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0EA4DF4-79D7-4050-8D31-072664408A77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3" r:id="rId1"/>
    <sheet name="Calpine 78151" sheetId="24" r:id="rId2"/>
    <sheet name="Richardson 500622" sheetId="5" r:id="rId3"/>
    <sheet name="PNM 500617" sheetId="8" r:id="rId4"/>
    <sheet name="USGT 500622" sheetId="9" r:id="rId5"/>
    <sheet name="EES 500616" sheetId="17" r:id="rId6"/>
    <sheet name="USGT 500616" sheetId="21" r:id="rId7"/>
    <sheet name="Astra 500622" sheetId="19" r:id="rId8"/>
    <sheet name="PNM Discount" sheetId="26" r:id="rId9"/>
    <sheet name="Sempra 500622" sheetId="23" r:id="rId10"/>
    <sheet name="Sheet1" sheetId="25" r:id="rId11"/>
    <sheet name="USGT 500621" sheetId="6" r:id="rId12"/>
    <sheet name="Oneok 500617" sheetId="22" r:id="rId13"/>
    <sheet name="Astra 500621" sheetId="20" r:id="rId14"/>
    <sheet name="USGT 500617 " sheetId="7" r:id="rId15"/>
    <sheet name="Duke 500622" sheetId="16" r:id="rId16"/>
    <sheet name="Cinergy M&amp;T 500622" sheetId="18" r:id="rId17"/>
    <sheet name="Duke 500623" sheetId="15" r:id="rId18"/>
    <sheet name="Duke 500621" sheetId="14" r:id="rId19"/>
    <sheet name="USGT 500615" sheetId="3" r:id="rId20"/>
    <sheet name="PG&amp;E 500622" sheetId="4" r:id="rId21"/>
    <sheet name="Control" sheetId="1" r:id="rId22"/>
    <sheet name="TEST" sheetId="2" r:id="rId23"/>
  </sheets>
  <definedNames>
    <definedName name="_xlnm.Print_Area" localSheetId="1">'Calpine 78151'!$A$1:$U$53</definedName>
    <definedName name="_xlnm.Print_Area" localSheetId="3">'PNM 500617'!$A$1:$U$51</definedName>
    <definedName name="_xlnm.Print_Area" localSheetId="0">Summary!$A$1:$L$51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20" l="1"/>
  <c r="Q11" i="20"/>
  <c r="R11" i="20"/>
  <c r="S11" i="20"/>
  <c r="I12" i="20"/>
  <c r="K12" i="20"/>
  <c r="N12" i="20"/>
  <c r="O12" i="20"/>
  <c r="P12" i="20"/>
  <c r="Q12" i="20"/>
  <c r="R12" i="20"/>
  <c r="S12" i="20"/>
  <c r="T12" i="20"/>
  <c r="U12" i="20"/>
  <c r="I13" i="20"/>
  <c r="K13" i="20"/>
  <c r="N13" i="20"/>
  <c r="O13" i="20"/>
  <c r="P13" i="20"/>
  <c r="Q13" i="20"/>
  <c r="R13" i="20"/>
  <c r="S13" i="20"/>
  <c r="T13" i="20"/>
  <c r="U13" i="20"/>
  <c r="I14" i="20"/>
  <c r="K14" i="20"/>
  <c r="N14" i="20"/>
  <c r="O14" i="20"/>
  <c r="P14" i="20"/>
  <c r="Q14" i="20"/>
  <c r="R14" i="20"/>
  <c r="S14" i="20"/>
  <c r="T14" i="20"/>
  <c r="U14" i="20"/>
  <c r="I15" i="20"/>
  <c r="K15" i="20"/>
  <c r="N15" i="20"/>
  <c r="O15" i="20"/>
  <c r="P15" i="20"/>
  <c r="Q15" i="20"/>
  <c r="R15" i="20"/>
  <c r="S15" i="20"/>
  <c r="T15" i="20"/>
  <c r="U15" i="20"/>
  <c r="I16" i="20"/>
  <c r="K16" i="20"/>
  <c r="N16" i="20"/>
  <c r="O16" i="20"/>
  <c r="P16" i="20"/>
  <c r="Q16" i="20"/>
  <c r="R16" i="20"/>
  <c r="S16" i="20"/>
  <c r="T16" i="20"/>
  <c r="U16" i="20"/>
  <c r="I17" i="20"/>
  <c r="K17" i="20"/>
  <c r="N17" i="20"/>
  <c r="O17" i="20"/>
  <c r="P17" i="20"/>
  <c r="Q17" i="20"/>
  <c r="R17" i="20"/>
  <c r="S17" i="20"/>
  <c r="T17" i="20"/>
  <c r="U17" i="20"/>
  <c r="I18" i="20"/>
  <c r="K18" i="20"/>
  <c r="N18" i="20"/>
  <c r="O18" i="20"/>
  <c r="P18" i="20"/>
  <c r="Q18" i="20"/>
  <c r="R18" i="20"/>
  <c r="S18" i="20"/>
  <c r="T18" i="20"/>
  <c r="U18" i="20"/>
  <c r="I19" i="20"/>
  <c r="K19" i="20"/>
  <c r="N19" i="20"/>
  <c r="O19" i="20"/>
  <c r="P19" i="20"/>
  <c r="Q19" i="20"/>
  <c r="R19" i="20"/>
  <c r="S19" i="20"/>
  <c r="T19" i="20"/>
  <c r="U19" i="20"/>
  <c r="I20" i="20"/>
  <c r="K20" i="20"/>
  <c r="N20" i="20"/>
  <c r="O20" i="20"/>
  <c r="P20" i="20"/>
  <c r="Q20" i="20"/>
  <c r="R20" i="20"/>
  <c r="S20" i="20"/>
  <c r="T20" i="20"/>
  <c r="U20" i="20"/>
  <c r="I21" i="20"/>
  <c r="K21" i="20"/>
  <c r="N21" i="20"/>
  <c r="O21" i="20"/>
  <c r="P21" i="20"/>
  <c r="Q21" i="20"/>
  <c r="R21" i="20"/>
  <c r="S21" i="20"/>
  <c r="T21" i="20"/>
  <c r="U21" i="20"/>
  <c r="I22" i="20"/>
  <c r="K22" i="20"/>
  <c r="N22" i="20"/>
  <c r="O22" i="20"/>
  <c r="P22" i="20"/>
  <c r="Q22" i="20"/>
  <c r="R22" i="20"/>
  <c r="S22" i="20"/>
  <c r="T22" i="20"/>
  <c r="U22" i="20"/>
  <c r="I23" i="20"/>
  <c r="K23" i="20"/>
  <c r="N23" i="20"/>
  <c r="O23" i="20"/>
  <c r="P23" i="20"/>
  <c r="Q23" i="20"/>
  <c r="R23" i="20"/>
  <c r="S23" i="20"/>
  <c r="T23" i="20"/>
  <c r="U23" i="20"/>
  <c r="I24" i="20"/>
  <c r="K24" i="20"/>
  <c r="N24" i="20"/>
  <c r="O24" i="20"/>
  <c r="P24" i="20"/>
  <c r="Q24" i="20"/>
  <c r="R24" i="20"/>
  <c r="S24" i="20"/>
  <c r="T24" i="20"/>
  <c r="U24" i="20"/>
  <c r="I25" i="20"/>
  <c r="K25" i="20"/>
  <c r="N25" i="20"/>
  <c r="O25" i="20"/>
  <c r="P25" i="20"/>
  <c r="Q25" i="20"/>
  <c r="R25" i="20"/>
  <c r="S25" i="20"/>
  <c r="T25" i="20"/>
  <c r="U25" i="20"/>
  <c r="I26" i="20"/>
  <c r="K26" i="20"/>
  <c r="N26" i="20"/>
  <c r="O26" i="20"/>
  <c r="P26" i="20"/>
  <c r="Q26" i="20"/>
  <c r="R26" i="20"/>
  <c r="S26" i="20"/>
  <c r="T26" i="20"/>
  <c r="U26" i="20"/>
  <c r="I27" i="20"/>
  <c r="K27" i="20"/>
  <c r="N27" i="20"/>
  <c r="O27" i="20"/>
  <c r="P27" i="20"/>
  <c r="Q27" i="20"/>
  <c r="R27" i="20"/>
  <c r="S27" i="20"/>
  <c r="T27" i="20"/>
  <c r="U27" i="20"/>
  <c r="I28" i="20"/>
  <c r="K28" i="20"/>
  <c r="N28" i="20"/>
  <c r="O28" i="20"/>
  <c r="P28" i="20"/>
  <c r="Q28" i="20"/>
  <c r="R28" i="20"/>
  <c r="S28" i="20"/>
  <c r="T28" i="20"/>
  <c r="U28" i="20"/>
  <c r="I29" i="20"/>
  <c r="K29" i="20"/>
  <c r="N29" i="20"/>
  <c r="O29" i="20"/>
  <c r="P29" i="20"/>
  <c r="Q29" i="20"/>
  <c r="R29" i="20"/>
  <c r="S29" i="20"/>
  <c r="T29" i="20"/>
  <c r="U29" i="20"/>
  <c r="I30" i="20"/>
  <c r="K30" i="20"/>
  <c r="N30" i="20"/>
  <c r="O30" i="20"/>
  <c r="P30" i="20"/>
  <c r="Q30" i="20"/>
  <c r="R30" i="20"/>
  <c r="S30" i="20"/>
  <c r="T30" i="20"/>
  <c r="U30" i="20"/>
  <c r="I31" i="20"/>
  <c r="K31" i="20"/>
  <c r="N31" i="20"/>
  <c r="O31" i="20"/>
  <c r="P31" i="20"/>
  <c r="Q31" i="20"/>
  <c r="R31" i="20"/>
  <c r="S31" i="20"/>
  <c r="T31" i="20"/>
  <c r="U31" i="20"/>
  <c r="I32" i="20"/>
  <c r="K32" i="20"/>
  <c r="N32" i="20"/>
  <c r="O32" i="20"/>
  <c r="P32" i="20"/>
  <c r="Q32" i="20"/>
  <c r="R32" i="20"/>
  <c r="S32" i="20"/>
  <c r="T32" i="20"/>
  <c r="U32" i="20"/>
  <c r="I33" i="20"/>
  <c r="K33" i="20"/>
  <c r="N33" i="20"/>
  <c r="O33" i="20"/>
  <c r="P33" i="20"/>
  <c r="Q33" i="20"/>
  <c r="R33" i="20"/>
  <c r="S33" i="20"/>
  <c r="T33" i="20"/>
  <c r="U33" i="20"/>
  <c r="I34" i="20"/>
  <c r="K34" i="20"/>
  <c r="N34" i="20"/>
  <c r="O34" i="20"/>
  <c r="P34" i="20"/>
  <c r="Q34" i="20"/>
  <c r="R34" i="20"/>
  <c r="S34" i="20"/>
  <c r="T34" i="20"/>
  <c r="U34" i="20"/>
  <c r="I35" i="20"/>
  <c r="K35" i="20"/>
  <c r="N35" i="20"/>
  <c r="O35" i="20"/>
  <c r="P35" i="20"/>
  <c r="Q35" i="20"/>
  <c r="R35" i="20"/>
  <c r="S35" i="20"/>
  <c r="T35" i="20"/>
  <c r="U35" i="20"/>
  <c r="I36" i="20"/>
  <c r="K36" i="20"/>
  <c r="N36" i="20"/>
  <c r="O36" i="20"/>
  <c r="P36" i="20"/>
  <c r="Q36" i="20"/>
  <c r="R36" i="20"/>
  <c r="S36" i="20"/>
  <c r="T36" i="20"/>
  <c r="U36" i="20"/>
  <c r="I37" i="20"/>
  <c r="K37" i="20"/>
  <c r="N37" i="20"/>
  <c r="O37" i="20"/>
  <c r="P37" i="20"/>
  <c r="Q37" i="20"/>
  <c r="R37" i="20"/>
  <c r="S37" i="20"/>
  <c r="T37" i="20"/>
  <c r="U37" i="20"/>
  <c r="I38" i="20"/>
  <c r="K38" i="20"/>
  <c r="N38" i="20"/>
  <c r="O38" i="20"/>
  <c r="P38" i="20"/>
  <c r="Q38" i="20"/>
  <c r="R38" i="20"/>
  <c r="S38" i="20"/>
  <c r="T38" i="20"/>
  <c r="U38" i="20"/>
  <c r="I39" i="20"/>
  <c r="K39" i="20"/>
  <c r="N39" i="20"/>
  <c r="O39" i="20"/>
  <c r="P39" i="20"/>
  <c r="Q39" i="20"/>
  <c r="R39" i="20"/>
  <c r="S39" i="20"/>
  <c r="T39" i="20"/>
  <c r="U39" i="20"/>
  <c r="I40" i="20"/>
  <c r="K40" i="20"/>
  <c r="N40" i="20"/>
  <c r="O40" i="20"/>
  <c r="P40" i="20"/>
  <c r="Q40" i="20"/>
  <c r="R40" i="20"/>
  <c r="S40" i="20"/>
  <c r="T40" i="20"/>
  <c r="U40" i="20"/>
  <c r="I41" i="20"/>
  <c r="K41" i="20"/>
  <c r="N41" i="20"/>
  <c r="O41" i="20"/>
  <c r="P41" i="20"/>
  <c r="Q41" i="20"/>
  <c r="R41" i="20"/>
  <c r="S41" i="20"/>
  <c r="T41" i="20"/>
  <c r="U41" i="20"/>
  <c r="I42" i="20"/>
  <c r="K42" i="20"/>
  <c r="N42" i="20"/>
  <c r="O42" i="20"/>
  <c r="P42" i="20"/>
  <c r="Q42" i="20"/>
  <c r="R42" i="20"/>
  <c r="S42" i="20"/>
  <c r="T42" i="20"/>
  <c r="G43" i="20"/>
  <c r="H43" i="20"/>
  <c r="I43" i="20"/>
  <c r="N43" i="20"/>
  <c r="O43" i="20"/>
  <c r="P43" i="20"/>
  <c r="Q43" i="20"/>
  <c r="R43" i="20"/>
  <c r="S43" i="20"/>
  <c r="T43" i="20"/>
  <c r="U43" i="20"/>
  <c r="Y43" i="20"/>
  <c r="S45" i="20"/>
  <c r="G46" i="20"/>
  <c r="U46" i="20"/>
  <c r="G47" i="20"/>
  <c r="G48" i="20"/>
  <c r="G50" i="20"/>
  <c r="Y50" i="20"/>
  <c r="O51" i="20"/>
  <c r="O52" i="20"/>
  <c r="O53" i="20"/>
  <c r="O54" i="20"/>
  <c r="O56" i="20"/>
  <c r="P11" i="19"/>
  <c r="Q11" i="19"/>
  <c r="R11" i="19"/>
  <c r="S11" i="19"/>
  <c r="I12" i="19"/>
  <c r="K12" i="19"/>
  <c r="N12" i="19"/>
  <c r="O12" i="19"/>
  <c r="P12" i="19"/>
  <c r="Q12" i="19"/>
  <c r="R12" i="19"/>
  <c r="S12" i="19"/>
  <c r="T12" i="19"/>
  <c r="U12" i="19"/>
  <c r="I13" i="19"/>
  <c r="K13" i="19"/>
  <c r="N13" i="19"/>
  <c r="O13" i="19"/>
  <c r="P13" i="19"/>
  <c r="Q13" i="19"/>
  <c r="R13" i="19"/>
  <c r="S13" i="19"/>
  <c r="T13" i="19"/>
  <c r="U13" i="19"/>
  <c r="I14" i="19"/>
  <c r="K14" i="19"/>
  <c r="N14" i="19"/>
  <c r="O14" i="19"/>
  <c r="P14" i="19"/>
  <c r="Q14" i="19"/>
  <c r="R14" i="19"/>
  <c r="S14" i="19"/>
  <c r="T14" i="19"/>
  <c r="U14" i="19"/>
  <c r="I15" i="19"/>
  <c r="K15" i="19"/>
  <c r="N15" i="19"/>
  <c r="O15" i="19"/>
  <c r="P15" i="19"/>
  <c r="Q15" i="19"/>
  <c r="R15" i="19"/>
  <c r="S15" i="19"/>
  <c r="T15" i="19"/>
  <c r="U15" i="19"/>
  <c r="I16" i="19"/>
  <c r="K16" i="19"/>
  <c r="N16" i="19"/>
  <c r="O16" i="19"/>
  <c r="P16" i="19"/>
  <c r="Q16" i="19"/>
  <c r="R16" i="19"/>
  <c r="S16" i="19"/>
  <c r="T16" i="19"/>
  <c r="U16" i="19"/>
  <c r="I17" i="19"/>
  <c r="K17" i="19"/>
  <c r="N17" i="19"/>
  <c r="O17" i="19"/>
  <c r="P17" i="19"/>
  <c r="Q17" i="19"/>
  <c r="R17" i="19"/>
  <c r="S17" i="19"/>
  <c r="T17" i="19"/>
  <c r="U17" i="19"/>
  <c r="I18" i="19"/>
  <c r="K18" i="19"/>
  <c r="N18" i="19"/>
  <c r="O18" i="19"/>
  <c r="P18" i="19"/>
  <c r="Q18" i="19"/>
  <c r="R18" i="19"/>
  <c r="S18" i="19"/>
  <c r="T18" i="19"/>
  <c r="U18" i="19"/>
  <c r="I19" i="19"/>
  <c r="K19" i="19"/>
  <c r="N19" i="19"/>
  <c r="O19" i="19"/>
  <c r="P19" i="19"/>
  <c r="Q19" i="19"/>
  <c r="R19" i="19"/>
  <c r="S19" i="19"/>
  <c r="T19" i="19"/>
  <c r="U19" i="19"/>
  <c r="I20" i="19"/>
  <c r="K20" i="19"/>
  <c r="N20" i="19"/>
  <c r="O20" i="19"/>
  <c r="P20" i="19"/>
  <c r="Q20" i="19"/>
  <c r="R20" i="19"/>
  <c r="S20" i="19"/>
  <c r="T20" i="19"/>
  <c r="U20" i="19"/>
  <c r="I21" i="19"/>
  <c r="K21" i="19"/>
  <c r="N21" i="19"/>
  <c r="O21" i="19"/>
  <c r="P21" i="19"/>
  <c r="Q21" i="19"/>
  <c r="R21" i="19"/>
  <c r="S21" i="19"/>
  <c r="T21" i="19"/>
  <c r="U21" i="19"/>
  <c r="I22" i="19"/>
  <c r="K22" i="19"/>
  <c r="N22" i="19"/>
  <c r="O22" i="19"/>
  <c r="P22" i="19"/>
  <c r="Q22" i="19"/>
  <c r="R22" i="19"/>
  <c r="S22" i="19"/>
  <c r="T22" i="19"/>
  <c r="U22" i="19"/>
  <c r="I23" i="19"/>
  <c r="K23" i="19"/>
  <c r="N23" i="19"/>
  <c r="O23" i="19"/>
  <c r="P23" i="19"/>
  <c r="Q23" i="19"/>
  <c r="R23" i="19"/>
  <c r="S23" i="19"/>
  <c r="T23" i="19"/>
  <c r="U23" i="19"/>
  <c r="I24" i="19"/>
  <c r="K24" i="19"/>
  <c r="N24" i="19"/>
  <c r="O24" i="19"/>
  <c r="P24" i="19"/>
  <c r="Q24" i="19"/>
  <c r="R24" i="19"/>
  <c r="S24" i="19"/>
  <c r="T24" i="19"/>
  <c r="U24" i="19"/>
  <c r="I25" i="19"/>
  <c r="K25" i="19"/>
  <c r="N25" i="19"/>
  <c r="O25" i="19"/>
  <c r="P25" i="19"/>
  <c r="Q25" i="19"/>
  <c r="R25" i="19"/>
  <c r="S25" i="19"/>
  <c r="T25" i="19"/>
  <c r="U25" i="19"/>
  <c r="I26" i="19"/>
  <c r="K26" i="19"/>
  <c r="N26" i="19"/>
  <c r="O26" i="19"/>
  <c r="P26" i="19"/>
  <c r="Q26" i="19"/>
  <c r="R26" i="19"/>
  <c r="S26" i="19"/>
  <c r="T26" i="19"/>
  <c r="U26" i="19"/>
  <c r="I27" i="19"/>
  <c r="K27" i="19"/>
  <c r="N27" i="19"/>
  <c r="O27" i="19"/>
  <c r="P27" i="19"/>
  <c r="Q27" i="19"/>
  <c r="R27" i="19"/>
  <c r="S27" i="19"/>
  <c r="T27" i="19"/>
  <c r="U27" i="19"/>
  <c r="I28" i="19"/>
  <c r="K28" i="19"/>
  <c r="N28" i="19"/>
  <c r="O28" i="19"/>
  <c r="P28" i="19"/>
  <c r="Q28" i="19"/>
  <c r="R28" i="19"/>
  <c r="S28" i="19"/>
  <c r="T28" i="19"/>
  <c r="U28" i="19"/>
  <c r="I29" i="19"/>
  <c r="K29" i="19"/>
  <c r="N29" i="19"/>
  <c r="O29" i="19"/>
  <c r="P29" i="19"/>
  <c r="Q29" i="19"/>
  <c r="R29" i="19"/>
  <c r="S29" i="19"/>
  <c r="T29" i="19"/>
  <c r="U29" i="19"/>
  <c r="I30" i="19"/>
  <c r="K30" i="19"/>
  <c r="N30" i="19"/>
  <c r="O30" i="19"/>
  <c r="P30" i="19"/>
  <c r="Q30" i="19"/>
  <c r="R30" i="19"/>
  <c r="S30" i="19"/>
  <c r="T30" i="19"/>
  <c r="U30" i="19"/>
  <c r="I31" i="19"/>
  <c r="K31" i="19"/>
  <c r="N31" i="19"/>
  <c r="O31" i="19"/>
  <c r="P31" i="19"/>
  <c r="Q31" i="19"/>
  <c r="R31" i="19"/>
  <c r="S31" i="19"/>
  <c r="T31" i="19"/>
  <c r="U31" i="19"/>
  <c r="I32" i="19"/>
  <c r="K32" i="19"/>
  <c r="N32" i="19"/>
  <c r="O32" i="19"/>
  <c r="P32" i="19"/>
  <c r="Q32" i="19"/>
  <c r="R32" i="19"/>
  <c r="S32" i="19"/>
  <c r="T32" i="19"/>
  <c r="U32" i="19"/>
  <c r="I33" i="19"/>
  <c r="K33" i="19"/>
  <c r="N33" i="19"/>
  <c r="O33" i="19"/>
  <c r="P33" i="19"/>
  <c r="Q33" i="19"/>
  <c r="R33" i="19"/>
  <c r="S33" i="19"/>
  <c r="T33" i="19"/>
  <c r="U33" i="19"/>
  <c r="I34" i="19"/>
  <c r="K34" i="19"/>
  <c r="N34" i="19"/>
  <c r="O34" i="19"/>
  <c r="P34" i="19"/>
  <c r="Q34" i="19"/>
  <c r="R34" i="19"/>
  <c r="S34" i="19"/>
  <c r="T34" i="19"/>
  <c r="U34" i="19"/>
  <c r="I35" i="19"/>
  <c r="K35" i="19"/>
  <c r="N35" i="19"/>
  <c r="O35" i="19"/>
  <c r="P35" i="19"/>
  <c r="Q35" i="19"/>
  <c r="R35" i="19"/>
  <c r="S35" i="19"/>
  <c r="T35" i="19"/>
  <c r="U35" i="19"/>
  <c r="I36" i="19"/>
  <c r="K36" i="19"/>
  <c r="N36" i="19"/>
  <c r="O36" i="19"/>
  <c r="P36" i="19"/>
  <c r="Q36" i="19"/>
  <c r="R36" i="19"/>
  <c r="S36" i="19"/>
  <c r="T36" i="19"/>
  <c r="U36" i="19"/>
  <c r="I37" i="19"/>
  <c r="K37" i="19"/>
  <c r="N37" i="19"/>
  <c r="O37" i="19"/>
  <c r="P37" i="19"/>
  <c r="Q37" i="19"/>
  <c r="R37" i="19"/>
  <c r="S37" i="19"/>
  <c r="T37" i="19"/>
  <c r="U37" i="19"/>
  <c r="I38" i="19"/>
  <c r="K38" i="19"/>
  <c r="N38" i="19"/>
  <c r="O38" i="19"/>
  <c r="P38" i="19"/>
  <c r="Q38" i="19"/>
  <c r="R38" i="19"/>
  <c r="S38" i="19"/>
  <c r="T38" i="19"/>
  <c r="U38" i="19"/>
  <c r="I39" i="19"/>
  <c r="K39" i="19"/>
  <c r="N39" i="19"/>
  <c r="O39" i="19"/>
  <c r="P39" i="19"/>
  <c r="Q39" i="19"/>
  <c r="R39" i="19"/>
  <c r="S39" i="19"/>
  <c r="T39" i="19"/>
  <c r="U39" i="19"/>
  <c r="I40" i="19"/>
  <c r="K40" i="19"/>
  <c r="N40" i="19"/>
  <c r="O40" i="19"/>
  <c r="P40" i="19"/>
  <c r="Q40" i="19"/>
  <c r="R40" i="19"/>
  <c r="S40" i="19"/>
  <c r="T40" i="19"/>
  <c r="U40" i="19"/>
  <c r="I41" i="19"/>
  <c r="K41" i="19"/>
  <c r="N41" i="19"/>
  <c r="O41" i="19"/>
  <c r="P41" i="19"/>
  <c r="Q41" i="19"/>
  <c r="R41" i="19"/>
  <c r="S41" i="19"/>
  <c r="T41" i="19"/>
  <c r="U41" i="19"/>
  <c r="I42" i="19"/>
  <c r="K42" i="19"/>
  <c r="N42" i="19"/>
  <c r="O42" i="19"/>
  <c r="P42" i="19"/>
  <c r="Q42" i="19"/>
  <c r="R42" i="19"/>
  <c r="S42" i="19"/>
  <c r="T42" i="19"/>
  <c r="G43" i="19"/>
  <c r="H43" i="19"/>
  <c r="I43" i="19"/>
  <c r="N43" i="19"/>
  <c r="O43" i="19"/>
  <c r="P43" i="19"/>
  <c r="Q43" i="19"/>
  <c r="R43" i="19"/>
  <c r="S43" i="19"/>
  <c r="T43" i="19"/>
  <c r="U43" i="19"/>
  <c r="Y43" i="19"/>
  <c r="S45" i="19"/>
  <c r="G46" i="19"/>
  <c r="U46" i="19"/>
  <c r="G47" i="19"/>
  <c r="G48" i="19"/>
  <c r="G50" i="19"/>
  <c r="Y50" i="19"/>
  <c r="O51" i="19"/>
  <c r="O52" i="19"/>
  <c r="O53" i="19"/>
  <c r="O54" i="19"/>
  <c r="O56" i="19"/>
  <c r="P11" i="24"/>
  <c r="Q11" i="24"/>
  <c r="R11" i="24"/>
  <c r="S11" i="24"/>
  <c r="I12" i="24"/>
  <c r="K12" i="24"/>
  <c r="N12" i="24"/>
  <c r="O12" i="24"/>
  <c r="P12" i="24"/>
  <c r="Q12" i="24"/>
  <c r="R12" i="24"/>
  <c r="S12" i="24"/>
  <c r="T12" i="24"/>
  <c r="U12" i="24"/>
  <c r="I13" i="24"/>
  <c r="K13" i="24"/>
  <c r="N13" i="24"/>
  <c r="O13" i="24"/>
  <c r="P13" i="24"/>
  <c r="Q13" i="24"/>
  <c r="R13" i="24"/>
  <c r="S13" i="24"/>
  <c r="T13" i="24"/>
  <c r="U13" i="24"/>
  <c r="I14" i="24"/>
  <c r="K14" i="24"/>
  <c r="N14" i="24"/>
  <c r="O14" i="24"/>
  <c r="P14" i="24"/>
  <c r="Q14" i="24"/>
  <c r="R14" i="24"/>
  <c r="S14" i="24"/>
  <c r="T14" i="24"/>
  <c r="U14" i="24"/>
  <c r="I15" i="24"/>
  <c r="K15" i="24"/>
  <c r="N15" i="24"/>
  <c r="O15" i="24"/>
  <c r="P15" i="24"/>
  <c r="Q15" i="24"/>
  <c r="R15" i="24"/>
  <c r="S15" i="24"/>
  <c r="T15" i="24"/>
  <c r="U15" i="24"/>
  <c r="I16" i="24"/>
  <c r="K16" i="24"/>
  <c r="N16" i="24"/>
  <c r="O16" i="24"/>
  <c r="P16" i="24"/>
  <c r="Q16" i="24"/>
  <c r="R16" i="24"/>
  <c r="S16" i="24"/>
  <c r="T16" i="24"/>
  <c r="U16" i="24"/>
  <c r="I17" i="24"/>
  <c r="K17" i="24"/>
  <c r="N17" i="24"/>
  <c r="O17" i="24"/>
  <c r="P17" i="24"/>
  <c r="Q17" i="24"/>
  <c r="R17" i="24"/>
  <c r="S17" i="24"/>
  <c r="T17" i="24"/>
  <c r="U17" i="24"/>
  <c r="I18" i="24"/>
  <c r="K18" i="24"/>
  <c r="N18" i="24"/>
  <c r="O18" i="24"/>
  <c r="P18" i="24"/>
  <c r="Q18" i="24"/>
  <c r="R18" i="24"/>
  <c r="S18" i="24"/>
  <c r="T18" i="24"/>
  <c r="U18" i="24"/>
  <c r="I19" i="24"/>
  <c r="K19" i="24"/>
  <c r="N19" i="24"/>
  <c r="O19" i="24"/>
  <c r="P19" i="24"/>
  <c r="Q19" i="24"/>
  <c r="R19" i="24"/>
  <c r="S19" i="24"/>
  <c r="T19" i="24"/>
  <c r="U19" i="24"/>
  <c r="I20" i="24"/>
  <c r="K20" i="24"/>
  <c r="N20" i="24"/>
  <c r="O20" i="24"/>
  <c r="P20" i="24"/>
  <c r="Q20" i="24"/>
  <c r="R20" i="24"/>
  <c r="S20" i="24"/>
  <c r="T20" i="24"/>
  <c r="U20" i="24"/>
  <c r="I21" i="24"/>
  <c r="K21" i="24"/>
  <c r="N21" i="24"/>
  <c r="O21" i="24"/>
  <c r="P21" i="24"/>
  <c r="Q21" i="24"/>
  <c r="R21" i="24"/>
  <c r="S21" i="24"/>
  <c r="T21" i="24"/>
  <c r="U21" i="24"/>
  <c r="I22" i="24"/>
  <c r="K22" i="24"/>
  <c r="N22" i="24"/>
  <c r="O22" i="24"/>
  <c r="P22" i="24"/>
  <c r="Q22" i="24"/>
  <c r="R22" i="24"/>
  <c r="S22" i="24"/>
  <c r="T22" i="24"/>
  <c r="U22" i="24"/>
  <c r="I23" i="24"/>
  <c r="K23" i="24"/>
  <c r="N23" i="24"/>
  <c r="O23" i="24"/>
  <c r="P23" i="24"/>
  <c r="Q23" i="24"/>
  <c r="R23" i="24"/>
  <c r="S23" i="24"/>
  <c r="T23" i="24"/>
  <c r="U23" i="24"/>
  <c r="I24" i="24"/>
  <c r="K24" i="24"/>
  <c r="N24" i="24"/>
  <c r="O24" i="24"/>
  <c r="P24" i="24"/>
  <c r="Q24" i="24"/>
  <c r="R24" i="24"/>
  <c r="S24" i="24"/>
  <c r="T24" i="24"/>
  <c r="U24" i="24"/>
  <c r="W24" i="24"/>
  <c r="I25" i="24"/>
  <c r="K25" i="24"/>
  <c r="N25" i="24"/>
  <c r="O25" i="24"/>
  <c r="P25" i="24"/>
  <c r="Q25" i="24"/>
  <c r="R25" i="24"/>
  <c r="S25" i="24"/>
  <c r="T25" i="24"/>
  <c r="U25" i="24"/>
  <c r="I26" i="24"/>
  <c r="K26" i="24"/>
  <c r="N26" i="24"/>
  <c r="O26" i="24"/>
  <c r="P26" i="24"/>
  <c r="Q26" i="24"/>
  <c r="R26" i="24"/>
  <c r="S26" i="24"/>
  <c r="T26" i="24"/>
  <c r="U26" i="24"/>
  <c r="I27" i="24"/>
  <c r="K27" i="24"/>
  <c r="N27" i="24"/>
  <c r="O27" i="24"/>
  <c r="P27" i="24"/>
  <c r="Q27" i="24"/>
  <c r="R27" i="24"/>
  <c r="S27" i="24"/>
  <c r="T27" i="24"/>
  <c r="U27" i="24"/>
  <c r="I28" i="24"/>
  <c r="K28" i="24"/>
  <c r="N28" i="24"/>
  <c r="O28" i="24"/>
  <c r="P28" i="24"/>
  <c r="Q28" i="24"/>
  <c r="R28" i="24"/>
  <c r="S28" i="24"/>
  <c r="T28" i="24"/>
  <c r="U28" i="24"/>
  <c r="I29" i="24"/>
  <c r="K29" i="24"/>
  <c r="N29" i="24"/>
  <c r="O29" i="24"/>
  <c r="P29" i="24"/>
  <c r="Q29" i="24"/>
  <c r="R29" i="24"/>
  <c r="S29" i="24"/>
  <c r="T29" i="24"/>
  <c r="U29" i="24"/>
  <c r="I30" i="24"/>
  <c r="K30" i="24"/>
  <c r="N30" i="24"/>
  <c r="O30" i="24"/>
  <c r="P30" i="24"/>
  <c r="Q30" i="24"/>
  <c r="R30" i="24"/>
  <c r="S30" i="24"/>
  <c r="T30" i="24"/>
  <c r="U30" i="24"/>
  <c r="I31" i="24"/>
  <c r="K31" i="24"/>
  <c r="N31" i="24"/>
  <c r="O31" i="24"/>
  <c r="P31" i="24"/>
  <c r="Q31" i="24"/>
  <c r="R31" i="24"/>
  <c r="S31" i="24"/>
  <c r="T31" i="24"/>
  <c r="U31" i="24"/>
  <c r="I32" i="24"/>
  <c r="K32" i="24"/>
  <c r="N32" i="24"/>
  <c r="O32" i="24"/>
  <c r="P32" i="24"/>
  <c r="Q32" i="24"/>
  <c r="R32" i="24"/>
  <c r="S32" i="24"/>
  <c r="T32" i="24"/>
  <c r="U32" i="24"/>
  <c r="I33" i="24"/>
  <c r="K33" i="24"/>
  <c r="N33" i="24"/>
  <c r="O33" i="24"/>
  <c r="P33" i="24"/>
  <c r="Q33" i="24"/>
  <c r="R33" i="24"/>
  <c r="S33" i="24"/>
  <c r="T33" i="24"/>
  <c r="U33" i="24"/>
  <c r="I34" i="24"/>
  <c r="K34" i="24"/>
  <c r="N34" i="24"/>
  <c r="O34" i="24"/>
  <c r="P34" i="24"/>
  <c r="Q34" i="24"/>
  <c r="R34" i="24"/>
  <c r="S34" i="24"/>
  <c r="T34" i="24"/>
  <c r="U34" i="24"/>
  <c r="I35" i="24"/>
  <c r="K35" i="24"/>
  <c r="N35" i="24"/>
  <c r="O35" i="24"/>
  <c r="P35" i="24"/>
  <c r="Q35" i="24"/>
  <c r="R35" i="24"/>
  <c r="S35" i="24"/>
  <c r="T35" i="24"/>
  <c r="U35" i="24"/>
  <c r="I36" i="24"/>
  <c r="K36" i="24"/>
  <c r="N36" i="24"/>
  <c r="O36" i="24"/>
  <c r="P36" i="24"/>
  <c r="Q36" i="24"/>
  <c r="R36" i="24"/>
  <c r="S36" i="24"/>
  <c r="T36" i="24"/>
  <c r="U36" i="24"/>
  <c r="I37" i="24"/>
  <c r="K37" i="24"/>
  <c r="N37" i="24"/>
  <c r="O37" i="24"/>
  <c r="P37" i="24"/>
  <c r="Q37" i="24"/>
  <c r="R37" i="24"/>
  <c r="S37" i="24"/>
  <c r="T37" i="24"/>
  <c r="U37" i="24"/>
  <c r="I38" i="24"/>
  <c r="K38" i="24"/>
  <c r="N38" i="24"/>
  <c r="O38" i="24"/>
  <c r="P38" i="24"/>
  <c r="Q38" i="24"/>
  <c r="R38" i="24"/>
  <c r="S38" i="24"/>
  <c r="T38" i="24"/>
  <c r="U38" i="24"/>
  <c r="I39" i="24"/>
  <c r="K39" i="24"/>
  <c r="N39" i="24"/>
  <c r="O39" i="24"/>
  <c r="P39" i="24"/>
  <c r="Q39" i="24"/>
  <c r="R39" i="24"/>
  <c r="S39" i="24"/>
  <c r="T39" i="24"/>
  <c r="U39" i="24"/>
  <c r="I40" i="24"/>
  <c r="K40" i="24"/>
  <c r="N40" i="24"/>
  <c r="O40" i="24"/>
  <c r="P40" i="24"/>
  <c r="Q40" i="24"/>
  <c r="R40" i="24"/>
  <c r="S40" i="24"/>
  <c r="T40" i="24"/>
  <c r="U40" i="24"/>
  <c r="I41" i="24"/>
  <c r="K41" i="24"/>
  <c r="N41" i="24"/>
  <c r="O41" i="24"/>
  <c r="P41" i="24"/>
  <c r="Q41" i="24"/>
  <c r="R41" i="24"/>
  <c r="S41" i="24"/>
  <c r="T41" i="24"/>
  <c r="U41" i="24"/>
  <c r="I42" i="24"/>
  <c r="K42" i="24"/>
  <c r="N42" i="24"/>
  <c r="O42" i="24"/>
  <c r="P42" i="24"/>
  <c r="Q42" i="24"/>
  <c r="R42" i="24"/>
  <c r="S42" i="24"/>
  <c r="T42" i="24"/>
  <c r="U42" i="24"/>
  <c r="G43" i="24"/>
  <c r="H43" i="24"/>
  <c r="I43" i="24"/>
  <c r="N43" i="24"/>
  <c r="O43" i="24"/>
  <c r="P43" i="24"/>
  <c r="Q43" i="24"/>
  <c r="R43" i="24"/>
  <c r="S43" i="24"/>
  <c r="T43" i="24"/>
  <c r="U43" i="24"/>
  <c r="T45" i="24"/>
  <c r="G46" i="24"/>
  <c r="G47" i="24"/>
  <c r="G48" i="24"/>
  <c r="O50" i="24"/>
  <c r="O51" i="24"/>
  <c r="O52" i="24"/>
  <c r="O53" i="24"/>
  <c r="O55" i="24"/>
  <c r="P11" i="18"/>
  <c r="Q11" i="18"/>
  <c r="R11" i="18"/>
  <c r="S11" i="18"/>
  <c r="I12" i="18"/>
  <c r="K12" i="18"/>
  <c r="N12" i="18"/>
  <c r="O12" i="18"/>
  <c r="P12" i="18"/>
  <c r="Q12" i="18"/>
  <c r="R12" i="18"/>
  <c r="S12" i="18"/>
  <c r="T12" i="18"/>
  <c r="U12" i="18"/>
  <c r="I13" i="18"/>
  <c r="K13" i="18"/>
  <c r="N13" i="18"/>
  <c r="O13" i="18"/>
  <c r="P13" i="18"/>
  <c r="Q13" i="18"/>
  <c r="R13" i="18"/>
  <c r="S13" i="18"/>
  <c r="T13" i="18"/>
  <c r="U13" i="18"/>
  <c r="I14" i="18"/>
  <c r="K14" i="18"/>
  <c r="N14" i="18"/>
  <c r="O14" i="18"/>
  <c r="P14" i="18"/>
  <c r="Q14" i="18"/>
  <c r="R14" i="18"/>
  <c r="S14" i="18"/>
  <c r="T14" i="18"/>
  <c r="U14" i="18"/>
  <c r="I15" i="18"/>
  <c r="K15" i="18"/>
  <c r="N15" i="18"/>
  <c r="O15" i="18"/>
  <c r="P15" i="18"/>
  <c r="Q15" i="18"/>
  <c r="R15" i="18"/>
  <c r="S15" i="18"/>
  <c r="T15" i="18"/>
  <c r="U15" i="18"/>
  <c r="I16" i="18"/>
  <c r="K16" i="18"/>
  <c r="N16" i="18"/>
  <c r="O16" i="18"/>
  <c r="P16" i="18"/>
  <c r="Q16" i="18"/>
  <c r="R16" i="18"/>
  <c r="S16" i="18"/>
  <c r="T16" i="18"/>
  <c r="U16" i="18"/>
  <c r="I17" i="18"/>
  <c r="K17" i="18"/>
  <c r="N17" i="18"/>
  <c r="O17" i="18"/>
  <c r="P17" i="18"/>
  <c r="Q17" i="18"/>
  <c r="R17" i="18"/>
  <c r="S17" i="18"/>
  <c r="T17" i="18"/>
  <c r="U17" i="18"/>
  <c r="I18" i="18"/>
  <c r="K18" i="18"/>
  <c r="N18" i="18"/>
  <c r="O18" i="18"/>
  <c r="P18" i="18"/>
  <c r="Q18" i="18"/>
  <c r="R18" i="18"/>
  <c r="S18" i="18"/>
  <c r="T18" i="18"/>
  <c r="U18" i="18"/>
  <c r="I19" i="18"/>
  <c r="K19" i="18"/>
  <c r="N19" i="18"/>
  <c r="O19" i="18"/>
  <c r="P19" i="18"/>
  <c r="Q19" i="18"/>
  <c r="R19" i="18"/>
  <c r="S19" i="18"/>
  <c r="T19" i="18"/>
  <c r="U19" i="18"/>
  <c r="I20" i="18"/>
  <c r="K20" i="18"/>
  <c r="N20" i="18"/>
  <c r="O20" i="18"/>
  <c r="P20" i="18"/>
  <c r="Q20" i="18"/>
  <c r="R20" i="18"/>
  <c r="S20" i="18"/>
  <c r="T20" i="18"/>
  <c r="U20" i="18"/>
  <c r="I21" i="18"/>
  <c r="K21" i="18"/>
  <c r="N21" i="18"/>
  <c r="O21" i="18"/>
  <c r="P21" i="18"/>
  <c r="Q21" i="18"/>
  <c r="R21" i="18"/>
  <c r="S21" i="18"/>
  <c r="T21" i="18"/>
  <c r="U21" i="18"/>
  <c r="I22" i="18"/>
  <c r="K22" i="18"/>
  <c r="N22" i="18"/>
  <c r="O22" i="18"/>
  <c r="P22" i="18"/>
  <c r="Q22" i="18"/>
  <c r="R22" i="18"/>
  <c r="S22" i="18"/>
  <c r="T22" i="18"/>
  <c r="U22" i="18"/>
  <c r="I23" i="18"/>
  <c r="K23" i="18"/>
  <c r="N23" i="18"/>
  <c r="O23" i="18"/>
  <c r="P23" i="18"/>
  <c r="Q23" i="18"/>
  <c r="R23" i="18"/>
  <c r="S23" i="18"/>
  <c r="T23" i="18"/>
  <c r="U23" i="18"/>
  <c r="I24" i="18"/>
  <c r="K24" i="18"/>
  <c r="N24" i="18"/>
  <c r="O24" i="18"/>
  <c r="P24" i="18"/>
  <c r="Q24" i="18"/>
  <c r="R24" i="18"/>
  <c r="S24" i="18"/>
  <c r="T24" i="18"/>
  <c r="U24" i="18"/>
  <c r="I25" i="18"/>
  <c r="K25" i="18"/>
  <c r="N25" i="18"/>
  <c r="O25" i="18"/>
  <c r="P25" i="18"/>
  <c r="Q25" i="18"/>
  <c r="R25" i="18"/>
  <c r="S25" i="18"/>
  <c r="T25" i="18"/>
  <c r="U25" i="18"/>
  <c r="I26" i="18"/>
  <c r="K26" i="18"/>
  <c r="N26" i="18"/>
  <c r="O26" i="18"/>
  <c r="P26" i="18"/>
  <c r="Q26" i="18"/>
  <c r="R26" i="18"/>
  <c r="S26" i="18"/>
  <c r="T26" i="18"/>
  <c r="U26" i="18"/>
  <c r="I27" i="18"/>
  <c r="K27" i="18"/>
  <c r="N27" i="18"/>
  <c r="O27" i="18"/>
  <c r="P27" i="18"/>
  <c r="Q27" i="18"/>
  <c r="R27" i="18"/>
  <c r="S27" i="18"/>
  <c r="T27" i="18"/>
  <c r="U27" i="18"/>
  <c r="I28" i="18"/>
  <c r="K28" i="18"/>
  <c r="N28" i="18"/>
  <c r="O28" i="18"/>
  <c r="P28" i="18"/>
  <c r="Q28" i="18"/>
  <c r="R28" i="18"/>
  <c r="S28" i="18"/>
  <c r="T28" i="18"/>
  <c r="U28" i="18"/>
  <c r="I29" i="18"/>
  <c r="K29" i="18"/>
  <c r="N29" i="18"/>
  <c r="O29" i="18"/>
  <c r="P29" i="18"/>
  <c r="Q29" i="18"/>
  <c r="R29" i="18"/>
  <c r="S29" i="18"/>
  <c r="T29" i="18"/>
  <c r="U29" i="18"/>
  <c r="I30" i="18"/>
  <c r="K30" i="18"/>
  <c r="N30" i="18"/>
  <c r="O30" i="18"/>
  <c r="P30" i="18"/>
  <c r="Q30" i="18"/>
  <c r="R30" i="18"/>
  <c r="S30" i="18"/>
  <c r="T30" i="18"/>
  <c r="U30" i="18"/>
  <c r="I31" i="18"/>
  <c r="K31" i="18"/>
  <c r="N31" i="18"/>
  <c r="O31" i="18"/>
  <c r="P31" i="18"/>
  <c r="Q31" i="18"/>
  <c r="R31" i="18"/>
  <c r="S31" i="18"/>
  <c r="T31" i="18"/>
  <c r="U31" i="18"/>
  <c r="I32" i="18"/>
  <c r="K32" i="18"/>
  <c r="N32" i="18"/>
  <c r="O32" i="18"/>
  <c r="P32" i="18"/>
  <c r="Q32" i="18"/>
  <c r="R32" i="18"/>
  <c r="S32" i="18"/>
  <c r="T32" i="18"/>
  <c r="U32" i="18"/>
  <c r="I33" i="18"/>
  <c r="K33" i="18"/>
  <c r="N33" i="18"/>
  <c r="O33" i="18"/>
  <c r="P33" i="18"/>
  <c r="Q33" i="18"/>
  <c r="R33" i="18"/>
  <c r="S33" i="18"/>
  <c r="T33" i="18"/>
  <c r="U33" i="18"/>
  <c r="I34" i="18"/>
  <c r="K34" i="18"/>
  <c r="N34" i="18"/>
  <c r="O34" i="18"/>
  <c r="P34" i="18"/>
  <c r="Q34" i="18"/>
  <c r="R34" i="18"/>
  <c r="S34" i="18"/>
  <c r="T34" i="18"/>
  <c r="U34" i="18"/>
  <c r="I35" i="18"/>
  <c r="K35" i="18"/>
  <c r="N35" i="18"/>
  <c r="O35" i="18"/>
  <c r="P35" i="18"/>
  <c r="Q35" i="18"/>
  <c r="R35" i="18"/>
  <c r="S35" i="18"/>
  <c r="T35" i="18"/>
  <c r="U35" i="18"/>
  <c r="I36" i="18"/>
  <c r="K36" i="18"/>
  <c r="N36" i="18"/>
  <c r="O36" i="18"/>
  <c r="P36" i="18"/>
  <c r="Q36" i="18"/>
  <c r="R36" i="18"/>
  <c r="S36" i="18"/>
  <c r="T36" i="18"/>
  <c r="U36" i="18"/>
  <c r="I37" i="18"/>
  <c r="K37" i="18"/>
  <c r="N37" i="18"/>
  <c r="O37" i="18"/>
  <c r="P37" i="18"/>
  <c r="Q37" i="18"/>
  <c r="R37" i="18"/>
  <c r="S37" i="18"/>
  <c r="T37" i="18"/>
  <c r="U37" i="18"/>
  <c r="I38" i="18"/>
  <c r="K38" i="18"/>
  <c r="N38" i="18"/>
  <c r="O38" i="18"/>
  <c r="P38" i="18"/>
  <c r="Q38" i="18"/>
  <c r="R38" i="18"/>
  <c r="S38" i="18"/>
  <c r="T38" i="18"/>
  <c r="U38" i="18"/>
  <c r="I39" i="18"/>
  <c r="K39" i="18"/>
  <c r="N39" i="18"/>
  <c r="O39" i="18"/>
  <c r="P39" i="18"/>
  <c r="Q39" i="18"/>
  <c r="R39" i="18"/>
  <c r="S39" i="18"/>
  <c r="T39" i="18"/>
  <c r="U39" i="18"/>
  <c r="I40" i="18"/>
  <c r="K40" i="18"/>
  <c r="N40" i="18"/>
  <c r="O40" i="18"/>
  <c r="P40" i="18"/>
  <c r="Q40" i="18"/>
  <c r="R40" i="18"/>
  <c r="S40" i="18"/>
  <c r="T40" i="18"/>
  <c r="U40" i="18"/>
  <c r="I41" i="18"/>
  <c r="K41" i="18"/>
  <c r="N41" i="18"/>
  <c r="O41" i="18"/>
  <c r="P41" i="18"/>
  <c r="Q41" i="18"/>
  <c r="R41" i="18"/>
  <c r="S41" i="18"/>
  <c r="T41" i="18"/>
  <c r="U41" i="18"/>
  <c r="I42" i="18"/>
  <c r="K42" i="18"/>
  <c r="N42" i="18"/>
  <c r="O42" i="18"/>
  <c r="P42" i="18"/>
  <c r="Q42" i="18"/>
  <c r="R42" i="18"/>
  <c r="S42" i="18"/>
  <c r="T42" i="18"/>
  <c r="U42" i="18"/>
  <c r="G43" i="18"/>
  <c r="H43" i="18"/>
  <c r="I43" i="18"/>
  <c r="N43" i="18"/>
  <c r="O43" i="18"/>
  <c r="P43" i="18"/>
  <c r="Q43" i="18"/>
  <c r="R43" i="18"/>
  <c r="S43" i="18"/>
  <c r="T43" i="18"/>
  <c r="U43" i="18"/>
  <c r="T45" i="18"/>
  <c r="G46" i="18"/>
  <c r="G47" i="18"/>
  <c r="O50" i="18"/>
  <c r="O51" i="18"/>
  <c r="O52" i="18"/>
  <c r="O53" i="18"/>
  <c r="O55" i="18"/>
  <c r="P11" i="1"/>
  <c r="Q11" i="1"/>
  <c r="R11" i="1"/>
  <c r="S11" i="1"/>
  <c r="I12" i="1"/>
  <c r="K12" i="1"/>
  <c r="N12" i="1"/>
  <c r="O12" i="1"/>
  <c r="P12" i="1"/>
  <c r="Q12" i="1"/>
  <c r="R12" i="1"/>
  <c r="S12" i="1"/>
  <c r="T12" i="1"/>
  <c r="U12" i="1"/>
  <c r="I13" i="1"/>
  <c r="K13" i="1"/>
  <c r="N13" i="1"/>
  <c r="O13" i="1"/>
  <c r="P13" i="1"/>
  <c r="Q13" i="1"/>
  <c r="R13" i="1"/>
  <c r="S13" i="1"/>
  <c r="T13" i="1"/>
  <c r="U13" i="1"/>
  <c r="I14" i="1"/>
  <c r="K14" i="1"/>
  <c r="N14" i="1"/>
  <c r="O14" i="1"/>
  <c r="P14" i="1"/>
  <c r="Q14" i="1"/>
  <c r="R14" i="1"/>
  <c r="S14" i="1"/>
  <c r="T14" i="1"/>
  <c r="U14" i="1"/>
  <c r="I15" i="1"/>
  <c r="K15" i="1"/>
  <c r="N15" i="1"/>
  <c r="O15" i="1"/>
  <c r="P15" i="1"/>
  <c r="Q15" i="1"/>
  <c r="R15" i="1"/>
  <c r="S15" i="1"/>
  <c r="T15" i="1"/>
  <c r="U15" i="1"/>
  <c r="I16" i="1"/>
  <c r="K16" i="1"/>
  <c r="N16" i="1"/>
  <c r="O16" i="1"/>
  <c r="P16" i="1"/>
  <c r="Q16" i="1"/>
  <c r="R16" i="1"/>
  <c r="S16" i="1"/>
  <c r="T16" i="1"/>
  <c r="U16" i="1"/>
  <c r="I17" i="1"/>
  <c r="K17" i="1"/>
  <c r="N17" i="1"/>
  <c r="O17" i="1"/>
  <c r="P17" i="1"/>
  <c r="Q17" i="1"/>
  <c r="R17" i="1"/>
  <c r="S17" i="1"/>
  <c r="T17" i="1"/>
  <c r="U17" i="1"/>
  <c r="I18" i="1"/>
  <c r="K18" i="1"/>
  <c r="N18" i="1"/>
  <c r="O18" i="1"/>
  <c r="P18" i="1"/>
  <c r="Q18" i="1"/>
  <c r="R18" i="1"/>
  <c r="S18" i="1"/>
  <c r="T18" i="1"/>
  <c r="U18" i="1"/>
  <c r="I19" i="1"/>
  <c r="K19" i="1"/>
  <c r="N19" i="1"/>
  <c r="O19" i="1"/>
  <c r="P19" i="1"/>
  <c r="Q19" i="1"/>
  <c r="R19" i="1"/>
  <c r="S19" i="1"/>
  <c r="T19" i="1"/>
  <c r="U19" i="1"/>
  <c r="I20" i="1"/>
  <c r="K20" i="1"/>
  <c r="N20" i="1"/>
  <c r="O20" i="1"/>
  <c r="P20" i="1"/>
  <c r="Q20" i="1"/>
  <c r="R20" i="1"/>
  <c r="S20" i="1"/>
  <c r="T20" i="1"/>
  <c r="U20" i="1"/>
  <c r="I21" i="1"/>
  <c r="K21" i="1"/>
  <c r="N21" i="1"/>
  <c r="O21" i="1"/>
  <c r="P21" i="1"/>
  <c r="Q21" i="1"/>
  <c r="R21" i="1"/>
  <c r="S21" i="1"/>
  <c r="T21" i="1"/>
  <c r="U21" i="1"/>
  <c r="I22" i="1"/>
  <c r="K22" i="1"/>
  <c r="N22" i="1"/>
  <c r="O22" i="1"/>
  <c r="P22" i="1"/>
  <c r="Q22" i="1"/>
  <c r="R22" i="1"/>
  <c r="S22" i="1"/>
  <c r="T22" i="1"/>
  <c r="U22" i="1"/>
  <c r="I23" i="1"/>
  <c r="K23" i="1"/>
  <c r="N23" i="1"/>
  <c r="O23" i="1"/>
  <c r="P23" i="1"/>
  <c r="Q23" i="1"/>
  <c r="R23" i="1"/>
  <c r="S23" i="1"/>
  <c r="T23" i="1"/>
  <c r="U23" i="1"/>
  <c r="I24" i="1"/>
  <c r="K24" i="1"/>
  <c r="N24" i="1"/>
  <c r="O24" i="1"/>
  <c r="P24" i="1"/>
  <c r="Q24" i="1"/>
  <c r="R24" i="1"/>
  <c r="S24" i="1"/>
  <c r="T24" i="1"/>
  <c r="U24" i="1"/>
  <c r="I25" i="1"/>
  <c r="K25" i="1"/>
  <c r="N25" i="1"/>
  <c r="O25" i="1"/>
  <c r="P25" i="1"/>
  <c r="Q25" i="1"/>
  <c r="R25" i="1"/>
  <c r="S25" i="1"/>
  <c r="T25" i="1"/>
  <c r="U25" i="1"/>
  <c r="I26" i="1"/>
  <c r="K26" i="1"/>
  <c r="N26" i="1"/>
  <c r="O26" i="1"/>
  <c r="P26" i="1"/>
  <c r="Q26" i="1"/>
  <c r="R26" i="1"/>
  <c r="S26" i="1"/>
  <c r="T26" i="1"/>
  <c r="U26" i="1"/>
  <c r="I27" i="1"/>
  <c r="K27" i="1"/>
  <c r="N27" i="1"/>
  <c r="O27" i="1"/>
  <c r="P27" i="1"/>
  <c r="Q27" i="1"/>
  <c r="R27" i="1"/>
  <c r="S27" i="1"/>
  <c r="T27" i="1"/>
  <c r="U27" i="1"/>
  <c r="I28" i="1"/>
  <c r="K28" i="1"/>
  <c r="N28" i="1"/>
  <c r="O28" i="1"/>
  <c r="P28" i="1"/>
  <c r="Q28" i="1"/>
  <c r="R28" i="1"/>
  <c r="S28" i="1"/>
  <c r="T28" i="1"/>
  <c r="U28" i="1"/>
  <c r="I29" i="1"/>
  <c r="K29" i="1"/>
  <c r="N29" i="1"/>
  <c r="O29" i="1"/>
  <c r="P29" i="1"/>
  <c r="Q29" i="1"/>
  <c r="R29" i="1"/>
  <c r="S29" i="1"/>
  <c r="T29" i="1"/>
  <c r="U29" i="1"/>
  <c r="I30" i="1"/>
  <c r="K30" i="1"/>
  <c r="N30" i="1"/>
  <c r="O30" i="1"/>
  <c r="P30" i="1"/>
  <c r="Q30" i="1"/>
  <c r="R30" i="1"/>
  <c r="S30" i="1"/>
  <c r="T30" i="1"/>
  <c r="U30" i="1"/>
  <c r="I31" i="1"/>
  <c r="K31" i="1"/>
  <c r="N31" i="1"/>
  <c r="O31" i="1"/>
  <c r="P31" i="1"/>
  <c r="Q31" i="1"/>
  <c r="R31" i="1"/>
  <c r="S31" i="1"/>
  <c r="T31" i="1"/>
  <c r="U31" i="1"/>
  <c r="I32" i="1"/>
  <c r="K32" i="1"/>
  <c r="N32" i="1"/>
  <c r="O32" i="1"/>
  <c r="P32" i="1"/>
  <c r="Q32" i="1"/>
  <c r="R32" i="1"/>
  <c r="S32" i="1"/>
  <c r="T32" i="1"/>
  <c r="U32" i="1"/>
  <c r="I33" i="1"/>
  <c r="K33" i="1"/>
  <c r="N33" i="1"/>
  <c r="O33" i="1"/>
  <c r="P33" i="1"/>
  <c r="Q33" i="1"/>
  <c r="R33" i="1"/>
  <c r="S33" i="1"/>
  <c r="T33" i="1"/>
  <c r="U33" i="1"/>
  <c r="I34" i="1"/>
  <c r="K34" i="1"/>
  <c r="N34" i="1"/>
  <c r="O34" i="1"/>
  <c r="P34" i="1"/>
  <c r="Q34" i="1"/>
  <c r="R34" i="1"/>
  <c r="S34" i="1"/>
  <c r="T34" i="1"/>
  <c r="U34" i="1"/>
  <c r="I35" i="1"/>
  <c r="K35" i="1"/>
  <c r="N35" i="1"/>
  <c r="O35" i="1"/>
  <c r="P35" i="1"/>
  <c r="Q35" i="1"/>
  <c r="R35" i="1"/>
  <c r="S35" i="1"/>
  <c r="T35" i="1"/>
  <c r="U35" i="1"/>
  <c r="I36" i="1"/>
  <c r="K36" i="1"/>
  <c r="N36" i="1"/>
  <c r="O36" i="1"/>
  <c r="P36" i="1"/>
  <c r="Q36" i="1"/>
  <c r="R36" i="1"/>
  <c r="S36" i="1"/>
  <c r="T36" i="1"/>
  <c r="U36" i="1"/>
  <c r="I37" i="1"/>
  <c r="K37" i="1"/>
  <c r="N37" i="1"/>
  <c r="O37" i="1"/>
  <c r="P37" i="1"/>
  <c r="Q37" i="1"/>
  <c r="R37" i="1"/>
  <c r="S37" i="1"/>
  <c r="T37" i="1"/>
  <c r="U37" i="1"/>
  <c r="I38" i="1"/>
  <c r="K38" i="1"/>
  <c r="N38" i="1"/>
  <c r="O38" i="1"/>
  <c r="P38" i="1"/>
  <c r="Q38" i="1"/>
  <c r="R38" i="1"/>
  <c r="S38" i="1"/>
  <c r="T38" i="1"/>
  <c r="U38" i="1"/>
  <c r="I39" i="1"/>
  <c r="K39" i="1"/>
  <c r="N39" i="1"/>
  <c r="O39" i="1"/>
  <c r="P39" i="1"/>
  <c r="Q39" i="1"/>
  <c r="R39" i="1"/>
  <c r="S39" i="1"/>
  <c r="T39" i="1"/>
  <c r="U39" i="1"/>
  <c r="I40" i="1"/>
  <c r="K40" i="1"/>
  <c r="N40" i="1"/>
  <c r="O40" i="1"/>
  <c r="P40" i="1"/>
  <c r="Q40" i="1"/>
  <c r="R40" i="1"/>
  <c r="S40" i="1"/>
  <c r="T40" i="1"/>
  <c r="U40" i="1"/>
  <c r="I41" i="1"/>
  <c r="K41" i="1"/>
  <c r="N41" i="1"/>
  <c r="O41" i="1"/>
  <c r="P41" i="1"/>
  <c r="Q41" i="1"/>
  <c r="R41" i="1"/>
  <c r="S41" i="1"/>
  <c r="T41" i="1"/>
  <c r="U41" i="1"/>
  <c r="I42" i="1"/>
  <c r="K42" i="1"/>
  <c r="N42" i="1"/>
  <c r="O42" i="1"/>
  <c r="P42" i="1"/>
  <c r="Q42" i="1"/>
  <c r="R42" i="1"/>
  <c r="S42" i="1"/>
  <c r="T42" i="1"/>
  <c r="U42" i="1"/>
  <c r="G43" i="1"/>
  <c r="H43" i="1"/>
  <c r="I43" i="1"/>
  <c r="N43" i="1"/>
  <c r="O43" i="1"/>
  <c r="P43" i="1"/>
  <c r="Q43" i="1"/>
  <c r="R43" i="1"/>
  <c r="S43" i="1"/>
  <c r="T43" i="1"/>
  <c r="U43" i="1"/>
  <c r="S45" i="1"/>
  <c r="G46" i="1"/>
  <c r="G47" i="1"/>
  <c r="O50" i="1"/>
  <c r="O51" i="1"/>
  <c r="O52" i="1"/>
  <c r="O53" i="1"/>
  <c r="O55" i="1"/>
  <c r="P11" i="14"/>
  <c r="Q11" i="14"/>
  <c r="R11" i="14"/>
  <c r="S11" i="14"/>
  <c r="I12" i="14"/>
  <c r="K12" i="14"/>
  <c r="N12" i="14"/>
  <c r="O12" i="14"/>
  <c r="P12" i="14"/>
  <c r="Q12" i="14"/>
  <c r="R12" i="14"/>
  <c r="S12" i="14"/>
  <c r="T12" i="14"/>
  <c r="U12" i="14"/>
  <c r="I13" i="14"/>
  <c r="K13" i="14"/>
  <c r="N13" i="14"/>
  <c r="O13" i="14"/>
  <c r="P13" i="14"/>
  <c r="Q13" i="14"/>
  <c r="R13" i="14"/>
  <c r="S13" i="14"/>
  <c r="T13" i="14"/>
  <c r="U13" i="14"/>
  <c r="I14" i="14"/>
  <c r="K14" i="14"/>
  <c r="N14" i="14"/>
  <c r="O14" i="14"/>
  <c r="P14" i="14"/>
  <c r="Q14" i="14"/>
  <c r="R14" i="14"/>
  <c r="S14" i="14"/>
  <c r="T14" i="14"/>
  <c r="U14" i="14"/>
  <c r="I15" i="14"/>
  <c r="K15" i="14"/>
  <c r="N15" i="14"/>
  <c r="O15" i="14"/>
  <c r="P15" i="14"/>
  <c r="Q15" i="14"/>
  <c r="R15" i="14"/>
  <c r="S15" i="14"/>
  <c r="T15" i="14"/>
  <c r="U15" i="14"/>
  <c r="I16" i="14"/>
  <c r="K16" i="14"/>
  <c r="N16" i="14"/>
  <c r="O16" i="14"/>
  <c r="P16" i="14"/>
  <c r="Q16" i="14"/>
  <c r="R16" i="14"/>
  <c r="S16" i="14"/>
  <c r="T16" i="14"/>
  <c r="U16" i="14"/>
  <c r="I17" i="14"/>
  <c r="K17" i="14"/>
  <c r="N17" i="14"/>
  <c r="O17" i="14"/>
  <c r="P17" i="14"/>
  <c r="Q17" i="14"/>
  <c r="R17" i="14"/>
  <c r="S17" i="14"/>
  <c r="T17" i="14"/>
  <c r="U17" i="14"/>
  <c r="I18" i="14"/>
  <c r="K18" i="14"/>
  <c r="N18" i="14"/>
  <c r="O18" i="14"/>
  <c r="P18" i="14"/>
  <c r="Q18" i="14"/>
  <c r="R18" i="14"/>
  <c r="S18" i="14"/>
  <c r="T18" i="14"/>
  <c r="U18" i="14"/>
  <c r="I19" i="14"/>
  <c r="K19" i="14"/>
  <c r="N19" i="14"/>
  <c r="O19" i="14"/>
  <c r="P19" i="14"/>
  <c r="Q19" i="14"/>
  <c r="R19" i="14"/>
  <c r="S19" i="14"/>
  <c r="T19" i="14"/>
  <c r="U19" i="14"/>
  <c r="I20" i="14"/>
  <c r="K20" i="14"/>
  <c r="N20" i="14"/>
  <c r="O20" i="14"/>
  <c r="P20" i="14"/>
  <c r="Q20" i="14"/>
  <c r="R20" i="14"/>
  <c r="S20" i="14"/>
  <c r="T20" i="14"/>
  <c r="U20" i="14"/>
  <c r="I21" i="14"/>
  <c r="K21" i="14"/>
  <c r="N21" i="14"/>
  <c r="O21" i="14"/>
  <c r="P21" i="14"/>
  <c r="Q21" i="14"/>
  <c r="R21" i="14"/>
  <c r="S21" i="14"/>
  <c r="T21" i="14"/>
  <c r="U21" i="14"/>
  <c r="I22" i="14"/>
  <c r="K22" i="14"/>
  <c r="N22" i="14"/>
  <c r="O22" i="14"/>
  <c r="P22" i="14"/>
  <c r="Q22" i="14"/>
  <c r="R22" i="14"/>
  <c r="S22" i="14"/>
  <c r="T22" i="14"/>
  <c r="U22" i="14"/>
  <c r="I23" i="14"/>
  <c r="K23" i="14"/>
  <c r="N23" i="14"/>
  <c r="O23" i="14"/>
  <c r="P23" i="14"/>
  <c r="Q23" i="14"/>
  <c r="R23" i="14"/>
  <c r="S23" i="14"/>
  <c r="T23" i="14"/>
  <c r="U23" i="14"/>
  <c r="I24" i="14"/>
  <c r="K24" i="14"/>
  <c r="N24" i="14"/>
  <c r="O24" i="14"/>
  <c r="P24" i="14"/>
  <c r="Q24" i="14"/>
  <c r="R24" i="14"/>
  <c r="S24" i="14"/>
  <c r="T24" i="14"/>
  <c r="U24" i="14"/>
  <c r="I25" i="14"/>
  <c r="K25" i="14"/>
  <c r="N25" i="14"/>
  <c r="O25" i="14"/>
  <c r="P25" i="14"/>
  <c r="Q25" i="14"/>
  <c r="R25" i="14"/>
  <c r="S25" i="14"/>
  <c r="T25" i="14"/>
  <c r="U25" i="14"/>
  <c r="I26" i="14"/>
  <c r="K26" i="14"/>
  <c r="N26" i="14"/>
  <c r="O26" i="14"/>
  <c r="P26" i="14"/>
  <c r="Q26" i="14"/>
  <c r="R26" i="14"/>
  <c r="S26" i="14"/>
  <c r="T26" i="14"/>
  <c r="U26" i="14"/>
  <c r="I27" i="14"/>
  <c r="K27" i="14"/>
  <c r="N27" i="14"/>
  <c r="O27" i="14"/>
  <c r="P27" i="14"/>
  <c r="Q27" i="14"/>
  <c r="R27" i="14"/>
  <c r="S27" i="14"/>
  <c r="T27" i="14"/>
  <c r="U27" i="14"/>
  <c r="I28" i="14"/>
  <c r="K28" i="14"/>
  <c r="N28" i="14"/>
  <c r="O28" i="14"/>
  <c r="P28" i="14"/>
  <c r="Q28" i="14"/>
  <c r="R28" i="14"/>
  <c r="S28" i="14"/>
  <c r="T28" i="14"/>
  <c r="U28" i="14"/>
  <c r="I29" i="14"/>
  <c r="K29" i="14"/>
  <c r="N29" i="14"/>
  <c r="O29" i="14"/>
  <c r="P29" i="14"/>
  <c r="Q29" i="14"/>
  <c r="R29" i="14"/>
  <c r="S29" i="14"/>
  <c r="T29" i="14"/>
  <c r="U29" i="14"/>
  <c r="I30" i="14"/>
  <c r="K30" i="14"/>
  <c r="N30" i="14"/>
  <c r="O30" i="14"/>
  <c r="P30" i="14"/>
  <c r="Q30" i="14"/>
  <c r="R30" i="14"/>
  <c r="S30" i="14"/>
  <c r="T30" i="14"/>
  <c r="U30" i="14"/>
  <c r="I31" i="14"/>
  <c r="K31" i="14"/>
  <c r="N31" i="14"/>
  <c r="O31" i="14"/>
  <c r="P31" i="14"/>
  <c r="Q31" i="14"/>
  <c r="R31" i="14"/>
  <c r="S31" i="14"/>
  <c r="T31" i="14"/>
  <c r="U31" i="14"/>
  <c r="I32" i="14"/>
  <c r="K32" i="14"/>
  <c r="N32" i="14"/>
  <c r="O32" i="14"/>
  <c r="P32" i="14"/>
  <c r="Q32" i="14"/>
  <c r="R32" i="14"/>
  <c r="S32" i="14"/>
  <c r="T32" i="14"/>
  <c r="U32" i="14"/>
  <c r="I33" i="14"/>
  <c r="K33" i="14"/>
  <c r="N33" i="14"/>
  <c r="O33" i="14"/>
  <c r="P33" i="14"/>
  <c r="Q33" i="14"/>
  <c r="R33" i="14"/>
  <c r="S33" i="14"/>
  <c r="T33" i="14"/>
  <c r="U33" i="14"/>
  <c r="I34" i="14"/>
  <c r="K34" i="14"/>
  <c r="N34" i="14"/>
  <c r="O34" i="14"/>
  <c r="P34" i="14"/>
  <c r="Q34" i="14"/>
  <c r="R34" i="14"/>
  <c r="S34" i="14"/>
  <c r="T34" i="14"/>
  <c r="U34" i="14"/>
  <c r="I35" i="14"/>
  <c r="K35" i="14"/>
  <c r="N35" i="14"/>
  <c r="O35" i="14"/>
  <c r="P35" i="14"/>
  <c r="Q35" i="14"/>
  <c r="R35" i="14"/>
  <c r="S35" i="14"/>
  <c r="T35" i="14"/>
  <c r="U35" i="14"/>
  <c r="I36" i="14"/>
  <c r="K36" i="14"/>
  <c r="N36" i="14"/>
  <c r="O36" i="14"/>
  <c r="P36" i="14"/>
  <c r="Q36" i="14"/>
  <c r="R36" i="14"/>
  <c r="S36" i="14"/>
  <c r="T36" i="14"/>
  <c r="U36" i="14"/>
  <c r="I37" i="14"/>
  <c r="K37" i="14"/>
  <c r="N37" i="14"/>
  <c r="O37" i="14"/>
  <c r="P37" i="14"/>
  <c r="Q37" i="14"/>
  <c r="R37" i="14"/>
  <c r="S37" i="14"/>
  <c r="T37" i="14"/>
  <c r="U37" i="14"/>
  <c r="I38" i="14"/>
  <c r="K38" i="14"/>
  <c r="N38" i="14"/>
  <c r="O38" i="14"/>
  <c r="P38" i="14"/>
  <c r="Q38" i="14"/>
  <c r="R38" i="14"/>
  <c r="S38" i="14"/>
  <c r="T38" i="14"/>
  <c r="U38" i="14"/>
  <c r="I39" i="14"/>
  <c r="K39" i="14"/>
  <c r="N39" i="14"/>
  <c r="O39" i="14"/>
  <c r="P39" i="14"/>
  <c r="Q39" i="14"/>
  <c r="R39" i="14"/>
  <c r="S39" i="14"/>
  <c r="T39" i="14"/>
  <c r="U39" i="14"/>
  <c r="I40" i="14"/>
  <c r="K40" i="14"/>
  <c r="N40" i="14"/>
  <c r="O40" i="14"/>
  <c r="P40" i="14"/>
  <c r="Q40" i="14"/>
  <c r="R40" i="14"/>
  <c r="S40" i="14"/>
  <c r="T40" i="14"/>
  <c r="U40" i="14"/>
  <c r="I41" i="14"/>
  <c r="K41" i="14"/>
  <c r="N41" i="14"/>
  <c r="O41" i="14"/>
  <c r="P41" i="14"/>
  <c r="Q41" i="14"/>
  <c r="R41" i="14"/>
  <c r="S41" i="14"/>
  <c r="T41" i="14"/>
  <c r="U41" i="14"/>
  <c r="I42" i="14"/>
  <c r="K42" i="14"/>
  <c r="N42" i="14"/>
  <c r="O42" i="14"/>
  <c r="P42" i="14"/>
  <c r="Q42" i="14"/>
  <c r="R42" i="14"/>
  <c r="S42" i="14"/>
  <c r="T42" i="14"/>
  <c r="U42" i="14"/>
  <c r="G43" i="14"/>
  <c r="H43" i="14"/>
  <c r="I43" i="14"/>
  <c r="N43" i="14"/>
  <c r="O43" i="14"/>
  <c r="P43" i="14"/>
  <c r="Q43" i="14"/>
  <c r="R43" i="14"/>
  <c r="S43" i="14"/>
  <c r="T43" i="14"/>
  <c r="U43" i="14"/>
  <c r="S45" i="14"/>
  <c r="G46" i="14"/>
  <c r="U46" i="14"/>
  <c r="G47" i="14"/>
  <c r="O50" i="14"/>
  <c r="O51" i="14"/>
  <c r="O52" i="14"/>
  <c r="O53" i="14"/>
  <c r="O55" i="14"/>
  <c r="P11" i="16"/>
  <c r="Q11" i="16"/>
  <c r="R11" i="16"/>
  <c r="S11" i="16"/>
  <c r="I12" i="16"/>
  <c r="K12" i="16"/>
  <c r="N12" i="16"/>
  <c r="O12" i="16"/>
  <c r="P12" i="16"/>
  <c r="Q12" i="16"/>
  <c r="R12" i="16"/>
  <c r="S12" i="16"/>
  <c r="T12" i="16"/>
  <c r="U12" i="16"/>
  <c r="I13" i="16"/>
  <c r="K13" i="16"/>
  <c r="N13" i="16"/>
  <c r="O13" i="16"/>
  <c r="P13" i="16"/>
  <c r="Q13" i="16"/>
  <c r="R13" i="16"/>
  <c r="S13" i="16"/>
  <c r="T13" i="16"/>
  <c r="U13" i="16"/>
  <c r="I14" i="16"/>
  <c r="K14" i="16"/>
  <c r="N14" i="16"/>
  <c r="O14" i="16"/>
  <c r="P14" i="16"/>
  <c r="Q14" i="16"/>
  <c r="R14" i="16"/>
  <c r="S14" i="16"/>
  <c r="T14" i="16"/>
  <c r="U14" i="16"/>
  <c r="I15" i="16"/>
  <c r="K15" i="16"/>
  <c r="N15" i="16"/>
  <c r="O15" i="16"/>
  <c r="P15" i="16"/>
  <c r="Q15" i="16"/>
  <c r="R15" i="16"/>
  <c r="S15" i="16"/>
  <c r="T15" i="16"/>
  <c r="U15" i="16"/>
  <c r="I16" i="16"/>
  <c r="K16" i="16"/>
  <c r="N16" i="16"/>
  <c r="O16" i="16"/>
  <c r="P16" i="16"/>
  <c r="Q16" i="16"/>
  <c r="R16" i="16"/>
  <c r="S16" i="16"/>
  <c r="T16" i="16"/>
  <c r="U16" i="16"/>
  <c r="I17" i="16"/>
  <c r="K17" i="16"/>
  <c r="N17" i="16"/>
  <c r="O17" i="16"/>
  <c r="P17" i="16"/>
  <c r="Q17" i="16"/>
  <c r="R17" i="16"/>
  <c r="S17" i="16"/>
  <c r="T17" i="16"/>
  <c r="U17" i="16"/>
  <c r="I18" i="16"/>
  <c r="K18" i="16"/>
  <c r="N18" i="16"/>
  <c r="O18" i="16"/>
  <c r="P18" i="16"/>
  <c r="Q18" i="16"/>
  <c r="R18" i="16"/>
  <c r="S18" i="16"/>
  <c r="T18" i="16"/>
  <c r="U18" i="16"/>
  <c r="I19" i="16"/>
  <c r="K19" i="16"/>
  <c r="N19" i="16"/>
  <c r="O19" i="16"/>
  <c r="P19" i="16"/>
  <c r="Q19" i="16"/>
  <c r="R19" i="16"/>
  <c r="S19" i="16"/>
  <c r="T19" i="16"/>
  <c r="U19" i="16"/>
  <c r="I20" i="16"/>
  <c r="K20" i="16"/>
  <c r="N20" i="16"/>
  <c r="O20" i="16"/>
  <c r="P20" i="16"/>
  <c r="Q20" i="16"/>
  <c r="R20" i="16"/>
  <c r="S20" i="16"/>
  <c r="T20" i="16"/>
  <c r="U20" i="16"/>
  <c r="I21" i="16"/>
  <c r="K21" i="16"/>
  <c r="N21" i="16"/>
  <c r="O21" i="16"/>
  <c r="P21" i="16"/>
  <c r="Q21" i="16"/>
  <c r="R21" i="16"/>
  <c r="S21" i="16"/>
  <c r="T21" i="16"/>
  <c r="U21" i="16"/>
  <c r="I22" i="16"/>
  <c r="K22" i="16"/>
  <c r="N22" i="16"/>
  <c r="O22" i="16"/>
  <c r="P22" i="16"/>
  <c r="Q22" i="16"/>
  <c r="R22" i="16"/>
  <c r="S22" i="16"/>
  <c r="T22" i="16"/>
  <c r="U22" i="16"/>
  <c r="I23" i="16"/>
  <c r="K23" i="16"/>
  <c r="N23" i="16"/>
  <c r="O23" i="16"/>
  <c r="P23" i="16"/>
  <c r="Q23" i="16"/>
  <c r="R23" i="16"/>
  <c r="S23" i="16"/>
  <c r="T23" i="16"/>
  <c r="U23" i="16"/>
  <c r="I24" i="16"/>
  <c r="K24" i="16"/>
  <c r="N24" i="16"/>
  <c r="O24" i="16"/>
  <c r="P24" i="16"/>
  <c r="Q24" i="16"/>
  <c r="R24" i="16"/>
  <c r="S24" i="16"/>
  <c r="T24" i="16"/>
  <c r="U24" i="16"/>
  <c r="I25" i="16"/>
  <c r="K25" i="16"/>
  <c r="N25" i="16"/>
  <c r="O25" i="16"/>
  <c r="P25" i="16"/>
  <c r="Q25" i="16"/>
  <c r="R25" i="16"/>
  <c r="S25" i="16"/>
  <c r="T25" i="16"/>
  <c r="U25" i="16"/>
  <c r="I26" i="16"/>
  <c r="K26" i="16"/>
  <c r="N26" i="16"/>
  <c r="O26" i="16"/>
  <c r="P26" i="16"/>
  <c r="Q26" i="16"/>
  <c r="R26" i="16"/>
  <c r="S26" i="16"/>
  <c r="T26" i="16"/>
  <c r="U26" i="16"/>
  <c r="I27" i="16"/>
  <c r="K27" i="16"/>
  <c r="N27" i="16"/>
  <c r="O27" i="16"/>
  <c r="P27" i="16"/>
  <c r="Q27" i="16"/>
  <c r="R27" i="16"/>
  <c r="S27" i="16"/>
  <c r="T27" i="16"/>
  <c r="U27" i="16"/>
  <c r="I28" i="16"/>
  <c r="K28" i="16"/>
  <c r="N28" i="16"/>
  <c r="O28" i="16"/>
  <c r="P28" i="16"/>
  <c r="Q28" i="16"/>
  <c r="R28" i="16"/>
  <c r="S28" i="16"/>
  <c r="T28" i="16"/>
  <c r="U28" i="16"/>
  <c r="I29" i="16"/>
  <c r="K29" i="16"/>
  <c r="N29" i="16"/>
  <c r="O29" i="16"/>
  <c r="P29" i="16"/>
  <c r="Q29" i="16"/>
  <c r="R29" i="16"/>
  <c r="S29" i="16"/>
  <c r="T29" i="16"/>
  <c r="U29" i="16"/>
  <c r="I30" i="16"/>
  <c r="K30" i="16"/>
  <c r="N30" i="16"/>
  <c r="O30" i="16"/>
  <c r="P30" i="16"/>
  <c r="Q30" i="16"/>
  <c r="R30" i="16"/>
  <c r="S30" i="16"/>
  <c r="T30" i="16"/>
  <c r="U30" i="16"/>
  <c r="I31" i="16"/>
  <c r="K31" i="16"/>
  <c r="N31" i="16"/>
  <c r="O31" i="16"/>
  <c r="P31" i="16"/>
  <c r="Q31" i="16"/>
  <c r="R31" i="16"/>
  <c r="S31" i="16"/>
  <c r="T31" i="16"/>
  <c r="U31" i="16"/>
  <c r="I32" i="16"/>
  <c r="K32" i="16"/>
  <c r="N32" i="16"/>
  <c r="O32" i="16"/>
  <c r="P32" i="16"/>
  <c r="Q32" i="16"/>
  <c r="R32" i="16"/>
  <c r="S32" i="16"/>
  <c r="T32" i="16"/>
  <c r="U32" i="16"/>
  <c r="I33" i="16"/>
  <c r="K33" i="16"/>
  <c r="N33" i="16"/>
  <c r="O33" i="16"/>
  <c r="P33" i="16"/>
  <c r="Q33" i="16"/>
  <c r="R33" i="16"/>
  <c r="S33" i="16"/>
  <c r="T33" i="16"/>
  <c r="U33" i="16"/>
  <c r="I34" i="16"/>
  <c r="K34" i="16"/>
  <c r="N34" i="16"/>
  <c r="O34" i="16"/>
  <c r="P34" i="16"/>
  <c r="Q34" i="16"/>
  <c r="R34" i="16"/>
  <c r="S34" i="16"/>
  <c r="T34" i="16"/>
  <c r="U34" i="16"/>
  <c r="I35" i="16"/>
  <c r="K35" i="16"/>
  <c r="N35" i="16"/>
  <c r="O35" i="16"/>
  <c r="P35" i="16"/>
  <c r="Q35" i="16"/>
  <c r="R35" i="16"/>
  <c r="S35" i="16"/>
  <c r="T35" i="16"/>
  <c r="U35" i="16"/>
  <c r="I36" i="16"/>
  <c r="K36" i="16"/>
  <c r="N36" i="16"/>
  <c r="O36" i="16"/>
  <c r="P36" i="16"/>
  <c r="Q36" i="16"/>
  <c r="R36" i="16"/>
  <c r="S36" i="16"/>
  <c r="T36" i="16"/>
  <c r="U36" i="16"/>
  <c r="I37" i="16"/>
  <c r="K37" i="16"/>
  <c r="N37" i="16"/>
  <c r="O37" i="16"/>
  <c r="P37" i="16"/>
  <c r="Q37" i="16"/>
  <c r="R37" i="16"/>
  <c r="S37" i="16"/>
  <c r="T37" i="16"/>
  <c r="U37" i="16"/>
  <c r="I38" i="16"/>
  <c r="K38" i="16"/>
  <c r="N38" i="16"/>
  <c r="O38" i="16"/>
  <c r="P38" i="16"/>
  <c r="Q38" i="16"/>
  <c r="R38" i="16"/>
  <c r="S38" i="16"/>
  <c r="T38" i="16"/>
  <c r="U38" i="16"/>
  <c r="I39" i="16"/>
  <c r="K39" i="16"/>
  <c r="N39" i="16"/>
  <c r="O39" i="16"/>
  <c r="P39" i="16"/>
  <c r="Q39" i="16"/>
  <c r="R39" i="16"/>
  <c r="S39" i="16"/>
  <c r="T39" i="16"/>
  <c r="U39" i="16"/>
  <c r="I40" i="16"/>
  <c r="K40" i="16"/>
  <c r="N40" i="16"/>
  <c r="O40" i="16"/>
  <c r="P40" i="16"/>
  <c r="Q40" i="16"/>
  <c r="R40" i="16"/>
  <c r="S40" i="16"/>
  <c r="T40" i="16"/>
  <c r="U40" i="16"/>
  <c r="I41" i="16"/>
  <c r="K41" i="16"/>
  <c r="N41" i="16"/>
  <c r="O41" i="16"/>
  <c r="P41" i="16"/>
  <c r="Q41" i="16"/>
  <c r="R41" i="16"/>
  <c r="S41" i="16"/>
  <c r="T41" i="16"/>
  <c r="U41" i="16"/>
  <c r="I42" i="16"/>
  <c r="K42" i="16"/>
  <c r="N42" i="16"/>
  <c r="O42" i="16"/>
  <c r="P42" i="16"/>
  <c r="Q42" i="16"/>
  <c r="R42" i="16"/>
  <c r="S42" i="16"/>
  <c r="T42" i="16"/>
  <c r="U42" i="16"/>
  <c r="G43" i="16"/>
  <c r="H43" i="16"/>
  <c r="I43" i="16"/>
  <c r="N43" i="16"/>
  <c r="O43" i="16"/>
  <c r="P43" i="16"/>
  <c r="Q43" i="16"/>
  <c r="R43" i="16"/>
  <c r="S43" i="16"/>
  <c r="T43" i="16"/>
  <c r="U43" i="16"/>
  <c r="S45" i="16"/>
  <c r="G46" i="16"/>
  <c r="U46" i="16"/>
  <c r="G47" i="16"/>
  <c r="P11" i="15"/>
  <c r="Q11" i="15"/>
  <c r="R11" i="15"/>
  <c r="S11" i="15"/>
  <c r="I12" i="15"/>
  <c r="K12" i="15"/>
  <c r="N12" i="15"/>
  <c r="O12" i="15"/>
  <c r="P12" i="15"/>
  <c r="Q12" i="15"/>
  <c r="R12" i="15"/>
  <c r="S12" i="15"/>
  <c r="T12" i="15"/>
  <c r="U12" i="15"/>
  <c r="I13" i="15"/>
  <c r="K13" i="15"/>
  <c r="N13" i="15"/>
  <c r="O13" i="15"/>
  <c r="P13" i="15"/>
  <c r="Q13" i="15"/>
  <c r="R13" i="15"/>
  <c r="S13" i="15"/>
  <c r="T13" i="15"/>
  <c r="U13" i="15"/>
  <c r="I14" i="15"/>
  <c r="K14" i="15"/>
  <c r="N14" i="15"/>
  <c r="O14" i="15"/>
  <c r="P14" i="15"/>
  <c r="Q14" i="15"/>
  <c r="R14" i="15"/>
  <c r="S14" i="15"/>
  <c r="T14" i="15"/>
  <c r="U14" i="15"/>
  <c r="I15" i="15"/>
  <c r="K15" i="15"/>
  <c r="N15" i="15"/>
  <c r="O15" i="15"/>
  <c r="P15" i="15"/>
  <c r="Q15" i="15"/>
  <c r="R15" i="15"/>
  <c r="S15" i="15"/>
  <c r="T15" i="15"/>
  <c r="U15" i="15"/>
  <c r="I16" i="15"/>
  <c r="K16" i="15"/>
  <c r="N16" i="15"/>
  <c r="O16" i="15"/>
  <c r="P16" i="15"/>
  <c r="Q16" i="15"/>
  <c r="R16" i="15"/>
  <c r="S16" i="15"/>
  <c r="T16" i="15"/>
  <c r="U16" i="15"/>
  <c r="I17" i="15"/>
  <c r="K17" i="15"/>
  <c r="N17" i="15"/>
  <c r="O17" i="15"/>
  <c r="P17" i="15"/>
  <c r="Q17" i="15"/>
  <c r="R17" i="15"/>
  <c r="S17" i="15"/>
  <c r="T17" i="15"/>
  <c r="U17" i="15"/>
  <c r="I18" i="15"/>
  <c r="K18" i="15"/>
  <c r="N18" i="15"/>
  <c r="O18" i="15"/>
  <c r="P18" i="15"/>
  <c r="Q18" i="15"/>
  <c r="R18" i="15"/>
  <c r="S18" i="15"/>
  <c r="T18" i="15"/>
  <c r="U18" i="15"/>
  <c r="I19" i="15"/>
  <c r="K19" i="15"/>
  <c r="N19" i="15"/>
  <c r="O19" i="15"/>
  <c r="P19" i="15"/>
  <c r="Q19" i="15"/>
  <c r="R19" i="15"/>
  <c r="S19" i="15"/>
  <c r="T19" i="15"/>
  <c r="U19" i="15"/>
  <c r="I20" i="15"/>
  <c r="K20" i="15"/>
  <c r="N20" i="15"/>
  <c r="O20" i="15"/>
  <c r="P20" i="15"/>
  <c r="Q20" i="15"/>
  <c r="R20" i="15"/>
  <c r="S20" i="15"/>
  <c r="T20" i="15"/>
  <c r="U20" i="15"/>
  <c r="I21" i="15"/>
  <c r="K21" i="15"/>
  <c r="N21" i="15"/>
  <c r="O21" i="15"/>
  <c r="P21" i="15"/>
  <c r="Q21" i="15"/>
  <c r="R21" i="15"/>
  <c r="S21" i="15"/>
  <c r="T21" i="15"/>
  <c r="U21" i="15"/>
  <c r="I22" i="15"/>
  <c r="K22" i="15"/>
  <c r="N22" i="15"/>
  <c r="O22" i="15"/>
  <c r="P22" i="15"/>
  <c r="Q22" i="15"/>
  <c r="R22" i="15"/>
  <c r="S22" i="15"/>
  <c r="T22" i="15"/>
  <c r="U22" i="15"/>
  <c r="I23" i="15"/>
  <c r="K23" i="15"/>
  <c r="N23" i="15"/>
  <c r="O23" i="15"/>
  <c r="P23" i="15"/>
  <c r="Q23" i="15"/>
  <c r="R23" i="15"/>
  <c r="S23" i="15"/>
  <c r="T23" i="15"/>
  <c r="U23" i="15"/>
  <c r="I24" i="15"/>
  <c r="K24" i="15"/>
  <c r="N24" i="15"/>
  <c r="O24" i="15"/>
  <c r="P24" i="15"/>
  <c r="Q24" i="15"/>
  <c r="R24" i="15"/>
  <c r="S24" i="15"/>
  <c r="T24" i="15"/>
  <c r="U24" i="15"/>
  <c r="I25" i="15"/>
  <c r="K25" i="15"/>
  <c r="N25" i="15"/>
  <c r="O25" i="15"/>
  <c r="P25" i="15"/>
  <c r="Q25" i="15"/>
  <c r="R25" i="15"/>
  <c r="S25" i="15"/>
  <c r="T25" i="15"/>
  <c r="U25" i="15"/>
  <c r="I26" i="15"/>
  <c r="K26" i="15"/>
  <c r="N26" i="15"/>
  <c r="O26" i="15"/>
  <c r="P26" i="15"/>
  <c r="Q26" i="15"/>
  <c r="R26" i="15"/>
  <c r="S26" i="15"/>
  <c r="T26" i="15"/>
  <c r="U26" i="15"/>
  <c r="I27" i="15"/>
  <c r="K27" i="15"/>
  <c r="N27" i="15"/>
  <c r="O27" i="15"/>
  <c r="P27" i="15"/>
  <c r="Q27" i="15"/>
  <c r="R27" i="15"/>
  <c r="S27" i="15"/>
  <c r="T27" i="15"/>
  <c r="U27" i="15"/>
  <c r="I28" i="15"/>
  <c r="K28" i="15"/>
  <c r="N28" i="15"/>
  <c r="O28" i="15"/>
  <c r="P28" i="15"/>
  <c r="Q28" i="15"/>
  <c r="R28" i="15"/>
  <c r="S28" i="15"/>
  <c r="T28" i="15"/>
  <c r="U28" i="15"/>
  <c r="I29" i="15"/>
  <c r="K29" i="15"/>
  <c r="N29" i="15"/>
  <c r="O29" i="15"/>
  <c r="P29" i="15"/>
  <c r="Q29" i="15"/>
  <c r="R29" i="15"/>
  <c r="S29" i="15"/>
  <c r="T29" i="15"/>
  <c r="U29" i="15"/>
  <c r="I30" i="15"/>
  <c r="K30" i="15"/>
  <c r="N30" i="15"/>
  <c r="O30" i="15"/>
  <c r="P30" i="15"/>
  <c r="Q30" i="15"/>
  <c r="R30" i="15"/>
  <c r="S30" i="15"/>
  <c r="T30" i="15"/>
  <c r="U30" i="15"/>
  <c r="I31" i="15"/>
  <c r="K31" i="15"/>
  <c r="N31" i="15"/>
  <c r="O31" i="15"/>
  <c r="P31" i="15"/>
  <c r="Q31" i="15"/>
  <c r="R31" i="15"/>
  <c r="S31" i="15"/>
  <c r="T31" i="15"/>
  <c r="U31" i="15"/>
  <c r="I32" i="15"/>
  <c r="K32" i="15"/>
  <c r="N32" i="15"/>
  <c r="O32" i="15"/>
  <c r="P32" i="15"/>
  <c r="Q32" i="15"/>
  <c r="R32" i="15"/>
  <c r="S32" i="15"/>
  <c r="T32" i="15"/>
  <c r="U32" i="15"/>
  <c r="I33" i="15"/>
  <c r="K33" i="15"/>
  <c r="N33" i="15"/>
  <c r="O33" i="15"/>
  <c r="P33" i="15"/>
  <c r="Q33" i="15"/>
  <c r="R33" i="15"/>
  <c r="S33" i="15"/>
  <c r="T33" i="15"/>
  <c r="U33" i="15"/>
  <c r="I34" i="15"/>
  <c r="K34" i="15"/>
  <c r="N34" i="15"/>
  <c r="O34" i="15"/>
  <c r="P34" i="15"/>
  <c r="Q34" i="15"/>
  <c r="R34" i="15"/>
  <c r="S34" i="15"/>
  <c r="T34" i="15"/>
  <c r="U34" i="15"/>
  <c r="I35" i="15"/>
  <c r="K35" i="15"/>
  <c r="N35" i="15"/>
  <c r="O35" i="15"/>
  <c r="P35" i="15"/>
  <c r="Q35" i="15"/>
  <c r="R35" i="15"/>
  <c r="S35" i="15"/>
  <c r="T35" i="15"/>
  <c r="U35" i="15"/>
  <c r="I36" i="15"/>
  <c r="K36" i="15"/>
  <c r="N36" i="15"/>
  <c r="O36" i="15"/>
  <c r="P36" i="15"/>
  <c r="Q36" i="15"/>
  <c r="R36" i="15"/>
  <c r="S36" i="15"/>
  <c r="T36" i="15"/>
  <c r="U36" i="15"/>
  <c r="I37" i="15"/>
  <c r="K37" i="15"/>
  <c r="N37" i="15"/>
  <c r="O37" i="15"/>
  <c r="P37" i="15"/>
  <c r="Q37" i="15"/>
  <c r="R37" i="15"/>
  <c r="S37" i="15"/>
  <c r="T37" i="15"/>
  <c r="U37" i="15"/>
  <c r="I38" i="15"/>
  <c r="K38" i="15"/>
  <c r="N38" i="15"/>
  <c r="O38" i="15"/>
  <c r="P38" i="15"/>
  <c r="Q38" i="15"/>
  <c r="R38" i="15"/>
  <c r="S38" i="15"/>
  <c r="T38" i="15"/>
  <c r="U38" i="15"/>
  <c r="I39" i="15"/>
  <c r="K39" i="15"/>
  <c r="N39" i="15"/>
  <c r="O39" i="15"/>
  <c r="P39" i="15"/>
  <c r="Q39" i="15"/>
  <c r="R39" i="15"/>
  <c r="S39" i="15"/>
  <c r="T39" i="15"/>
  <c r="U39" i="15"/>
  <c r="I40" i="15"/>
  <c r="K40" i="15"/>
  <c r="N40" i="15"/>
  <c r="O40" i="15"/>
  <c r="P40" i="15"/>
  <c r="Q40" i="15"/>
  <c r="R40" i="15"/>
  <c r="S40" i="15"/>
  <c r="T40" i="15"/>
  <c r="U40" i="15"/>
  <c r="I41" i="15"/>
  <c r="K41" i="15"/>
  <c r="N41" i="15"/>
  <c r="O41" i="15"/>
  <c r="P41" i="15"/>
  <c r="Q41" i="15"/>
  <c r="R41" i="15"/>
  <c r="S41" i="15"/>
  <c r="T41" i="15"/>
  <c r="U41" i="15"/>
  <c r="I42" i="15"/>
  <c r="K42" i="15"/>
  <c r="N42" i="15"/>
  <c r="O42" i="15"/>
  <c r="P42" i="15"/>
  <c r="Q42" i="15"/>
  <c r="R42" i="15"/>
  <c r="S42" i="15"/>
  <c r="T42" i="15"/>
  <c r="U42" i="15"/>
  <c r="G43" i="15"/>
  <c r="H43" i="15"/>
  <c r="I43" i="15"/>
  <c r="N43" i="15"/>
  <c r="O43" i="15"/>
  <c r="P43" i="15"/>
  <c r="Q43" i="15"/>
  <c r="R43" i="15"/>
  <c r="S43" i="15"/>
  <c r="T43" i="15"/>
  <c r="U43" i="15"/>
  <c r="S45" i="15"/>
  <c r="G46" i="15"/>
  <c r="U46" i="15"/>
  <c r="G47" i="15"/>
  <c r="O50" i="15"/>
  <c r="O51" i="15"/>
  <c r="O52" i="15"/>
  <c r="O53" i="15"/>
  <c r="O55" i="15"/>
  <c r="P11" i="17"/>
  <c r="Q11" i="17"/>
  <c r="R11" i="17"/>
  <c r="S11" i="17"/>
  <c r="I12" i="17"/>
  <c r="K12" i="17"/>
  <c r="N12" i="17"/>
  <c r="O12" i="17"/>
  <c r="P12" i="17"/>
  <c r="Q12" i="17"/>
  <c r="R12" i="17"/>
  <c r="S12" i="17"/>
  <c r="T12" i="17"/>
  <c r="U12" i="17"/>
  <c r="I13" i="17"/>
  <c r="K13" i="17"/>
  <c r="N13" i="17"/>
  <c r="O13" i="17"/>
  <c r="P13" i="17"/>
  <c r="Q13" i="17"/>
  <c r="R13" i="17"/>
  <c r="S13" i="17"/>
  <c r="T13" i="17"/>
  <c r="U13" i="17"/>
  <c r="I14" i="17"/>
  <c r="K14" i="17"/>
  <c r="N14" i="17"/>
  <c r="O14" i="17"/>
  <c r="P14" i="17"/>
  <c r="Q14" i="17"/>
  <c r="R14" i="17"/>
  <c r="S14" i="17"/>
  <c r="T14" i="17"/>
  <c r="U14" i="17"/>
  <c r="I15" i="17"/>
  <c r="K15" i="17"/>
  <c r="N15" i="17"/>
  <c r="O15" i="17"/>
  <c r="P15" i="17"/>
  <c r="Q15" i="17"/>
  <c r="R15" i="17"/>
  <c r="S15" i="17"/>
  <c r="T15" i="17"/>
  <c r="U15" i="17"/>
  <c r="I16" i="17"/>
  <c r="K16" i="17"/>
  <c r="N16" i="17"/>
  <c r="O16" i="17"/>
  <c r="P16" i="17"/>
  <c r="Q16" i="17"/>
  <c r="R16" i="17"/>
  <c r="S16" i="17"/>
  <c r="T16" i="17"/>
  <c r="U16" i="17"/>
  <c r="I17" i="17"/>
  <c r="K17" i="17"/>
  <c r="N17" i="17"/>
  <c r="O17" i="17"/>
  <c r="P17" i="17"/>
  <c r="Q17" i="17"/>
  <c r="R17" i="17"/>
  <c r="S17" i="17"/>
  <c r="T17" i="17"/>
  <c r="U17" i="17"/>
  <c r="I18" i="17"/>
  <c r="K18" i="17"/>
  <c r="N18" i="17"/>
  <c r="O18" i="17"/>
  <c r="P18" i="17"/>
  <c r="Q18" i="17"/>
  <c r="R18" i="17"/>
  <c r="S18" i="17"/>
  <c r="T18" i="17"/>
  <c r="U18" i="17"/>
  <c r="I19" i="17"/>
  <c r="K19" i="17"/>
  <c r="N19" i="17"/>
  <c r="O19" i="17"/>
  <c r="P19" i="17"/>
  <c r="Q19" i="17"/>
  <c r="R19" i="17"/>
  <c r="S19" i="17"/>
  <c r="T19" i="17"/>
  <c r="U19" i="17"/>
  <c r="I20" i="17"/>
  <c r="K20" i="17"/>
  <c r="N20" i="17"/>
  <c r="O20" i="17"/>
  <c r="P20" i="17"/>
  <c r="Q20" i="17"/>
  <c r="R20" i="17"/>
  <c r="S20" i="17"/>
  <c r="T20" i="17"/>
  <c r="U20" i="17"/>
  <c r="I21" i="17"/>
  <c r="K21" i="17"/>
  <c r="N21" i="17"/>
  <c r="O21" i="17"/>
  <c r="P21" i="17"/>
  <c r="Q21" i="17"/>
  <c r="R21" i="17"/>
  <c r="S21" i="17"/>
  <c r="T21" i="17"/>
  <c r="U21" i="17"/>
  <c r="I22" i="17"/>
  <c r="K22" i="17"/>
  <c r="N22" i="17"/>
  <c r="O22" i="17"/>
  <c r="P22" i="17"/>
  <c r="Q22" i="17"/>
  <c r="R22" i="17"/>
  <c r="S22" i="17"/>
  <c r="T22" i="17"/>
  <c r="U22" i="17"/>
  <c r="I23" i="17"/>
  <c r="K23" i="17"/>
  <c r="N23" i="17"/>
  <c r="O23" i="17"/>
  <c r="P23" i="17"/>
  <c r="Q23" i="17"/>
  <c r="R23" i="17"/>
  <c r="S23" i="17"/>
  <c r="T23" i="17"/>
  <c r="U23" i="17"/>
  <c r="I24" i="17"/>
  <c r="K24" i="17"/>
  <c r="N24" i="17"/>
  <c r="O24" i="17"/>
  <c r="P24" i="17"/>
  <c r="Q24" i="17"/>
  <c r="R24" i="17"/>
  <c r="S24" i="17"/>
  <c r="T24" i="17"/>
  <c r="U24" i="17"/>
  <c r="I25" i="17"/>
  <c r="K25" i="17"/>
  <c r="N25" i="17"/>
  <c r="O25" i="17"/>
  <c r="P25" i="17"/>
  <c r="Q25" i="17"/>
  <c r="R25" i="17"/>
  <c r="S25" i="17"/>
  <c r="T25" i="17"/>
  <c r="U25" i="17"/>
  <c r="I26" i="17"/>
  <c r="K26" i="17"/>
  <c r="N26" i="17"/>
  <c r="O26" i="17"/>
  <c r="P26" i="17"/>
  <c r="Q26" i="17"/>
  <c r="R26" i="17"/>
  <c r="S26" i="17"/>
  <c r="T26" i="17"/>
  <c r="U26" i="17"/>
  <c r="I27" i="17"/>
  <c r="K27" i="17"/>
  <c r="N27" i="17"/>
  <c r="O27" i="17"/>
  <c r="P27" i="17"/>
  <c r="Q27" i="17"/>
  <c r="R27" i="17"/>
  <c r="S27" i="17"/>
  <c r="T27" i="17"/>
  <c r="U27" i="17"/>
  <c r="I28" i="17"/>
  <c r="K28" i="17"/>
  <c r="N28" i="17"/>
  <c r="O28" i="17"/>
  <c r="P28" i="17"/>
  <c r="Q28" i="17"/>
  <c r="R28" i="17"/>
  <c r="S28" i="17"/>
  <c r="T28" i="17"/>
  <c r="U28" i="17"/>
  <c r="I29" i="17"/>
  <c r="K29" i="17"/>
  <c r="N29" i="17"/>
  <c r="O29" i="17"/>
  <c r="P29" i="17"/>
  <c r="Q29" i="17"/>
  <c r="R29" i="17"/>
  <c r="S29" i="17"/>
  <c r="T29" i="17"/>
  <c r="U29" i="17"/>
  <c r="I30" i="17"/>
  <c r="K30" i="17"/>
  <c r="N30" i="17"/>
  <c r="O30" i="17"/>
  <c r="P30" i="17"/>
  <c r="Q30" i="17"/>
  <c r="R30" i="17"/>
  <c r="S30" i="17"/>
  <c r="T30" i="17"/>
  <c r="U30" i="17"/>
  <c r="I31" i="17"/>
  <c r="K31" i="17"/>
  <c r="N31" i="17"/>
  <c r="O31" i="17"/>
  <c r="P31" i="17"/>
  <c r="Q31" i="17"/>
  <c r="R31" i="17"/>
  <c r="S31" i="17"/>
  <c r="T31" i="17"/>
  <c r="U31" i="17"/>
  <c r="I32" i="17"/>
  <c r="K32" i="17"/>
  <c r="N32" i="17"/>
  <c r="O32" i="17"/>
  <c r="P32" i="17"/>
  <c r="Q32" i="17"/>
  <c r="R32" i="17"/>
  <c r="S32" i="17"/>
  <c r="T32" i="17"/>
  <c r="U32" i="17"/>
  <c r="I33" i="17"/>
  <c r="K33" i="17"/>
  <c r="N33" i="17"/>
  <c r="O33" i="17"/>
  <c r="P33" i="17"/>
  <c r="Q33" i="17"/>
  <c r="R33" i="17"/>
  <c r="S33" i="17"/>
  <c r="T33" i="17"/>
  <c r="U33" i="17"/>
  <c r="I34" i="17"/>
  <c r="K34" i="17"/>
  <c r="N34" i="17"/>
  <c r="O34" i="17"/>
  <c r="P34" i="17"/>
  <c r="Q34" i="17"/>
  <c r="R34" i="17"/>
  <c r="S34" i="17"/>
  <c r="T34" i="17"/>
  <c r="U34" i="17"/>
  <c r="I35" i="17"/>
  <c r="K35" i="17"/>
  <c r="N35" i="17"/>
  <c r="O35" i="17"/>
  <c r="P35" i="17"/>
  <c r="Q35" i="17"/>
  <c r="R35" i="17"/>
  <c r="S35" i="17"/>
  <c r="T35" i="17"/>
  <c r="U35" i="17"/>
  <c r="I36" i="17"/>
  <c r="K36" i="17"/>
  <c r="N36" i="17"/>
  <c r="O36" i="17"/>
  <c r="P36" i="17"/>
  <c r="Q36" i="17"/>
  <c r="R36" i="17"/>
  <c r="S36" i="17"/>
  <c r="T36" i="17"/>
  <c r="U36" i="17"/>
  <c r="I37" i="17"/>
  <c r="K37" i="17"/>
  <c r="N37" i="17"/>
  <c r="O37" i="17"/>
  <c r="P37" i="17"/>
  <c r="Q37" i="17"/>
  <c r="R37" i="17"/>
  <c r="S37" i="17"/>
  <c r="T37" i="17"/>
  <c r="U37" i="17"/>
  <c r="I38" i="17"/>
  <c r="K38" i="17"/>
  <c r="N38" i="17"/>
  <c r="O38" i="17"/>
  <c r="P38" i="17"/>
  <c r="Q38" i="17"/>
  <c r="R38" i="17"/>
  <c r="S38" i="17"/>
  <c r="T38" i="17"/>
  <c r="U38" i="17"/>
  <c r="I39" i="17"/>
  <c r="K39" i="17"/>
  <c r="N39" i="17"/>
  <c r="O39" i="17"/>
  <c r="P39" i="17"/>
  <c r="Q39" i="17"/>
  <c r="R39" i="17"/>
  <c r="S39" i="17"/>
  <c r="T39" i="17"/>
  <c r="U39" i="17"/>
  <c r="I40" i="17"/>
  <c r="K40" i="17"/>
  <c r="N40" i="17"/>
  <c r="O40" i="17"/>
  <c r="P40" i="17"/>
  <c r="Q40" i="17"/>
  <c r="R40" i="17"/>
  <c r="S40" i="17"/>
  <c r="T40" i="17"/>
  <c r="U40" i="17"/>
  <c r="I41" i="17"/>
  <c r="K41" i="17"/>
  <c r="N41" i="17"/>
  <c r="O41" i="17"/>
  <c r="P41" i="17"/>
  <c r="Q41" i="17"/>
  <c r="R41" i="17"/>
  <c r="S41" i="17"/>
  <c r="T41" i="17"/>
  <c r="U41" i="17"/>
  <c r="I42" i="17"/>
  <c r="K42" i="17"/>
  <c r="N42" i="17"/>
  <c r="O42" i="17"/>
  <c r="P42" i="17"/>
  <c r="Q42" i="17"/>
  <c r="R42" i="17"/>
  <c r="S42" i="17"/>
  <c r="T42" i="17"/>
  <c r="U42" i="17"/>
  <c r="G43" i="17"/>
  <c r="H43" i="17"/>
  <c r="I43" i="17"/>
  <c r="N43" i="17"/>
  <c r="O43" i="17"/>
  <c r="P43" i="17"/>
  <c r="Q43" i="17"/>
  <c r="R43" i="17"/>
  <c r="S43" i="17"/>
  <c r="T43" i="17"/>
  <c r="U43" i="17"/>
  <c r="S45" i="17"/>
  <c r="G46" i="17"/>
  <c r="U46" i="17"/>
  <c r="G47" i="17"/>
  <c r="P55" i="17"/>
  <c r="Q55" i="17"/>
  <c r="R55" i="17"/>
  <c r="S55" i="17"/>
  <c r="I56" i="17"/>
  <c r="K56" i="17"/>
  <c r="N56" i="17"/>
  <c r="O56" i="17"/>
  <c r="P56" i="17"/>
  <c r="Q56" i="17"/>
  <c r="R56" i="17"/>
  <c r="S56" i="17"/>
  <c r="T56" i="17"/>
  <c r="U56" i="17"/>
  <c r="I57" i="17"/>
  <c r="K57" i="17"/>
  <c r="N57" i="17"/>
  <c r="O57" i="17"/>
  <c r="P57" i="17"/>
  <c r="Q57" i="17"/>
  <c r="R57" i="17"/>
  <c r="S57" i="17"/>
  <c r="T57" i="17"/>
  <c r="U57" i="17"/>
  <c r="I58" i="17"/>
  <c r="K58" i="17"/>
  <c r="N58" i="17"/>
  <c r="O58" i="17"/>
  <c r="P58" i="17"/>
  <c r="Q58" i="17"/>
  <c r="R58" i="17"/>
  <c r="S58" i="17"/>
  <c r="T58" i="17"/>
  <c r="U58" i="17"/>
  <c r="I59" i="17"/>
  <c r="K59" i="17"/>
  <c r="N59" i="17"/>
  <c r="O59" i="17"/>
  <c r="P59" i="17"/>
  <c r="Q59" i="17"/>
  <c r="R59" i="17"/>
  <c r="S59" i="17"/>
  <c r="T59" i="17"/>
  <c r="U59" i="17"/>
  <c r="I60" i="17"/>
  <c r="K60" i="17"/>
  <c r="N60" i="17"/>
  <c r="O60" i="17"/>
  <c r="P60" i="17"/>
  <c r="Q60" i="17"/>
  <c r="R60" i="17"/>
  <c r="S60" i="17"/>
  <c r="T60" i="17"/>
  <c r="U60" i="17"/>
  <c r="I61" i="17"/>
  <c r="K61" i="17"/>
  <c r="N61" i="17"/>
  <c r="O61" i="17"/>
  <c r="P61" i="17"/>
  <c r="Q61" i="17"/>
  <c r="R61" i="17"/>
  <c r="S61" i="17"/>
  <c r="T61" i="17"/>
  <c r="U61" i="17"/>
  <c r="I62" i="17"/>
  <c r="K62" i="17"/>
  <c r="N62" i="17"/>
  <c r="O62" i="17"/>
  <c r="P62" i="17"/>
  <c r="Q62" i="17"/>
  <c r="R62" i="17"/>
  <c r="S62" i="17"/>
  <c r="T62" i="17"/>
  <c r="U62" i="17"/>
  <c r="I63" i="17"/>
  <c r="K63" i="17"/>
  <c r="N63" i="17"/>
  <c r="O63" i="17"/>
  <c r="P63" i="17"/>
  <c r="Q63" i="17"/>
  <c r="R63" i="17"/>
  <c r="S63" i="17"/>
  <c r="T63" i="17"/>
  <c r="U63" i="17"/>
  <c r="I64" i="17"/>
  <c r="K64" i="17"/>
  <c r="N64" i="17"/>
  <c r="O64" i="17"/>
  <c r="P64" i="17"/>
  <c r="Q64" i="17"/>
  <c r="R64" i="17"/>
  <c r="S64" i="17"/>
  <c r="T64" i="17"/>
  <c r="U64" i="17"/>
  <c r="I65" i="17"/>
  <c r="K65" i="17"/>
  <c r="N65" i="17"/>
  <c r="O65" i="17"/>
  <c r="P65" i="17"/>
  <c r="Q65" i="17"/>
  <c r="R65" i="17"/>
  <c r="S65" i="17"/>
  <c r="T65" i="17"/>
  <c r="U65" i="17"/>
  <c r="I66" i="17"/>
  <c r="K66" i="17"/>
  <c r="N66" i="17"/>
  <c r="O66" i="17"/>
  <c r="P66" i="17"/>
  <c r="Q66" i="17"/>
  <c r="R66" i="17"/>
  <c r="S66" i="17"/>
  <c r="T66" i="17"/>
  <c r="U66" i="17"/>
  <c r="I67" i="17"/>
  <c r="K67" i="17"/>
  <c r="N67" i="17"/>
  <c r="O67" i="17"/>
  <c r="P67" i="17"/>
  <c r="Q67" i="17"/>
  <c r="R67" i="17"/>
  <c r="S67" i="17"/>
  <c r="T67" i="17"/>
  <c r="U67" i="17"/>
  <c r="I68" i="17"/>
  <c r="K68" i="17"/>
  <c r="N68" i="17"/>
  <c r="O68" i="17"/>
  <c r="P68" i="17"/>
  <c r="Q68" i="17"/>
  <c r="R68" i="17"/>
  <c r="S68" i="17"/>
  <c r="T68" i="17"/>
  <c r="U68" i="17"/>
  <c r="I69" i="17"/>
  <c r="K69" i="17"/>
  <c r="N69" i="17"/>
  <c r="O69" i="17"/>
  <c r="P69" i="17"/>
  <c r="Q69" i="17"/>
  <c r="R69" i="17"/>
  <c r="S69" i="17"/>
  <c r="T69" i="17"/>
  <c r="U69" i="17"/>
  <c r="I70" i="17"/>
  <c r="K70" i="17"/>
  <c r="N70" i="17"/>
  <c r="O70" i="17"/>
  <c r="P70" i="17"/>
  <c r="Q70" i="17"/>
  <c r="R70" i="17"/>
  <c r="S70" i="17"/>
  <c r="T70" i="17"/>
  <c r="U70" i="17"/>
  <c r="I71" i="17"/>
  <c r="K71" i="17"/>
  <c r="N71" i="17"/>
  <c r="O71" i="17"/>
  <c r="P71" i="17"/>
  <c r="Q71" i="17"/>
  <c r="R71" i="17"/>
  <c r="S71" i="17"/>
  <c r="T71" i="17"/>
  <c r="U71" i="17"/>
  <c r="I72" i="17"/>
  <c r="K72" i="17"/>
  <c r="N72" i="17"/>
  <c r="O72" i="17"/>
  <c r="P72" i="17"/>
  <c r="Q72" i="17"/>
  <c r="R72" i="17"/>
  <c r="S72" i="17"/>
  <c r="T72" i="17"/>
  <c r="U72" i="17"/>
  <c r="I73" i="17"/>
  <c r="K73" i="17"/>
  <c r="N73" i="17"/>
  <c r="O73" i="17"/>
  <c r="P73" i="17"/>
  <c r="Q73" i="17"/>
  <c r="R73" i="17"/>
  <c r="S73" i="17"/>
  <c r="T73" i="17"/>
  <c r="U73" i="17"/>
  <c r="I74" i="17"/>
  <c r="K74" i="17"/>
  <c r="N74" i="17"/>
  <c r="O74" i="17"/>
  <c r="P74" i="17"/>
  <c r="Q74" i="17"/>
  <c r="R74" i="17"/>
  <c r="S74" i="17"/>
  <c r="T74" i="17"/>
  <c r="U74" i="17"/>
  <c r="I75" i="17"/>
  <c r="K75" i="17"/>
  <c r="N75" i="17"/>
  <c r="O75" i="17"/>
  <c r="P75" i="17"/>
  <c r="Q75" i="17"/>
  <c r="R75" i="17"/>
  <c r="S75" i="17"/>
  <c r="T75" i="17"/>
  <c r="U75" i="17"/>
  <c r="I76" i="17"/>
  <c r="K76" i="17"/>
  <c r="N76" i="17"/>
  <c r="O76" i="17"/>
  <c r="P76" i="17"/>
  <c r="Q76" i="17"/>
  <c r="R76" i="17"/>
  <c r="S76" i="17"/>
  <c r="T76" i="17"/>
  <c r="U76" i="17"/>
  <c r="I77" i="17"/>
  <c r="K77" i="17"/>
  <c r="N77" i="17"/>
  <c r="O77" i="17"/>
  <c r="P77" i="17"/>
  <c r="Q77" i="17"/>
  <c r="R77" i="17"/>
  <c r="S77" i="17"/>
  <c r="T77" i="17"/>
  <c r="U77" i="17"/>
  <c r="I78" i="17"/>
  <c r="K78" i="17"/>
  <c r="N78" i="17"/>
  <c r="O78" i="17"/>
  <c r="P78" i="17"/>
  <c r="Q78" i="17"/>
  <c r="R78" i="17"/>
  <c r="S78" i="17"/>
  <c r="T78" i="17"/>
  <c r="U78" i="17"/>
  <c r="I79" i="17"/>
  <c r="K79" i="17"/>
  <c r="N79" i="17"/>
  <c r="O79" i="17"/>
  <c r="P79" i="17"/>
  <c r="Q79" i="17"/>
  <c r="R79" i="17"/>
  <c r="S79" i="17"/>
  <c r="T79" i="17"/>
  <c r="U79" i="17"/>
  <c r="I80" i="17"/>
  <c r="K80" i="17"/>
  <c r="N80" i="17"/>
  <c r="O80" i="17"/>
  <c r="P80" i="17"/>
  <c r="Q80" i="17"/>
  <c r="R80" i="17"/>
  <c r="S80" i="17"/>
  <c r="T80" i="17"/>
  <c r="U80" i="17"/>
  <c r="I81" i="17"/>
  <c r="K81" i="17"/>
  <c r="N81" i="17"/>
  <c r="O81" i="17"/>
  <c r="P81" i="17"/>
  <c r="Q81" i="17"/>
  <c r="R81" i="17"/>
  <c r="S81" i="17"/>
  <c r="T81" i="17"/>
  <c r="U81" i="17"/>
  <c r="I82" i="17"/>
  <c r="K82" i="17"/>
  <c r="N82" i="17"/>
  <c r="O82" i="17"/>
  <c r="P82" i="17"/>
  <c r="Q82" i="17"/>
  <c r="R82" i="17"/>
  <c r="S82" i="17"/>
  <c r="T82" i="17"/>
  <c r="U82" i="17"/>
  <c r="I83" i="17"/>
  <c r="K83" i="17"/>
  <c r="N83" i="17"/>
  <c r="O83" i="17"/>
  <c r="P83" i="17"/>
  <c r="Q83" i="17"/>
  <c r="R83" i="17"/>
  <c r="S83" i="17"/>
  <c r="T83" i="17"/>
  <c r="U83" i="17"/>
  <c r="I84" i="17"/>
  <c r="K84" i="17"/>
  <c r="N84" i="17"/>
  <c r="O84" i="17"/>
  <c r="P84" i="17"/>
  <c r="Q84" i="17"/>
  <c r="R84" i="17"/>
  <c r="S84" i="17"/>
  <c r="T84" i="17"/>
  <c r="U84" i="17"/>
  <c r="I85" i="17"/>
  <c r="K85" i="17"/>
  <c r="N85" i="17"/>
  <c r="O85" i="17"/>
  <c r="P85" i="17"/>
  <c r="Q85" i="17"/>
  <c r="R85" i="17"/>
  <c r="S85" i="17"/>
  <c r="T85" i="17"/>
  <c r="U85" i="17"/>
  <c r="I86" i="17"/>
  <c r="K86" i="17"/>
  <c r="N86" i="17"/>
  <c r="O86" i="17"/>
  <c r="P86" i="17"/>
  <c r="Q86" i="17"/>
  <c r="R86" i="17"/>
  <c r="S86" i="17"/>
  <c r="T86" i="17"/>
  <c r="U86" i="17"/>
  <c r="G87" i="17"/>
  <c r="H87" i="17"/>
  <c r="I87" i="17"/>
  <c r="N87" i="17"/>
  <c r="O87" i="17"/>
  <c r="P87" i="17"/>
  <c r="Q87" i="17"/>
  <c r="R87" i="17"/>
  <c r="S87" i="17"/>
  <c r="T87" i="17"/>
  <c r="U87" i="17"/>
  <c r="S89" i="17"/>
  <c r="G90" i="17"/>
  <c r="U90" i="17"/>
  <c r="G91" i="17"/>
  <c r="P11" i="22"/>
  <c r="Q11" i="22"/>
  <c r="R11" i="22"/>
  <c r="S11" i="22"/>
  <c r="I12" i="22"/>
  <c r="K12" i="22"/>
  <c r="N12" i="22"/>
  <c r="O12" i="22"/>
  <c r="P12" i="22"/>
  <c r="Q12" i="22"/>
  <c r="R12" i="22"/>
  <c r="S12" i="22"/>
  <c r="T12" i="22"/>
  <c r="U12" i="22"/>
  <c r="I13" i="22"/>
  <c r="K13" i="22"/>
  <c r="N13" i="22"/>
  <c r="O13" i="22"/>
  <c r="P13" i="22"/>
  <c r="Q13" i="22"/>
  <c r="R13" i="22"/>
  <c r="S13" i="22"/>
  <c r="T13" i="22"/>
  <c r="U13" i="22"/>
  <c r="I14" i="22"/>
  <c r="K14" i="22"/>
  <c r="N14" i="22"/>
  <c r="O14" i="22"/>
  <c r="P14" i="22"/>
  <c r="Q14" i="22"/>
  <c r="R14" i="22"/>
  <c r="S14" i="22"/>
  <c r="T14" i="22"/>
  <c r="U14" i="22"/>
  <c r="I15" i="22"/>
  <c r="K15" i="22"/>
  <c r="N15" i="22"/>
  <c r="O15" i="22"/>
  <c r="P15" i="22"/>
  <c r="Q15" i="22"/>
  <c r="R15" i="22"/>
  <c r="S15" i="22"/>
  <c r="T15" i="22"/>
  <c r="U15" i="22"/>
  <c r="I16" i="22"/>
  <c r="K16" i="22"/>
  <c r="N16" i="22"/>
  <c r="O16" i="22"/>
  <c r="P16" i="22"/>
  <c r="Q16" i="22"/>
  <c r="R16" i="22"/>
  <c r="S16" i="22"/>
  <c r="T16" i="22"/>
  <c r="U16" i="22"/>
  <c r="I17" i="22"/>
  <c r="K17" i="22"/>
  <c r="N17" i="22"/>
  <c r="O17" i="22"/>
  <c r="P17" i="22"/>
  <c r="Q17" i="22"/>
  <c r="R17" i="22"/>
  <c r="S17" i="22"/>
  <c r="T17" i="22"/>
  <c r="U17" i="22"/>
  <c r="I18" i="22"/>
  <c r="K18" i="22"/>
  <c r="N18" i="22"/>
  <c r="O18" i="22"/>
  <c r="P18" i="22"/>
  <c r="Q18" i="22"/>
  <c r="R18" i="22"/>
  <c r="S18" i="22"/>
  <c r="T18" i="22"/>
  <c r="U18" i="22"/>
  <c r="I19" i="22"/>
  <c r="K19" i="22"/>
  <c r="N19" i="22"/>
  <c r="O19" i="22"/>
  <c r="P19" i="22"/>
  <c r="Q19" i="22"/>
  <c r="R19" i="22"/>
  <c r="S19" i="22"/>
  <c r="T19" i="22"/>
  <c r="U19" i="22"/>
  <c r="I20" i="22"/>
  <c r="K20" i="22"/>
  <c r="N20" i="22"/>
  <c r="O20" i="22"/>
  <c r="P20" i="22"/>
  <c r="Q20" i="22"/>
  <c r="R20" i="22"/>
  <c r="S20" i="22"/>
  <c r="T20" i="22"/>
  <c r="U20" i="22"/>
  <c r="I21" i="22"/>
  <c r="K21" i="22"/>
  <c r="N21" i="22"/>
  <c r="O21" i="22"/>
  <c r="P21" i="22"/>
  <c r="Q21" i="22"/>
  <c r="R21" i="22"/>
  <c r="S21" i="22"/>
  <c r="T21" i="22"/>
  <c r="U21" i="22"/>
  <c r="I22" i="22"/>
  <c r="K22" i="22"/>
  <c r="N22" i="22"/>
  <c r="O22" i="22"/>
  <c r="P22" i="22"/>
  <c r="Q22" i="22"/>
  <c r="R22" i="22"/>
  <c r="S22" i="22"/>
  <c r="T22" i="22"/>
  <c r="U22" i="22"/>
  <c r="I23" i="22"/>
  <c r="K23" i="22"/>
  <c r="N23" i="22"/>
  <c r="O23" i="22"/>
  <c r="P23" i="22"/>
  <c r="Q23" i="22"/>
  <c r="R23" i="22"/>
  <c r="S23" i="22"/>
  <c r="T23" i="22"/>
  <c r="U23" i="22"/>
  <c r="I24" i="22"/>
  <c r="K24" i="22"/>
  <c r="N24" i="22"/>
  <c r="O24" i="22"/>
  <c r="P24" i="22"/>
  <c r="Q24" i="22"/>
  <c r="R24" i="22"/>
  <c r="S24" i="22"/>
  <c r="T24" i="22"/>
  <c r="U24" i="22"/>
  <c r="I25" i="22"/>
  <c r="K25" i="22"/>
  <c r="N25" i="22"/>
  <c r="O25" i="22"/>
  <c r="P25" i="22"/>
  <c r="Q25" i="22"/>
  <c r="R25" i="22"/>
  <c r="S25" i="22"/>
  <c r="T25" i="22"/>
  <c r="U25" i="22"/>
  <c r="I26" i="22"/>
  <c r="K26" i="22"/>
  <c r="N26" i="22"/>
  <c r="O26" i="22"/>
  <c r="P26" i="22"/>
  <c r="Q26" i="22"/>
  <c r="R26" i="22"/>
  <c r="S26" i="22"/>
  <c r="T26" i="22"/>
  <c r="U26" i="22"/>
  <c r="I27" i="22"/>
  <c r="K27" i="22"/>
  <c r="N27" i="22"/>
  <c r="O27" i="22"/>
  <c r="P27" i="22"/>
  <c r="Q27" i="22"/>
  <c r="R27" i="22"/>
  <c r="S27" i="22"/>
  <c r="T27" i="22"/>
  <c r="U27" i="22"/>
  <c r="I28" i="22"/>
  <c r="K28" i="22"/>
  <c r="N28" i="22"/>
  <c r="O28" i="22"/>
  <c r="P28" i="22"/>
  <c r="Q28" i="22"/>
  <c r="R28" i="22"/>
  <c r="S28" i="22"/>
  <c r="T28" i="22"/>
  <c r="U28" i="22"/>
  <c r="I29" i="22"/>
  <c r="K29" i="22"/>
  <c r="N29" i="22"/>
  <c r="O29" i="22"/>
  <c r="P29" i="22"/>
  <c r="Q29" i="22"/>
  <c r="R29" i="22"/>
  <c r="S29" i="22"/>
  <c r="T29" i="22"/>
  <c r="U29" i="22"/>
  <c r="I30" i="22"/>
  <c r="K30" i="22"/>
  <c r="N30" i="22"/>
  <c r="O30" i="22"/>
  <c r="P30" i="22"/>
  <c r="Q30" i="22"/>
  <c r="R30" i="22"/>
  <c r="S30" i="22"/>
  <c r="T30" i="22"/>
  <c r="U30" i="22"/>
  <c r="I31" i="22"/>
  <c r="K31" i="22"/>
  <c r="N31" i="22"/>
  <c r="O31" i="22"/>
  <c r="P31" i="22"/>
  <c r="Q31" i="22"/>
  <c r="R31" i="22"/>
  <c r="S31" i="22"/>
  <c r="T31" i="22"/>
  <c r="U31" i="22"/>
  <c r="I32" i="22"/>
  <c r="K32" i="22"/>
  <c r="N32" i="22"/>
  <c r="O32" i="22"/>
  <c r="P32" i="22"/>
  <c r="Q32" i="22"/>
  <c r="R32" i="22"/>
  <c r="S32" i="22"/>
  <c r="T32" i="22"/>
  <c r="U32" i="22"/>
  <c r="I33" i="22"/>
  <c r="K33" i="22"/>
  <c r="N33" i="22"/>
  <c r="O33" i="22"/>
  <c r="P33" i="22"/>
  <c r="Q33" i="22"/>
  <c r="R33" i="22"/>
  <c r="S33" i="22"/>
  <c r="T33" i="22"/>
  <c r="U33" i="22"/>
  <c r="I34" i="22"/>
  <c r="K34" i="22"/>
  <c r="N34" i="22"/>
  <c r="O34" i="22"/>
  <c r="P34" i="22"/>
  <c r="Q34" i="22"/>
  <c r="R34" i="22"/>
  <c r="S34" i="22"/>
  <c r="T34" i="22"/>
  <c r="U34" i="22"/>
  <c r="I35" i="22"/>
  <c r="K35" i="22"/>
  <c r="N35" i="22"/>
  <c r="O35" i="22"/>
  <c r="P35" i="22"/>
  <c r="Q35" i="22"/>
  <c r="R35" i="22"/>
  <c r="S35" i="22"/>
  <c r="T35" i="22"/>
  <c r="U35" i="22"/>
  <c r="I36" i="22"/>
  <c r="K36" i="22"/>
  <c r="N36" i="22"/>
  <c r="O36" i="22"/>
  <c r="P36" i="22"/>
  <c r="Q36" i="22"/>
  <c r="R36" i="22"/>
  <c r="S36" i="22"/>
  <c r="T36" i="22"/>
  <c r="U36" i="22"/>
  <c r="I37" i="22"/>
  <c r="K37" i="22"/>
  <c r="N37" i="22"/>
  <c r="O37" i="22"/>
  <c r="P37" i="22"/>
  <c r="Q37" i="22"/>
  <c r="R37" i="22"/>
  <c r="S37" i="22"/>
  <c r="T37" i="22"/>
  <c r="U37" i="22"/>
  <c r="I38" i="22"/>
  <c r="K38" i="22"/>
  <c r="N38" i="22"/>
  <c r="O38" i="22"/>
  <c r="P38" i="22"/>
  <c r="Q38" i="22"/>
  <c r="R38" i="22"/>
  <c r="S38" i="22"/>
  <c r="T38" i="22"/>
  <c r="U38" i="22"/>
  <c r="I39" i="22"/>
  <c r="K39" i="22"/>
  <c r="N39" i="22"/>
  <c r="O39" i="22"/>
  <c r="P39" i="22"/>
  <c r="Q39" i="22"/>
  <c r="R39" i="22"/>
  <c r="S39" i="22"/>
  <c r="T39" i="22"/>
  <c r="U39" i="22"/>
  <c r="I40" i="22"/>
  <c r="K40" i="22"/>
  <c r="N40" i="22"/>
  <c r="O40" i="22"/>
  <c r="P40" i="22"/>
  <c r="Q40" i="22"/>
  <c r="R40" i="22"/>
  <c r="S40" i="22"/>
  <c r="T40" i="22"/>
  <c r="U40" i="22"/>
  <c r="I41" i="22"/>
  <c r="K41" i="22"/>
  <c r="N41" i="22"/>
  <c r="O41" i="22"/>
  <c r="P41" i="22"/>
  <c r="Q41" i="22"/>
  <c r="R41" i="22"/>
  <c r="S41" i="22"/>
  <c r="T41" i="22"/>
  <c r="U41" i="22"/>
  <c r="G43" i="22"/>
  <c r="H43" i="22"/>
  <c r="I43" i="22"/>
  <c r="N43" i="22"/>
  <c r="O43" i="22"/>
  <c r="P43" i="22"/>
  <c r="Q43" i="22"/>
  <c r="R43" i="22"/>
  <c r="S43" i="22"/>
  <c r="T43" i="22"/>
  <c r="U43" i="22"/>
  <c r="T45" i="22"/>
  <c r="G46" i="22"/>
  <c r="G47" i="22"/>
  <c r="O50" i="22"/>
  <c r="O51" i="22"/>
  <c r="O52" i="22"/>
  <c r="O53" i="22"/>
  <c r="O55" i="22"/>
  <c r="P11" i="4"/>
  <c r="Q11" i="4"/>
  <c r="R11" i="4"/>
  <c r="S11" i="4"/>
  <c r="I12" i="4"/>
  <c r="K12" i="4"/>
  <c r="N12" i="4"/>
  <c r="O12" i="4"/>
  <c r="P12" i="4"/>
  <c r="Q12" i="4"/>
  <c r="R12" i="4"/>
  <c r="S12" i="4"/>
  <c r="T12" i="4"/>
  <c r="U12" i="4"/>
  <c r="I13" i="4"/>
  <c r="K13" i="4"/>
  <c r="N13" i="4"/>
  <c r="O13" i="4"/>
  <c r="P13" i="4"/>
  <c r="Q13" i="4"/>
  <c r="R13" i="4"/>
  <c r="S13" i="4"/>
  <c r="T13" i="4"/>
  <c r="U13" i="4"/>
  <c r="I14" i="4"/>
  <c r="K14" i="4"/>
  <c r="N14" i="4"/>
  <c r="O14" i="4"/>
  <c r="P14" i="4"/>
  <c r="Q14" i="4"/>
  <c r="R14" i="4"/>
  <c r="S14" i="4"/>
  <c r="T14" i="4"/>
  <c r="U14" i="4"/>
  <c r="I15" i="4"/>
  <c r="K15" i="4"/>
  <c r="N15" i="4"/>
  <c r="O15" i="4"/>
  <c r="P15" i="4"/>
  <c r="Q15" i="4"/>
  <c r="R15" i="4"/>
  <c r="S15" i="4"/>
  <c r="T15" i="4"/>
  <c r="U15" i="4"/>
  <c r="I16" i="4"/>
  <c r="K16" i="4"/>
  <c r="N16" i="4"/>
  <c r="O16" i="4"/>
  <c r="P16" i="4"/>
  <c r="Q16" i="4"/>
  <c r="R16" i="4"/>
  <c r="S16" i="4"/>
  <c r="T16" i="4"/>
  <c r="U16" i="4"/>
  <c r="I17" i="4"/>
  <c r="K17" i="4"/>
  <c r="N17" i="4"/>
  <c r="O17" i="4"/>
  <c r="P17" i="4"/>
  <c r="Q17" i="4"/>
  <c r="R17" i="4"/>
  <c r="S17" i="4"/>
  <c r="T17" i="4"/>
  <c r="U17" i="4"/>
  <c r="I18" i="4"/>
  <c r="K18" i="4"/>
  <c r="N18" i="4"/>
  <c r="O18" i="4"/>
  <c r="P18" i="4"/>
  <c r="Q18" i="4"/>
  <c r="R18" i="4"/>
  <c r="S18" i="4"/>
  <c r="T18" i="4"/>
  <c r="U18" i="4"/>
  <c r="I19" i="4"/>
  <c r="K19" i="4"/>
  <c r="N19" i="4"/>
  <c r="O19" i="4"/>
  <c r="P19" i="4"/>
  <c r="Q19" i="4"/>
  <c r="R19" i="4"/>
  <c r="S19" i="4"/>
  <c r="T19" i="4"/>
  <c r="U19" i="4"/>
  <c r="I20" i="4"/>
  <c r="K20" i="4"/>
  <c r="N20" i="4"/>
  <c r="O20" i="4"/>
  <c r="P20" i="4"/>
  <c r="Q20" i="4"/>
  <c r="R20" i="4"/>
  <c r="S20" i="4"/>
  <c r="T20" i="4"/>
  <c r="U20" i="4"/>
  <c r="I21" i="4"/>
  <c r="K21" i="4"/>
  <c r="N21" i="4"/>
  <c r="O21" i="4"/>
  <c r="P21" i="4"/>
  <c r="Q21" i="4"/>
  <c r="R21" i="4"/>
  <c r="S21" i="4"/>
  <c r="T21" i="4"/>
  <c r="U21" i="4"/>
  <c r="I22" i="4"/>
  <c r="K22" i="4"/>
  <c r="N22" i="4"/>
  <c r="O22" i="4"/>
  <c r="P22" i="4"/>
  <c r="Q22" i="4"/>
  <c r="R22" i="4"/>
  <c r="S22" i="4"/>
  <c r="T22" i="4"/>
  <c r="U22" i="4"/>
  <c r="I23" i="4"/>
  <c r="K23" i="4"/>
  <c r="N23" i="4"/>
  <c r="O23" i="4"/>
  <c r="P23" i="4"/>
  <c r="Q23" i="4"/>
  <c r="R23" i="4"/>
  <c r="S23" i="4"/>
  <c r="T23" i="4"/>
  <c r="U23" i="4"/>
  <c r="I24" i="4"/>
  <c r="K24" i="4"/>
  <c r="N24" i="4"/>
  <c r="O24" i="4"/>
  <c r="P24" i="4"/>
  <c r="Q24" i="4"/>
  <c r="R24" i="4"/>
  <c r="S24" i="4"/>
  <c r="T24" i="4"/>
  <c r="U24" i="4"/>
  <c r="I25" i="4"/>
  <c r="K25" i="4"/>
  <c r="N25" i="4"/>
  <c r="O25" i="4"/>
  <c r="P25" i="4"/>
  <c r="Q25" i="4"/>
  <c r="R25" i="4"/>
  <c r="S25" i="4"/>
  <c r="T25" i="4"/>
  <c r="U25" i="4"/>
  <c r="I26" i="4"/>
  <c r="K26" i="4"/>
  <c r="N26" i="4"/>
  <c r="O26" i="4"/>
  <c r="P26" i="4"/>
  <c r="Q26" i="4"/>
  <c r="R26" i="4"/>
  <c r="S26" i="4"/>
  <c r="T26" i="4"/>
  <c r="U26" i="4"/>
  <c r="I27" i="4"/>
  <c r="K27" i="4"/>
  <c r="N27" i="4"/>
  <c r="O27" i="4"/>
  <c r="P27" i="4"/>
  <c r="Q27" i="4"/>
  <c r="R27" i="4"/>
  <c r="S27" i="4"/>
  <c r="T27" i="4"/>
  <c r="U27" i="4"/>
  <c r="I28" i="4"/>
  <c r="K28" i="4"/>
  <c r="N28" i="4"/>
  <c r="O28" i="4"/>
  <c r="P28" i="4"/>
  <c r="Q28" i="4"/>
  <c r="R28" i="4"/>
  <c r="S28" i="4"/>
  <c r="T28" i="4"/>
  <c r="U28" i="4"/>
  <c r="I29" i="4"/>
  <c r="K29" i="4"/>
  <c r="N29" i="4"/>
  <c r="O29" i="4"/>
  <c r="P29" i="4"/>
  <c r="Q29" i="4"/>
  <c r="R29" i="4"/>
  <c r="S29" i="4"/>
  <c r="T29" i="4"/>
  <c r="U29" i="4"/>
  <c r="I30" i="4"/>
  <c r="K30" i="4"/>
  <c r="N30" i="4"/>
  <c r="O30" i="4"/>
  <c r="P30" i="4"/>
  <c r="Q30" i="4"/>
  <c r="R30" i="4"/>
  <c r="S30" i="4"/>
  <c r="T30" i="4"/>
  <c r="U30" i="4"/>
  <c r="I31" i="4"/>
  <c r="K31" i="4"/>
  <c r="N31" i="4"/>
  <c r="O31" i="4"/>
  <c r="P31" i="4"/>
  <c r="Q31" i="4"/>
  <c r="R31" i="4"/>
  <c r="S31" i="4"/>
  <c r="T31" i="4"/>
  <c r="U31" i="4"/>
  <c r="I32" i="4"/>
  <c r="K32" i="4"/>
  <c r="N32" i="4"/>
  <c r="O32" i="4"/>
  <c r="P32" i="4"/>
  <c r="Q32" i="4"/>
  <c r="R32" i="4"/>
  <c r="S32" i="4"/>
  <c r="T32" i="4"/>
  <c r="U32" i="4"/>
  <c r="I33" i="4"/>
  <c r="K33" i="4"/>
  <c r="N33" i="4"/>
  <c r="O33" i="4"/>
  <c r="P33" i="4"/>
  <c r="Q33" i="4"/>
  <c r="R33" i="4"/>
  <c r="S33" i="4"/>
  <c r="T33" i="4"/>
  <c r="U33" i="4"/>
  <c r="I34" i="4"/>
  <c r="K34" i="4"/>
  <c r="N34" i="4"/>
  <c r="O34" i="4"/>
  <c r="P34" i="4"/>
  <c r="Q34" i="4"/>
  <c r="R34" i="4"/>
  <c r="S34" i="4"/>
  <c r="T34" i="4"/>
  <c r="U34" i="4"/>
  <c r="I35" i="4"/>
  <c r="K35" i="4"/>
  <c r="N35" i="4"/>
  <c r="O35" i="4"/>
  <c r="P35" i="4"/>
  <c r="Q35" i="4"/>
  <c r="R35" i="4"/>
  <c r="S35" i="4"/>
  <c r="T35" i="4"/>
  <c r="U35" i="4"/>
  <c r="I36" i="4"/>
  <c r="K36" i="4"/>
  <c r="N36" i="4"/>
  <c r="O36" i="4"/>
  <c r="P36" i="4"/>
  <c r="Q36" i="4"/>
  <c r="R36" i="4"/>
  <c r="S36" i="4"/>
  <c r="T36" i="4"/>
  <c r="U36" i="4"/>
  <c r="I37" i="4"/>
  <c r="K37" i="4"/>
  <c r="N37" i="4"/>
  <c r="O37" i="4"/>
  <c r="P37" i="4"/>
  <c r="Q37" i="4"/>
  <c r="R37" i="4"/>
  <c r="S37" i="4"/>
  <c r="T37" i="4"/>
  <c r="U37" i="4"/>
  <c r="I38" i="4"/>
  <c r="K38" i="4"/>
  <c r="N38" i="4"/>
  <c r="O38" i="4"/>
  <c r="P38" i="4"/>
  <c r="Q38" i="4"/>
  <c r="R38" i="4"/>
  <c r="S38" i="4"/>
  <c r="T38" i="4"/>
  <c r="U38" i="4"/>
  <c r="I39" i="4"/>
  <c r="K39" i="4"/>
  <c r="N39" i="4"/>
  <c r="O39" i="4"/>
  <c r="P39" i="4"/>
  <c r="Q39" i="4"/>
  <c r="R39" i="4"/>
  <c r="S39" i="4"/>
  <c r="T39" i="4"/>
  <c r="U39" i="4"/>
  <c r="I40" i="4"/>
  <c r="K40" i="4"/>
  <c r="N40" i="4"/>
  <c r="O40" i="4"/>
  <c r="P40" i="4"/>
  <c r="Q40" i="4"/>
  <c r="R40" i="4"/>
  <c r="S40" i="4"/>
  <c r="T40" i="4"/>
  <c r="U40" i="4"/>
  <c r="I41" i="4"/>
  <c r="K41" i="4"/>
  <c r="N41" i="4"/>
  <c r="O41" i="4"/>
  <c r="P41" i="4"/>
  <c r="Q41" i="4"/>
  <c r="R41" i="4"/>
  <c r="S41" i="4"/>
  <c r="T41" i="4"/>
  <c r="U41" i="4"/>
  <c r="I42" i="4"/>
  <c r="K42" i="4"/>
  <c r="N42" i="4"/>
  <c r="O42" i="4"/>
  <c r="P42" i="4"/>
  <c r="Q42" i="4"/>
  <c r="R42" i="4"/>
  <c r="S42" i="4"/>
  <c r="T42" i="4"/>
  <c r="U42" i="4"/>
  <c r="G43" i="4"/>
  <c r="H43" i="4"/>
  <c r="I43" i="4"/>
  <c r="N43" i="4"/>
  <c r="O43" i="4"/>
  <c r="P43" i="4"/>
  <c r="Q43" i="4"/>
  <c r="R43" i="4"/>
  <c r="S43" i="4"/>
  <c r="T43" i="4"/>
  <c r="U43" i="4"/>
  <c r="G46" i="4"/>
  <c r="T46" i="4"/>
  <c r="G47" i="4"/>
  <c r="G49" i="4"/>
  <c r="O50" i="4"/>
  <c r="O51" i="4"/>
  <c r="O52" i="4"/>
  <c r="O53" i="4"/>
  <c r="O55" i="4"/>
  <c r="P11" i="8"/>
  <c r="Q11" i="8"/>
  <c r="R11" i="8"/>
  <c r="S11" i="8"/>
  <c r="I12" i="8"/>
  <c r="K12" i="8"/>
  <c r="N12" i="8"/>
  <c r="O12" i="8"/>
  <c r="P12" i="8"/>
  <c r="Q12" i="8"/>
  <c r="R12" i="8"/>
  <c r="S12" i="8"/>
  <c r="T12" i="8"/>
  <c r="U12" i="8"/>
  <c r="I13" i="8"/>
  <c r="K13" i="8"/>
  <c r="N13" i="8"/>
  <c r="O13" i="8"/>
  <c r="P13" i="8"/>
  <c r="Q13" i="8"/>
  <c r="R13" i="8"/>
  <c r="S13" i="8"/>
  <c r="T13" i="8"/>
  <c r="U13" i="8"/>
  <c r="I14" i="8"/>
  <c r="K14" i="8"/>
  <c r="N14" i="8"/>
  <c r="O14" i="8"/>
  <c r="P14" i="8"/>
  <c r="Q14" i="8"/>
  <c r="R14" i="8"/>
  <c r="S14" i="8"/>
  <c r="T14" i="8"/>
  <c r="U14" i="8"/>
  <c r="I15" i="8"/>
  <c r="K15" i="8"/>
  <c r="N15" i="8"/>
  <c r="O15" i="8"/>
  <c r="P15" i="8"/>
  <c r="Q15" i="8"/>
  <c r="R15" i="8"/>
  <c r="S15" i="8"/>
  <c r="T15" i="8"/>
  <c r="U15" i="8"/>
  <c r="I16" i="8"/>
  <c r="K16" i="8"/>
  <c r="N16" i="8"/>
  <c r="O16" i="8"/>
  <c r="P16" i="8"/>
  <c r="Q16" i="8"/>
  <c r="R16" i="8"/>
  <c r="S16" i="8"/>
  <c r="T16" i="8"/>
  <c r="U16" i="8"/>
  <c r="I17" i="8"/>
  <c r="K17" i="8"/>
  <c r="N17" i="8"/>
  <c r="O17" i="8"/>
  <c r="P17" i="8"/>
  <c r="Q17" i="8"/>
  <c r="R17" i="8"/>
  <c r="S17" i="8"/>
  <c r="T17" i="8"/>
  <c r="U17" i="8"/>
  <c r="I18" i="8"/>
  <c r="K18" i="8"/>
  <c r="N18" i="8"/>
  <c r="O18" i="8"/>
  <c r="P18" i="8"/>
  <c r="Q18" i="8"/>
  <c r="R18" i="8"/>
  <c r="S18" i="8"/>
  <c r="T18" i="8"/>
  <c r="U18" i="8"/>
  <c r="I19" i="8"/>
  <c r="K19" i="8"/>
  <c r="N19" i="8"/>
  <c r="O19" i="8"/>
  <c r="P19" i="8"/>
  <c r="Q19" i="8"/>
  <c r="R19" i="8"/>
  <c r="S19" i="8"/>
  <c r="T19" i="8"/>
  <c r="U19" i="8"/>
  <c r="I20" i="8"/>
  <c r="K20" i="8"/>
  <c r="N20" i="8"/>
  <c r="O20" i="8"/>
  <c r="P20" i="8"/>
  <c r="Q20" i="8"/>
  <c r="R20" i="8"/>
  <c r="S20" i="8"/>
  <c r="T20" i="8"/>
  <c r="U20" i="8"/>
  <c r="I21" i="8"/>
  <c r="K21" i="8"/>
  <c r="N21" i="8"/>
  <c r="O21" i="8"/>
  <c r="P21" i="8"/>
  <c r="Q21" i="8"/>
  <c r="R21" i="8"/>
  <c r="S21" i="8"/>
  <c r="T21" i="8"/>
  <c r="U21" i="8"/>
  <c r="I22" i="8"/>
  <c r="K22" i="8"/>
  <c r="N22" i="8"/>
  <c r="O22" i="8"/>
  <c r="P22" i="8"/>
  <c r="Q22" i="8"/>
  <c r="R22" i="8"/>
  <c r="S22" i="8"/>
  <c r="T22" i="8"/>
  <c r="U22" i="8"/>
  <c r="I23" i="8"/>
  <c r="K23" i="8"/>
  <c r="N23" i="8"/>
  <c r="O23" i="8"/>
  <c r="P23" i="8"/>
  <c r="Q23" i="8"/>
  <c r="R23" i="8"/>
  <c r="S23" i="8"/>
  <c r="T23" i="8"/>
  <c r="U23" i="8"/>
  <c r="I24" i="8"/>
  <c r="K24" i="8"/>
  <c r="N24" i="8"/>
  <c r="O24" i="8"/>
  <c r="P24" i="8"/>
  <c r="Q24" i="8"/>
  <c r="R24" i="8"/>
  <c r="S24" i="8"/>
  <c r="T24" i="8"/>
  <c r="U24" i="8"/>
  <c r="I25" i="8"/>
  <c r="K25" i="8"/>
  <c r="N25" i="8"/>
  <c r="O25" i="8"/>
  <c r="P25" i="8"/>
  <c r="Q25" i="8"/>
  <c r="R25" i="8"/>
  <c r="S25" i="8"/>
  <c r="T25" i="8"/>
  <c r="U25" i="8"/>
  <c r="I26" i="8"/>
  <c r="K26" i="8"/>
  <c r="N26" i="8"/>
  <c r="O26" i="8"/>
  <c r="P26" i="8"/>
  <c r="Q26" i="8"/>
  <c r="R26" i="8"/>
  <c r="S26" i="8"/>
  <c r="T26" i="8"/>
  <c r="U26" i="8"/>
  <c r="I27" i="8"/>
  <c r="K27" i="8"/>
  <c r="N27" i="8"/>
  <c r="O27" i="8"/>
  <c r="P27" i="8"/>
  <c r="Q27" i="8"/>
  <c r="R27" i="8"/>
  <c r="S27" i="8"/>
  <c r="T27" i="8"/>
  <c r="U27" i="8"/>
  <c r="I28" i="8"/>
  <c r="K28" i="8"/>
  <c r="N28" i="8"/>
  <c r="O28" i="8"/>
  <c r="P28" i="8"/>
  <c r="Q28" i="8"/>
  <c r="R28" i="8"/>
  <c r="S28" i="8"/>
  <c r="T28" i="8"/>
  <c r="U28" i="8"/>
  <c r="I29" i="8"/>
  <c r="K29" i="8"/>
  <c r="N29" i="8"/>
  <c r="O29" i="8"/>
  <c r="P29" i="8"/>
  <c r="Q29" i="8"/>
  <c r="R29" i="8"/>
  <c r="S29" i="8"/>
  <c r="T29" i="8"/>
  <c r="U29" i="8"/>
  <c r="I30" i="8"/>
  <c r="K30" i="8"/>
  <c r="N30" i="8"/>
  <c r="O30" i="8"/>
  <c r="P30" i="8"/>
  <c r="Q30" i="8"/>
  <c r="R30" i="8"/>
  <c r="S30" i="8"/>
  <c r="T30" i="8"/>
  <c r="U30" i="8"/>
  <c r="I31" i="8"/>
  <c r="K31" i="8"/>
  <c r="N31" i="8"/>
  <c r="O31" i="8"/>
  <c r="P31" i="8"/>
  <c r="Q31" i="8"/>
  <c r="R31" i="8"/>
  <c r="S31" i="8"/>
  <c r="T31" i="8"/>
  <c r="U31" i="8"/>
  <c r="I32" i="8"/>
  <c r="K32" i="8"/>
  <c r="N32" i="8"/>
  <c r="O32" i="8"/>
  <c r="P32" i="8"/>
  <c r="Q32" i="8"/>
  <c r="R32" i="8"/>
  <c r="S32" i="8"/>
  <c r="T32" i="8"/>
  <c r="U32" i="8"/>
  <c r="I33" i="8"/>
  <c r="K33" i="8"/>
  <c r="N33" i="8"/>
  <c r="O33" i="8"/>
  <c r="P33" i="8"/>
  <c r="Q33" i="8"/>
  <c r="R33" i="8"/>
  <c r="S33" i="8"/>
  <c r="T33" i="8"/>
  <c r="U33" i="8"/>
  <c r="I34" i="8"/>
  <c r="K34" i="8"/>
  <c r="N34" i="8"/>
  <c r="O34" i="8"/>
  <c r="P34" i="8"/>
  <c r="Q34" i="8"/>
  <c r="R34" i="8"/>
  <c r="S34" i="8"/>
  <c r="T34" i="8"/>
  <c r="U34" i="8"/>
  <c r="I35" i="8"/>
  <c r="K35" i="8"/>
  <c r="N35" i="8"/>
  <c r="O35" i="8"/>
  <c r="P35" i="8"/>
  <c r="Q35" i="8"/>
  <c r="R35" i="8"/>
  <c r="S35" i="8"/>
  <c r="T35" i="8"/>
  <c r="U35" i="8"/>
  <c r="I36" i="8"/>
  <c r="K36" i="8"/>
  <c r="N36" i="8"/>
  <c r="O36" i="8"/>
  <c r="P36" i="8"/>
  <c r="Q36" i="8"/>
  <c r="R36" i="8"/>
  <c r="S36" i="8"/>
  <c r="T36" i="8"/>
  <c r="U36" i="8"/>
  <c r="I37" i="8"/>
  <c r="K37" i="8"/>
  <c r="N37" i="8"/>
  <c r="O37" i="8"/>
  <c r="P37" i="8"/>
  <c r="Q37" i="8"/>
  <c r="R37" i="8"/>
  <c r="S37" i="8"/>
  <c r="T37" i="8"/>
  <c r="U37" i="8"/>
  <c r="I38" i="8"/>
  <c r="K38" i="8"/>
  <c r="N38" i="8"/>
  <c r="O38" i="8"/>
  <c r="P38" i="8"/>
  <c r="Q38" i="8"/>
  <c r="R38" i="8"/>
  <c r="S38" i="8"/>
  <c r="T38" i="8"/>
  <c r="U38" i="8"/>
  <c r="I39" i="8"/>
  <c r="K39" i="8"/>
  <c r="N39" i="8"/>
  <c r="O39" i="8"/>
  <c r="P39" i="8"/>
  <c r="Q39" i="8"/>
  <c r="R39" i="8"/>
  <c r="S39" i="8"/>
  <c r="T39" i="8"/>
  <c r="U39" i="8"/>
  <c r="K40" i="8"/>
  <c r="N40" i="8"/>
  <c r="O40" i="8"/>
  <c r="P40" i="8"/>
  <c r="Q40" i="8"/>
  <c r="R40" i="8"/>
  <c r="S40" i="8"/>
  <c r="T40" i="8"/>
  <c r="U40" i="8"/>
  <c r="I41" i="8"/>
  <c r="K41" i="8"/>
  <c r="N41" i="8"/>
  <c r="O41" i="8"/>
  <c r="P41" i="8"/>
  <c r="Q41" i="8"/>
  <c r="R41" i="8"/>
  <c r="S41" i="8"/>
  <c r="T41" i="8"/>
  <c r="U41" i="8"/>
  <c r="N42" i="8"/>
  <c r="O42" i="8"/>
  <c r="P42" i="8"/>
  <c r="Q42" i="8"/>
  <c r="R42" i="8"/>
  <c r="S42" i="8"/>
  <c r="T42" i="8"/>
  <c r="G43" i="8"/>
  <c r="H43" i="8"/>
  <c r="I43" i="8"/>
  <c r="N43" i="8"/>
  <c r="O43" i="8"/>
  <c r="P43" i="8"/>
  <c r="Q43" i="8"/>
  <c r="R43" i="8"/>
  <c r="S43" i="8"/>
  <c r="T43" i="8"/>
  <c r="U43" i="8"/>
  <c r="Y43" i="8"/>
  <c r="S45" i="8"/>
  <c r="G46" i="8"/>
  <c r="G47" i="8"/>
  <c r="G48" i="8"/>
  <c r="G50" i="8"/>
  <c r="Y50" i="8"/>
  <c r="O51" i="8"/>
  <c r="O52" i="8"/>
  <c r="O53" i="8"/>
  <c r="O54" i="8"/>
  <c r="O56" i="8"/>
  <c r="P11" i="26"/>
  <c r="Q11" i="26"/>
  <c r="R11" i="26"/>
  <c r="S11" i="26"/>
  <c r="I12" i="26"/>
  <c r="K12" i="26"/>
  <c r="N12" i="26"/>
  <c r="O12" i="26"/>
  <c r="P12" i="26"/>
  <c r="Q12" i="26"/>
  <c r="R12" i="26"/>
  <c r="S12" i="26"/>
  <c r="T12" i="26"/>
  <c r="U12" i="26"/>
  <c r="I13" i="26"/>
  <c r="K13" i="26"/>
  <c r="N13" i="26"/>
  <c r="O13" i="26"/>
  <c r="P13" i="26"/>
  <c r="Q13" i="26"/>
  <c r="R13" i="26"/>
  <c r="S13" i="26"/>
  <c r="T13" i="26"/>
  <c r="U13" i="26"/>
  <c r="I14" i="26"/>
  <c r="K14" i="26"/>
  <c r="N14" i="26"/>
  <c r="O14" i="26"/>
  <c r="P14" i="26"/>
  <c r="Q14" i="26"/>
  <c r="R14" i="26"/>
  <c r="S14" i="26"/>
  <c r="T14" i="26"/>
  <c r="U14" i="26"/>
  <c r="I15" i="26"/>
  <c r="K15" i="26"/>
  <c r="N15" i="26"/>
  <c r="O15" i="26"/>
  <c r="P15" i="26"/>
  <c r="Q15" i="26"/>
  <c r="R15" i="26"/>
  <c r="S15" i="26"/>
  <c r="T15" i="26"/>
  <c r="U15" i="26"/>
  <c r="I16" i="26"/>
  <c r="K16" i="26"/>
  <c r="N16" i="26"/>
  <c r="O16" i="26"/>
  <c r="P16" i="26"/>
  <c r="Q16" i="26"/>
  <c r="R16" i="26"/>
  <c r="S16" i="26"/>
  <c r="T16" i="26"/>
  <c r="U16" i="26"/>
  <c r="I17" i="26"/>
  <c r="K17" i="26"/>
  <c r="N17" i="26"/>
  <c r="O17" i="26"/>
  <c r="P17" i="26"/>
  <c r="Q17" i="26"/>
  <c r="R17" i="26"/>
  <c r="S17" i="26"/>
  <c r="T17" i="26"/>
  <c r="U17" i="26"/>
  <c r="I18" i="26"/>
  <c r="K18" i="26"/>
  <c r="N18" i="26"/>
  <c r="O18" i="26"/>
  <c r="P18" i="26"/>
  <c r="Q18" i="26"/>
  <c r="R18" i="26"/>
  <c r="S18" i="26"/>
  <c r="T18" i="26"/>
  <c r="U18" i="26"/>
  <c r="I19" i="26"/>
  <c r="K19" i="26"/>
  <c r="N19" i="26"/>
  <c r="O19" i="26"/>
  <c r="P19" i="26"/>
  <c r="Q19" i="26"/>
  <c r="R19" i="26"/>
  <c r="S19" i="26"/>
  <c r="T19" i="26"/>
  <c r="U19" i="26"/>
  <c r="I20" i="26"/>
  <c r="K20" i="26"/>
  <c r="N20" i="26"/>
  <c r="O20" i="26"/>
  <c r="P20" i="26"/>
  <c r="Q20" i="26"/>
  <c r="R20" i="26"/>
  <c r="S20" i="26"/>
  <c r="T20" i="26"/>
  <c r="U20" i="26"/>
  <c r="I21" i="26"/>
  <c r="K21" i="26"/>
  <c r="N21" i="26"/>
  <c r="O21" i="26"/>
  <c r="P21" i="26"/>
  <c r="Q21" i="26"/>
  <c r="R21" i="26"/>
  <c r="S21" i="26"/>
  <c r="T21" i="26"/>
  <c r="U21" i="26"/>
  <c r="I22" i="26"/>
  <c r="K22" i="26"/>
  <c r="N22" i="26"/>
  <c r="O22" i="26"/>
  <c r="P22" i="26"/>
  <c r="Q22" i="26"/>
  <c r="R22" i="26"/>
  <c r="S22" i="26"/>
  <c r="T22" i="26"/>
  <c r="U22" i="26"/>
  <c r="I23" i="26"/>
  <c r="K23" i="26"/>
  <c r="N23" i="26"/>
  <c r="O23" i="26"/>
  <c r="P23" i="26"/>
  <c r="Q23" i="26"/>
  <c r="R23" i="26"/>
  <c r="S23" i="26"/>
  <c r="T23" i="26"/>
  <c r="U23" i="26"/>
  <c r="I24" i="26"/>
  <c r="K24" i="26"/>
  <c r="N24" i="26"/>
  <c r="O24" i="26"/>
  <c r="P24" i="26"/>
  <c r="Q24" i="26"/>
  <c r="R24" i="26"/>
  <c r="S24" i="26"/>
  <c r="T24" i="26"/>
  <c r="U24" i="26"/>
  <c r="I25" i="26"/>
  <c r="K25" i="26"/>
  <c r="N25" i="26"/>
  <c r="O25" i="26"/>
  <c r="P25" i="26"/>
  <c r="Q25" i="26"/>
  <c r="R25" i="26"/>
  <c r="S25" i="26"/>
  <c r="T25" i="26"/>
  <c r="U25" i="26"/>
  <c r="I26" i="26"/>
  <c r="K26" i="26"/>
  <c r="N26" i="26"/>
  <c r="O26" i="26"/>
  <c r="P26" i="26"/>
  <c r="Q26" i="26"/>
  <c r="R26" i="26"/>
  <c r="S26" i="26"/>
  <c r="T26" i="26"/>
  <c r="U26" i="26"/>
  <c r="I27" i="26"/>
  <c r="K27" i="26"/>
  <c r="N27" i="26"/>
  <c r="O27" i="26"/>
  <c r="P27" i="26"/>
  <c r="Q27" i="26"/>
  <c r="R27" i="26"/>
  <c r="S27" i="26"/>
  <c r="T27" i="26"/>
  <c r="U27" i="26"/>
  <c r="I28" i="26"/>
  <c r="K28" i="26"/>
  <c r="N28" i="26"/>
  <c r="O28" i="26"/>
  <c r="P28" i="26"/>
  <c r="Q28" i="26"/>
  <c r="R28" i="26"/>
  <c r="S28" i="26"/>
  <c r="T28" i="26"/>
  <c r="U28" i="26"/>
  <c r="I29" i="26"/>
  <c r="K29" i="26"/>
  <c r="N29" i="26"/>
  <c r="O29" i="26"/>
  <c r="P29" i="26"/>
  <c r="Q29" i="26"/>
  <c r="R29" i="26"/>
  <c r="S29" i="26"/>
  <c r="T29" i="26"/>
  <c r="U29" i="26"/>
  <c r="I30" i="26"/>
  <c r="K30" i="26"/>
  <c r="N30" i="26"/>
  <c r="O30" i="26"/>
  <c r="P30" i="26"/>
  <c r="Q30" i="26"/>
  <c r="R30" i="26"/>
  <c r="S30" i="26"/>
  <c r="T30" i="26"/>
  <c r="U30" i="26"/>
  <c r="I31" i="26"/>
  <c r="K31" i="26"/>
  <c r="N31" i="26"/>
  <c r="O31" i="26"/>
  <c r="P31" i="26"/>
  <c r="Q31" i="26"/>
  <c r="R31" i="26"/>
  <c r="S31" i="26"/>
  <c r="T31" i="26"/>
  <c r="U31" i="26"/>
  <c r="I32" i="26"/>
  <c r="K32" i="26"/>
  <c r="N32" i="26"/>
  <c r="O32" i="26"/>
  <c r="P32" i="26"/>
  <c r="Q32" i="26"/>
  <c r="R32" i="26"/>
  <c r="S32" i="26"/>
  <c r="T32" i="26"/>
  <c r="U32" i="26"/>
  <c r="I33" i="26"/>
  <c r="K33" i="26"/>
  <c r="N33" i="26"/>
  <c r="O33" i="26"/>
  <c r="P33" i="26"/>
  <c r="Q33" i="26"/>
  <c r="R33" i="26"/>
  <c r="S33" i="26"/>
  <c r="T33" i="26"/>
  <c r="U33" i="26"/>
  <c r="I34" i="26"/>
  <c r="K34" i="26"/>
  <c r="N34" i="26"/>
  <c r="O34" i="26"/>
  <c r="P34" i="26"/>
  <c r="Q34" i="26"/>
  <c r="R34" i="26"/>
  <c r="S34" i="26"/>
  <c r="T34" i="26"/>
  <c r="U34" i="26"/>
  <c r="I35" i="26"/>
  <c r="K35" i="26"/>
  <c r="N35" i="26"/>
  <c r="O35" i="26"/>
  <c r="P35" i="26"/>
  <c r="Q35" i="26"/>
  <c r="R35" i="26"/>
  <c r="S35" i="26"/>
  <c r="T35" i="26"/>
  <c r="U35" i="26"/>
  <c r="I36" i="26"/>
  <c r="K36" i="26"/>
  <c r="N36" i="26"/>
  <c r="O36" i="26"/>
  <c r="P36" i="26"/>
  <c r="Q36" i="26"/>
  <c r="R36" i="26"/>
  <c r="S36" i="26"/>
  <c r="T36" i="26"/>
  <c r="U36" i="26"/>
  <c r="I37" i="26"/>
  <c r="K37" i="26"/>
  <c r="N37" i="26"/>
  <c r="O37" i="26"/>
  <c r="P37" i="26"/>
  <c r="Q37" i="26"/>
  <c r="R37" i="26"/>
  <c r="S37" i="26"/>
  <c r="T37" i="26"/>
  <c r="U37" i="26"/>
  <c r="I38" i="26"/>
  <c r="K38" i="26"/>
  <c r="N38" i="26"/>
  <c r="O38" i="26"/>
  <c r="P38" i="26"/>
  <c r="Q38" i="26"/>
  <c r="R38" i="26"/>
  <c r="S38" i="26"/>
  <c r="T38" i="26"/>
  <c r="U38" i="26"/>
  <c r="I39" i="26"/>
  <c r="K39" i="26"/>
  <c r="N39" i="26"/>
  <c r="O39" i="26"/>
  <c r="P39" i="26"/>
  <c r="Q39" i="26"/>
  <c r="R39" i="26"/>
  <c r="S39" i="26"/>
  <c r="T39" i="26"/>
  <c r="U39" i="26"/>
  <c r="I40" i="26"/>
  <c r="K40" i="26"/>
  <c r="N40" i="26"/>
  <c r="O40" i="26"/>
  <c r="P40" i="26"/>
  <c r="Q40" i="26"/>
  <c r="R40" i="26"/>
  <c r="S40" i="26"/>
  <c r="T40" i="26"/>
  <c r="U40" i="26"/>
  <c r="I41" i="26"/>
  <c r="K41" i="26"/>
  <c r="N41" i="26"/>
  <c r="O41" i="26"/>
  <c r="P41" i="26"/>
  <c r="Q41" i="26"/>
  <c r="R41" i="26"/>
  <c r="S41" i="26"/>
  <c r="T41" i="26"/>
  <c r="U41" i="26"/>
  <c r="N42" i="26"/>
  <c r="O42" i="26"/>
  <c r="P42" i="26"/>
  <c r="Q42" i="26"/>
  <c r="R42" i="26"/>
  <c r="S42" i="26"/>
  <c r="T42" i="26"/>
  <c r="G43" i="26"/>
  <c r="H43" i="26"/>
  <c r="I43" i="26"/>
  <c r="N43" i="26"/>
  <c r="O43" i="26"/>
  <c r="P43" i="26"/>
  <c r="Q43" i="26"/>
  <c r="R43" i="26"/>
  <c r="S43" i="26"/>
  <c r="T43" i="26"/>
  <c r="U43" i="26"/>
  <c r="Y43" i="26"/>
  <c r="S45" i="26"/>
  <c r="G46" i="26"/>
  <c r="U46" i="26"/>
  <c r="G47" i="26"/>
  <c r="G48" i="26"/>
  <c r="G50" i="26"/>
  <c r="Y50" i="26"/>
  <c r="O51" i="26"/>
  <c r="O52" i="26"/>
  <c r="O53" i="26"/>
  <c r="O54" i="26"/>
  <c r="O56" i="26"/>
  <c r="P11" i="5"/>
  <c r="Q11" i="5"/>
  <c r="R11" i="5"/>
  <c r="S11" i="5"/>
  <c r="I12" i="5"/>
  <c r="K12" i="5"/>
  <c r="N12" i="5"/>
  <c r="O12" i="5"/>
  <c r="P12" i="5"/>
  <c r="Q12" i="5"/>
  <c r="R12" i="5"/>
  <c r="S12" i="5"/>
  <c r="T12" i="5"/>
  <c r="U12" i="5"/>
  <c r="I13" i="5"/>
  <c r="K13" i="5"/>
  <c r="N13" i="5"/>
  <c r="O13" i="5"/>
  <c r="P13" i="5"/>
  <c r="Q13" i="5"/>
  <c r="R13" i="5"/>
  <c r="S13" i="5"/>
  <c r="T13" i="5"/>
  <c r="U13" i="5"/>
  <c r="I14" i="5"/>
  <c r="K14" i="5"/>
  <c r="N14" i="5"/>
  <c r="O14" i="5"/>
  <c r="P14" i="5"/>
  <c r="Q14" i="5"/>
  <c r="R14" i="5"/>
  <c r="S14" i="5"/>
  <c r="T14" i="5"/>
  <c r="U14" i="5"/>
  <c r="I15" i="5"/>
  <c r="K15" i="5"/>
  <c r="N15" i="5"/>
  <c r="O15" i="5"/>
  <c r="P15" i="5"/>
  <c r="Q15" i="5"/>
  <c r="R15" i="5"/>
  <c r="S15" i="5"/>
  <c r="T15" i="5"/>
  <c r="U15" i="5"/>
  <c r="I16" i="5"/>
  <c r="K16" i="5"/>
  <c r="N16" i="5"/>
  <c r="O16" i="5"/>
  <c r="P16" i="5"/>
  <c r="Q16" i="5"/>
  <c r="R16" i="5"/>
  <c r="S16" i="5"/>
  <c r="T16" i="5"/>
  <c r="U16" i="5"/>
  <c r="I17" i="5"/>
  <c r="K17" i="5"/>
  <c r="N17" i="5"/>
  <c r="O17" i="5"/>
  <c r="P17" i="5"/>
  <c r="Q17" i="5"/>
  <c r="R17" i="5"/>
  <c r="S17" i="5"/>
  <c r="T17" i="5"/>
  <c r="U17" i="5"/>
  <c r="I18" i="5"/>
  <c r="K18" i="5"/>
  <c r="N18" i="5"/>
  <c r="O18" i="5"/>
  <c r="P18" i="5"/>
  <c r="Q18" i="5"/>
  <c r="R18" i="5"/>
  <c r="S18" i="5"/>
  <c r="T18" i="5"/>
  <c r="U18" i="5"/>
  <c r="I19" i="5"/>
  <c r="K19" i="5"/>
  <c r="N19" i="5"/>
  <c r="O19" i="5"/>
  <c r="P19" i="5"/>
  <c r="Q19" i="5"/>
  <c r="R19" i="5"/>
  <c r="S19" i="5"/>
  <c r="T19" i="5"/>
  <c r="U19" i="5"/>
  <c r="I20" i="5"/>
  <c r="K20" i="5"/>
  <c r="N20" i="5"/>
  <c r="O20" i="5"/>
  <c r="P20" i="5"/>
  <c r="Q20" i="5"/>
  <c r="R20" i="5"/>
  <c r="S20" i="5"/>
  <c r="T20" i="5"/>
  <c r="U20" i="5"/>
  <c r="I21" i="5"/>
  <c r="K21" i="5"/>
  <c r="N21" i="5"/>
  <c r="O21" i="5"/>
  <c r="P21" i="5"/>
  <c r="Q21" i="5"/>
  <c r="R21" i="5"/>
  <c r="S21" i="5"/>
  <c r="T21" i="5"/>
  <c r="U21" i="5"/>
  <c r="I22" i="5"/>
  <c r="K22" i="5"/>
  <c r="N22" i="5"/>
  <c r="O22" i="5"/>
  <c r="P22" i="5"/>
  <c r="Q22" i="5"/>
  <c r="R22" i="5"/>
  <c r="S22" i="5"/>
  <c r="T22" i="5"/>
  <c r="U22" i="5"/>
  <c r="I23" i="5"/>
  <c r="K23" i="5"/>
  <c r="N23" i="5"/>
  <c r="O23" i="5"/>
  <c r="P23" i="5"/>
  <c r="Q23" i="5"/>
  <c r="R23" i="5"/>
  <c r="S23" i="5"/>
  <c r="T23" i="5"/>
  <c r="U23" i="5"/>
  <c r="I24" i="5"/>
  <c r="K24" i="5"/>
  <c r="N24" i="5"/>
  <c r="O24" i="5"/>
  <c r="P24" i="5"/>
  <c r="Q24" i="5"/>
  <c r="R24" i="5"/>
  <c r="S24" i="5"/>
  <c r="T24" i="5"/>
  <c r="U24" i="5"/>
  <c r="I25" i="5"/>
  <c r="K25" i="5"/>
  <c r="N25" i="5"/>
  <c r="O25" i="5"/>
  <c r="P25" i="5"/>
  <c r="Q25" i="5"/>
  <c r="R25" i="5"/>
  <c r="S25" i="5"/>
  <c r="T25" i="5"/>
  <c r="U25" i="5"/>
  <c r="I26" i="5"/>
  <c r="K26" i="5"/>
  <c r="N26" i="5"/>
  <c r="O26" i="5"/>
  <c r="P26" i="5"/>
  <c r="Q26" i="5"/>
  <c r="R26" i="5"/>
  <c r="S26" i="5"/>
  <c r="T26" i="5"/>
  <c r="U26" i="5"/>
  <c r="I27" i="5"/>
  <c r="K27" i="5"/>
  <c r="N27" i="5"/>
  <c r="O27" i="5"/>
  <c r="P27" i="5"/>
  <c r="Q27" i="5"/>
  <c r="R27" i="5"/>
  <c r="S27" i="5"/>
  <c r="T27" i="5"/>
  <c r="U27" i="5"/>
  <c r="I28" i="5"/>
  <c r="K28" i="5"/>
  <c r="N28" i="5"/>
  <c r="O28" i="5"/>
  <c r="P28" i="5"/>
  <c r="Q28" i="5"/>
  <c r="R28" i="5"/>
  <c r="S28" i="5"/>
  <c r="T28" i="5"/>
  <c r="U28" i="5"/>
  <c r="I29" i="5"/>
  <c r="K29" i="5"/>
  <c r="N29" i="5"/>
  <c r="O29" i="5"/>
  <c r="P29" i="5"/>
  <c r="Q29" i="5"/>
  <c r="R29" i="5"/>
  <c r="S29" i="5"/>
  <c r="T29" i="5"/>
  <c r="U29" i="5"/>
  <c r="I30" i="5"/>
  <c r="K30" i="5"/>
  <c r="N30" i="5"/>
  <c r="O30" i="5"/>
  <c r="P30" i="5"/>
  <c r="Q30" i="5"/>
  <c r="R30" i="5"/>
  <c r="S30" i="5"/>
  <c r="T30" i="5"/>
  <c r="U30" i="5"/>
  <c r="I31" i="5"/>
  <c r="K31" i="5"/>
  <c r="N31" i="5"/>
  <c r="O31" i="5"/>
  <c r="P31" i="5"/>
  <c r="Q31" i="5"/>
  <c r="R31" i="5"/>
  <c r="S31" i="5"/>
  <c r="T31" i="5"/>
  <c r="U31" i="5"/>
  <c r="I32" i="5"/>
  <c r="K32" i="5"/>
  <c r="N32" i="5"/>
  <c r="O32" i="5"/>
  <c r="P32" i="5"/>
  <c r="Q32" i="5"/>
  <c r="R32" i="5"/>
  <c r="S32" i="5"/>
  <c r="T32" i="5"/>
  <c r="U32" i="5"/>
  <c r="I33" i="5"/>
  <c r="K33" i="5"/>
  <c r="N33" i="5"/>
  <c r="O33" i="5"/>
  <c r="P33" i="5"/>
  <c r="Q33" i="5"/>
  <c r="R33" i="5"/>
  <c r="S33" i="5"/>
  <c r="T33" i="5"/>
  <c r="U33" i="5"/>
  <c r="I34" i="5"/>
  <c r="K34" i="5"/>
  <c r="N34" i="5"/>
  <c r="O34" i="5"/>
  <c r="P34" i="5"/>
  <c r="Q34" i="5"/>
  <c r="R34" i="5"/>
  <c r="S34" i="5"/>
  <c r="T34" i="5"/>
  <c r="U34" i="5"/>
  <c r="I35" i="5"/>
  <c r="K35" i="5"/>
  <c r="N35" i="5"/>
  <c r="O35" i="5"/>
  <c r="P35" i="5"/>
  <c r="Q35" i="5"/>
  <c r="R35" i="5"/>
  <c r="S35" i="5"/>
  <c r="T35" i="5"/>
  <c r="U35" i="5"/>
  <c r="I36" i="5"/>
  <c r="K36" i="5"/>
  <c r="N36" i="5"/>
  <c r="O36" i="5"/>
  <c r="P36" i="5"/>
  <c r="Q36" i="5"/>
  <c r="R36" i="5"/>
  <c r="S36" i="5"/>
  <c r="T36" i="5"/>
  <c r="U36" i="5"/>
  <c r="I37" i="5"/>
  <c r="K37" i="5"/>
  <c r="N37" i="5"/>
  <c r="O37" i="5"/>
  <c r="P37" i="5"/>
  <c r="Q37" i="5"/>
  <c r="R37" i="5"/>
  <c r="S37" i="5"/>
  <c r="T37" i="5"/>
  <c r="U37" i="5"/>
  <c r="I38" i="5"/>
  <c r="K38" i="5"/>
  <c r="N38" i="5"/>
  <c r="O38" i="5"/>
  <c r="P38" i="5"/>
  <c r="Q38" i="5"/>
  <c r="R38" i="5"/>
  <c r="S38" i="5"/>
  <c r="T38" i="5"/>
  <c r="U38" i="5"/>
  <c r="I39" i="5"/>
  <c r="K39" i="5"/>
  <c r="N39" i="5"/>
  <c r="O39" i="5"/>
  <c r="P39" i="5"/>
  <c r="Q39" i="5"/>
  <c r="R39" i="5"/>
  <c r="S39" i="5"/>
  <c r="T39" i="5"/>
  <c r="U39" i="5"/>
  <c r="I40" i="5"/>
  <c r="K40" i="5"/>
  <c r="N40" i="5"/>
  <c r="O40" i="5"/>
  <c r="P40" i="5"/>
  <c r="Q40" i="5"/>
  <c r="R40" i="5"/>
  <c r="S40" i="5"/>
  <c r="T40" i="5"/>
  <c r="U40" i="5"/>
  <c r="I41" i="5"/>
  <c r="K41" i="5"/>
  <c r="N41" i="5"/>
  <c r="O41" i="5"/>
  <c r="P41" i="5"/>
  <c r="Q41" i="5"/>
  <c r="R41" i="5"/>
  <c r="S41" i="5"/>
  <c r="T41" i="5"/>
  <c r="U41" i="5"/>
  <c r="I42" i="5"/>
  <c r="K42" i="5"/>
  <c r="G43" i="5"/>
  <c r="H43" i="5"/>
  <c r="I43" i="5"/>
  <c r="N43" i="5"/>
  <c r="O43" i="5"/>
  <c r="P43" i="5"/>
  <c r="Q43" i="5"/>
  <c r="R43" i="5"/>
  <c r="S43" i="5"/>
  <c r="T43" i="5"/>
  <c r="U43" i="5"/>
  <c r="G46" i="5"/>
  <c r="U46" i="5"/>
  <c r="G47" i="5"/>
  <c r="O50" i="5"/>
  <c r="O51" i="5"/>
  <c r="O52" i="5"/>
  <c r="O53" i="5"/>
  <c r="O55" i="5"/>
  <c r="P11" i="23"/>
  <c r="Q11" i="23"/>
  <c r="R11" i="23"/>
  <c r="S11" i="23"/>
  <c r="I12" i="23"/>
  <c r="K12" i="23"/>
  <c r="N12" i="23"/>
  <c r="O12" i="23"/>
  <c r="P12" i="23"/>
  <c r="Q12" i="23"/>
  <c r="R12" i="23"/>
  <c r="S12" i="23"/>
  <c r="T12" i="23"/>
  <c r="U12" i="23"/>
  <c r="I13" i="23"/>
  <c r="K13" i="23"/>
  <c r="N13" i="23"/>
  <c r="O13" i="23"/>
  <c r="P13" i="23"/>
  <c r="Q13" i="23"/>
  <c r="R13" i="23"/>
  <c r="S13" i="23"/>
  <c r="T13" i="23"/>
  <c r="U13" i="23"/>
  <c r="I14" i="23"/>
  <c r="K14" i="23"/>
  <c r="N14" i="23"/>
  <c r="O14" i="23"/>
  <c r="P14" i="23"/>
  <c r="Q14" i="23"/>
  <c r="R14" i="23"/>
  <c r="S14" i="23"/>
  <c r="T14" i="23"/>
  <c r="U14" i="23"/>
  <c r="I15" i="23"/>
  <c r="K15" i="23"/>
  <c r="N15" i="23"/>
  <c r="O15" i="23"/>
  <c r="P15" i="23"/>
  <c r="Q15" i="23"/>
  <c r="R15" i="23"/>
  <c r="S15" i="23"/>
  <c r="T15" i="23"/>
  <c r="U15" i="23"/>
  <c r="I16" i="23"/>
  <c r="K16" i="23"/>
  <c r="N16" i="23"/>
  <c r="O16" i="23"/>
  <c r="P16" i="23"/>
  <c r="Q16" i="23"/>
  <c r="R16" i="23"/>
  <c r="S16" i="23"/>
  <c r="T16" i="23"/>
  <c r="U16" i="23"/>
  <c r="I17" i="23"/>
  <c r="K17" i="23"/>
  <c r="N17" i="23"/>
  <c r="O17" i="23"/>
  <c r="P17" i="23"/>
  <c r="Q17" i="23"/>
  <c r="R17" i="23"/>
  <c r="S17" i="23"/>
  <c r="T17" i="23"/>
  <c r="U17" i="23"/>
  <c r="I18" i="23"/>
  <c r="K18" i="23"/>
  <c r="N18" i="23"/>
  <c r="O18" i="23"/>
  <c r="P18" i="23"/>
  <c r="Q18" i="23"/>
  <c r="R18" i="23"/>
  <c r="S18" i="23"/>
  <c r="T18" i="23"/>
  <c r="U18" i="23"/>
  <c r="I19" i="23"/>
  <c r="K19" i="23"/>
  <c r="N19" i="23"/>
  <c r="O19" i="23"/>
  <c r="P19" i="23"/>
  <c r="Q19" i="23"/>
  <c r="R19" i="23"/>
  <c r="S19" i="23"/>
  <c r="T19" i="23"/>
  <c r="U19" i="23"/>
  <c r="I20" i="23"/>
  <c r="K20" i="23"/>
  <c r="N20" i="23"/>
  <c r="O20" i="23"/>
  <c r="P20" i="23"/>
  <c r="Q20" i="23"/>
  <c r="R20" i="23"/>
  <c r="S20" i="23"/>
  <c r="T20" i="23"/>
  <c r="U20" i="23"/>
  <c r="I21" i="23"/>
  <c r="K21" i="23"/>
  <c r="N21" i="23"/>
  <c r="O21" i="23"/>
  <c r="P21" i="23"/>
  <c r="Q21" i="23"/>
  <c r="R21" i="23"/>
  <c r="S21" i="23"/>
  <c r="T21" i="23"/>
  <c r="U21" i="23"/>
  <c r="I22" i="23"/>
  <c r="K22" i="23"/>
  <c r="N22" i="23"/>
  <c r="O22" i="23"/>
  <c r="P22" i="23"/>
  <c r="Q22" i="23"/>
  <c r="R22" i="23"/>
  <c r="S22" i="23"/>
  <c r="T22" i="23"/>
  <c r="U22" i="23"/>
  <c r="I23" i="23"/>
  <c r="K23" i="23"/>
  <c r="N23" i="23"/>
  <c r="O23" i="23"/>
  <c r="P23" i="23"/>
  <c r="Q23" i="23"/>
  <c r="R23" i="23"/>
  <c r="S23" i="23"/>
  <c r="T23" i="23"/>
  <c r="U23" i="23"/>
  <c r="I24" i="23"/>
  <c r="K24" i="23"/>
  <c r="N24" i="23"/>
  <c r="O24" i="23"/>
  <c r="P24" i="23"/>
  <c r="Q24" i="23"/>
  <c r="R24" i="23"/>
  <c r="S24" i="23"/>
  <c r="T24" i="23"/>
  <c r="U24" i="23"/>
  <c r="I25" i="23"/>
  <c r="K25" i="23"/>
  <c r="N25" i="23"/>
  <c r="O25" i="23"/>
  <c r="P25" i="23"/>
  <c r="Q25" i="23"/>
  <c r="R25" i="23"/>
  <c r="S25" i="23"/>
  <c r="T25" i="23"/>
  <c r="U25" i="23"/>
  <c r="I26" i="23"/>
  <c r="K26" i="23"/>
  <c r="N26" i="23"/>
  <c r="O26" i="23"/>
  <c r="P26" i="23"/>
  <c r="Q26" i="23"/>
  <c r="R26" i="23"/>
  <c r="S26" i="23"/>
  <c r="T26" i="23"/>
  <c r="U26" i="23"/>
  <c r="I27" i="23"/>
  <c r="K27" i="23"/>
  <c r="N27" i="23"/>
  <c r="O27" i="23"/>
  <c r="P27" i="23"/>
  <c r="Q27" i="23"/>
  <c r="R27" i="23"/>
  <c r="S27" i="23"/>
  <c r="T27" i="23"/>
  <c r="U27" i="23"/>
  <c r="I28" i="23"/>
  <c r="K28" i="23"/>
  <c r="N28" i="23"/>
  <c r="O28" i="23"/>
  <c r="P28" i="23"/>
  <c r="Q28" i="23"/>
  <c r="R28" i="23"/>
  <c r="S28" i="23"/>
  <c r="T28" i="23"/>
  <c r="U28" i="23"/>
  <c r="I29" i="23"/>
  <c r="K29" i="23"/>
  <c r="N29" i="23"/>
  <c r="O29" i="23"/>
  <c r="P29" i="23"/>
  <c r="Q29" i="23"/>
  <c r="R29" i="23"/>
  <c r="S29" i="23"/>
  <c r="T29" i="23"/>
  <c r="U29" i="23"/>
  <c r="I30" i="23"/>
  <c r="K30" i="23"/>
  <c r="N30" i="23"/>
  <c r="O30" i="23"/>
  <c r="P30" i="23"/>
  <c r="Q30" i="23"/>
  <c r="R30" i="23"/>
  <c r="S30" i="23"/>
  <c r="T30" i="23"/>
  <c r="U30" i="23"/>
  <c r="I31" i="23"/>
  <c r="K31" i="23"/>
  <c r="N31" i="23"/>
  <c r="O31" i="23"/>
  <c r="P31" i="23"/>
  <c r="Q31" i="23"/>
  <c r="R31" i="23"/>
  <c r="S31" i="23"/>
  <c r="T31" i="23"/>
  <c r="U31" i="23"/>
  <c r="I32" i="23"/>
  <c r="K32" i="23"/>
  <c r="N32" i="23"/>
  <c r="O32" i="23"/>
  <c r="P32" i="23"/>
  <c r="Q32" i="23"/>
  <c r="R32" i="23"/>
  <c r="S32" i="23"/>
  <c r="T32" i="23"/>
  <c r="U32" i="23"/>
  <c r="I33" i="23"/>
  <c r="K33" i="23"/>
  <c r="N33" i="23"/>
  <c r="O33" i="23"/>
  <c r="P33" i="23"/>
  <c r="Q33" i="23"/>
  <c r="R33" i="23"/>
  <c r="S33" i="23"/>
  <c r="T33" i="23"/>
  <c r="U33" i="23"/>
  <c r="I34" i="23"/>
  <c r="K34" i="23"/>
  <c r="N34" i="23"/>
  <c r="O34" i="23"/>
  <c r="P34" i="23"/>
  <c r="Q34" i="23"/>
  <c r="R34" i="23"/>
  <c r="S34" i="23"/>
  <c r="T34" i="23"/>
  <c r="U34" i="23"/>
  <c r="I35" i="23"/>
  <c r="K35" i="23"/>
  <c r="N35" i="23"/>
  <c r="O35" i="23"/>
  <c r="P35" i="23"/>
  <c r="Q35" i="23"/>
  <c r="R35" i="23"/>
  <c r="S35" i="23"/>
  <c r="T35" i="23"/>
  <c r="U35" i="23"/>
  <c r="I36" i="23"/>
  <c r="K36" i="23"/>
  <c r="N36" i="23"/>
  <c r="O36" i="23"/>
  <c r="P36" i="23"/>
  <c r="Q36" i="23"/>
  <c r="R36" i="23"/>
  <c r="S36" i="23"/>
  <c r="T36" i="23"/>
  <c r="U36" i="23"/>
  <c r="I37" i="23"/>
  <c r="K37" i="23"/>
  <c r="N37" i="23"/>
  <c r="O37" i="23"/>
  <c r="P37" i="23"/>
  <c r="Q37" i="23"/>
  <c r="R37" i="23"/>
  <c r="S37" i="23"/>
  <c r="T37" i="23"/>
  <c r="U37" i="23"/>
  <c r="I38" i="23"/>
  <c r="K38" i="23"/>
  <c r="N38" i="23"/>
  <c r="O38" i="23"/>
  <c r="P38" i="23"/>
  <c r="Q38" i="23"/>
  <c r="R38" i="23"/>
  <c r="S38" i="23"/>
  <c r="T38" i="23"/>
  <c r="U38" i="23"/>
  <c r="I39" i="23"/>
  <c r="K39" i="23"/>
  <c r="N39" i="23"/>
  <c r="O39" i="23"/>
  <c r="P39" i="23"/>
  <c r="Q39" i="23"/>
  <c r="R39" i="23"/>
  <c r="S39" i="23"/>
  <c r="T39" i="23"/>
  <c r="U39" i="23"/>
  <c r="I40" i="23"/>
  <c r="K40" i="23"/>
  <c r="N40" i="23"/>
  <c r="O40" i="23"/>
  <c r="P40" i="23"/>
  <c r="Q40" i="23"/>
  <c r="R40" i="23"/>
  <c r="S40" i="23"/>
  <c r="T40" i="23"/>
  <c r="U40" i="23"/>
  <c r="I41" i="23"/>
  <c r="K41" i="23"/>
  <c r="N41" i="23"/>
  <c r="O41" i="23"/>
  <c r="P41" i="23"/>
  <c r="Q41" i="23"/>
  <c r="R41" i="23"/>
  <c r="S41" i="23"/>
  <c r="T41" i="23"/>
  <c r="U41" i="23"/>
  <c r="I42" i="23"/>
  <c r="K42" i="23"/>
  <c r="G43" i="23"/>
  <c r="H43" i="23"/>
  <c r="I43" i="23"/>
  <c r="N43" i="23"/>
  <c r="O43" i="23"/>
  <c r="P43" i="23"/>
  <c r="Q43" i="23"/>
  <c r="R43" i="23"/>
  <c r="S43" i="23"/>
  <c r="T43" i="23"/>
  <c r="U43" i="23"/>
  <c r="G46" i="23"/>
  <c r="U46" i="23"/>
  <c r="G47" i="23"/>
  <c r="G48" i="23"/>
  <c r="O50" i="23"/>
  <c r="O51" i="23"/>
  <c r="O52" i="23"/>
  <c r="O53" i="23"/>
  <c r="O55" i="23"/>
  <c r="B7" i="13"/>
  <c r="C7" i="13"/>
  <c r="D7" i="13"/>
  <c r="E7" i="13"/>
  <c r="F7" i="13"/>
  <c r="H7" i="13"/>
  <c r="J7" i="13"/>
  <c r="K7" i="13"/>
  <c r="B8" i="13"/>
  <c r="C8" i="13"/>
  <c r="D8" i="13"/>
  <c r="E8" i="13"/>
  <c r="F8" i="13"/>
  <c r="H8" i="13"/>
  <c r="J8" i="13"/>
  <c r="K8" i="13"/>
  <c r="B9" i="13"/>
  <c r="C9" i="13"/>
  <c r="D9" i="13"/>
  <c r="E9" i="13"/>
  <c r="F9" i="13"/>
  <c r="H9" i="13"/>
  <c r="J9" i="13"/>
  <c r="K9" i="13"/>
  <c r="L9" i="13"/>
  <c r="B10" i="13"/>
  <c r="C10" i="13"/>
  <c r="D10" i="13"/>
  <c r="E10" i="13"/>
  <c r="F10" i="13"/>
  <c r="H10" i="13"/>
  <c r="J10" i="13"/>
  <c r="K10" i="13"/>
  <c r="L10" i="13"/>
  <c r="B11" i="13"/>
  <c r="C11" i="13"/>
  <c r="D11" i="13"/>
  <c r="E11" i="13"/>
  <c r="F11" i="13"/>
  <c r="H11" i="13"/>
  <c r="J11" i="13"/>
  <c r="K11" i="13"/>
  <c r="L11" i="13"/>
  <c r="B12" i="13"/>
  <c r="C12" i="13"/>
  <c r="D12" i="13"/>
  <c r="E12" i="13"/>
  <c r="F12" i="13"/>
  <c r="H12" i="13"/>
  <c r="J12" i="13"/>
  <c r="K12" i="13"/>
  <c r="L12" i="13"/>
  <c r="B13" i="13"/>
  <c r="C13" i="13"/>
  <c r="D13" i="13"/>
  <c r="E13" i="13"/>
  <c r="F13" i="13"/>
  <c r="H13" i="13"/>
  <c r="J13" i="13"/>
  <c r="K13" i="13"/>
  <c r="L13" i="13"/>
  <c r="B14" i="13"/>
  <c r="C14" i="13"/>
  <c r="D14" i="13"/>
  <c r="E14" i="13"/>
  <c r="F14" i="13"/>
  <c r="H14" i="13"/>
  <c r="J14" i="13"/>
  <c r="K14" i="13"/>
  <c r="L14" i="13"/>
  <c r="B15" i="13"/>
  <c r="C15" i="13"/>
  <c r="D15" i="13"/>
  <c r="E15" i="13"/>
  <c r="F15" i="13"/>
  <c r="H15" i="13"/>
  <c r="J15" i="13"/>
  <c r="L15" i="13"/>
  <c r="B16" i="13"/>
  <c r="C16" i="13"/>
  <c r="D16" i="13"/>
  <c r="E16" i="13"/>
  <c r="F16" i="13"/>
  <c r="H16" i="13"/>
  <c r="J16" i="13"/>
  <c r="K16" i="13"/>
  <c r="L16" i="13"/>
  <c r="B17" i="13"/>
  <c r="C17" i="13"/>
  <c r="D17" i="13"/>
  <c r="E17" i="13"/>
  <c r="F17" i="13"/>
  <c r="H17" i="13"/>
  <c r="J17" i="13"/>
  <c r="K17" i="13"/>
  <c r="L17" i="13"/>
  <c r="B18" i="13"/>
  <c r="C18" i="13"/>
  <c r="D18" i="13"/>
  <c r="E18" i="13"/>
  <c r="F18" i="13"/>
  <c r="H18" i="13"/>
  <c r="J18" i="13"/>
  <c r="K18" i="13"/>
  <c r="L18" i="13"/>
  <c r="B19" i="13"/>
  <c r="C19" i="13"/>
  <c r="D19" i="13"/>
  <c r="E19" i="13"/>
  <c r="F19" i="13"/>
  <c r="H19" i="13"/>
  <c r="J19" i="13"/>
  <c r="K19" i="13"/>
  <c r="L19" i="13"/>
  <c r="B20" i="13"/>
  <c r="C20" i="13"/>
  <c r="D20" i="13"/>
  <c r="E20" i="13"/>
  <c r="F20" i="13"/>
  <c r="H20" i="13"/>
  <c r="J20" i="13"/>
  <c r="K20" i="13"/>
  <c r="L20" i="13"/>
  <c r="B21" i="13"/>
  <c r="C21" i="13"/>
  <c r="D21" i="13"/>
  <c r="E21" i="13"/>
  <c r="F21" i="13"/>
  <c r="H21" i="13"/>
  <c r="J21" i="13"/>
  <c r="K21" i="13"/>
  <c r="L21" i="13"/>
  <c r="B22" i="13"/>
  <c r="C22" i="13"/>
  <c r="D22" i="13"/>
  <c r="E22" i="13"/>
  <c r="F22" i="13"/>
  <c r="H22" i="13"/>
  <c r="J22" i="13"/>
  <c r="K22" i="13"/>
  <c r="L22" i="13"/>
  <c r="B23" i="13"/>
  <c r="C23" i="13"/>
  <c r="D23" i="13"/>
  <c r="E23" i="13"/>
  <c r="F23" i="13"/>
  <c r="H23" i="13"/>
  <c r="J23" i="13"/>
  <c r="K23" i="13"/>
  <c r="L23" i="13"/>
  <c r="B24" i="13"/>
  <c r="C24" i="13"/>
  <c r="D24" i="13"/>
  <c r="E24" i="13"/>
  <c r="F24" i="13"/>
  <c r="H24" i="13"/>
  <c r="J24" i="13"/>
  <c r="K24" i="13"/>
  <c r="L24" i="13"/>
  <c r="B25" i="13"/>
  <c r="C25" i="13"/>
  <c r="D25" i="13"/>
  <c r="E25" i="13"/>
  <c r="F25" i="13"/>
  <c r="H25" i="13"/>
  <c r="J25" i="13"/>
  <c r="K25" i="13"/>
  <c r="L25" i="13"/>
  <c r="F27" i="13"/>
  <c r="J27" i="13"/>
  <c r="L27" i="13"/>
  <c r="J29" i="13"/>
  <c r="P11" i="2"/>
  <c r="Q11" i="2"/>
  <c r="R11" i="2"/>
  <c r="S11" i="2"/>
  <c r="I12" i="2"/>
  <c r="K12" i="2"/>
  <c r="N12" i="2"/>
  <c r="O12" i="2"/>
  <c r="P12" i="2"/>
  <c r="Q12" i="2"/>
  <c r="R12" i="2"/>
  <c r="S12" i="2"/>
  <c r="I13" i="2"/>
  <c r="K13" i="2"/>
  <c r="N13" i="2"/>
  <c r="O13" i="2"/>
  <c r="P13" i="2"/>
  <c r="Q13" i="2"/>
  <c r="R13" i="2"/>
  <c r="S13" i="2"/>
  <c r="I14" i="2"/>
  <c r="K14" i="2"/>
  <c r="N14" i="2"/>
  <c r="O14" i="2"/>
  <c r="P14" i="2"/>
  <c r="Q14" i="2"/>
  <c r="R14" i="2"/>
  <c r="S14" i="2"/>
  <c r="I15" i="2"/>
  <c r="K15" i="2"/>
  <c r="N15" i="2"/>
  <c r="O15" i="2"/>
  <c r="P15" i="2"/>
  <c r="Q15" i="2"/>
  <c r="R15" i="2"/>
  <c r="S15" i="2"/>
  <c r="I16" i="2"/>
  <c r="K16" i="2"/>
  <c r="N16" i="2"/>
  <c r="O16" i="2"/>
  <c r="P16" i="2"/>
  <c r="Q16" i="2"/>
  <c r="R16" i="2"/>
  <c r="S16" i="2"/>
  <c r="I17" i="2"/>
  <c r="K17" i="2"/>
  <c r="N17" i="2"/>
  <c r="O17" i="2"/>
  <c r="P17" i="2"/>
  <c r="Q17" i="2"/>
  <c r="R17" i="2"/>
  <c r="S17" i="2"/>
  <c r="I18" i="2"/>
  <c r="K18" i="2"/>
  <c r="N18" i="2"/>
  <c r="O18" i="2"/>
  <c r="P18" i="2"/>
  <c r="Q18" i="2"/>
  <c r="R18" i="2"/>
  <c r="S18" i="2"/>
  <c r="I19" i="2"/>
  <c r="K19" i="2"/>
  <c r="N19" i="2"/>
  <c r="O19" i="2"/>
  <c r="P19" i="2"/>
  <c r="Q19" i="2"/>
  <c r="R19" i="2"/>
  <c r="S19" i="2"/>
  <c r="I20" i="2"/>
  <c r="K20" i="2"/>
  <c r="N20" i="2"/>
  <c r="O20" i="2"/>
  <c r="P20" i="2"/>
  <c r="Q20" i="2"/>
  <c r="R20" i="2"/>
  <c r="S20" i="2"/>
  <c r="I21" i="2"/>
  <c r="K21" i="2"/>
  <c r="N21" i="2"/>
  <c r="O21" i="2"/>
  <c r="P21" i="2"/>
  <c r="Q21" i="2"/>
  <c r="R21" i="2"/>
  <c r="S21" i="2"/>
  <c r="I22" i="2"/>
  <c r="K22" i="2"/>
  <c r="N22" i="2"/>
  <c r="O22" i="2"/>
  <c r="P22" i="2"/>
  <c r="Q22" i="2"/>
  <c r="R22" i="2"/>
  <c r="S22" i="2"/>
  <c r="I23" i="2"/>
  <c r="K23" i="2"/>
  <c r="N23" i="2"/>
  <c r="O23" i="2"/>
  <c r="P23" i="2"/>
  <c r="Q23" i="2"/>
  <c r="R23" i="2"/>
  <c r="S23" i="2"/>
  <c r="I24" i="2"/>
  <c r="K24" i="2"/>
  <c r="N24" i="2"/>
  <c r="O24" i="2"/>
  <c r="P24" i="2"/>
  <c r="Q24" i="2"/>
  <c r="R24" i="2"/>
  <c r="S24" i="2"/>
  <c r="I25" i="2"/>
  <c r="K25" i="2"/>
  <c r="N25" i="2"/>
  <c r="O25" i="2"/>
  <c r="P25" i="2"/>
  <c r="Q25" i="2"/>
  <c r="R25" i="2"/>
  <c r="S25" i="2"/>
  <c r="I26" i="2"/>
  <c r="K26" i="2"/>
  <c r="N26" i="2"/>
  <c r="O26" i="2"/>
  <c r="P26" i="2"/>
  <c r="Q26" i="2"/>
  <c r="R26" i="2"/>
  <c r="S26" i="2"/>
  <c r="I27" i="2"/>
  <c r="K27" i="2"/>
  <c r="N27" i="2"/>
  <c r="O27" i="2"/>
  <c r="P27" i="2"/>
  <c r="Q27" i="2"/>
  <c r="R27" i="2"/>
  <c r="S27" i="2"/>
  <c r="I28" i="2"/>
  <c r="K28" i="2"/>
  <c r="N28" i="2"/>
  <c r="O28" i="2"/>
  <c r="P28" i="2"/>
  <c r="Q28" i="2"/>
  <c r="R28" i="2"/>
  <c r="S28" i="2"/>
  <c r="I29" i="2"/>
  <c r="K29" i="2"/>
  <c r="N29" i="2"/>
  <c r="O29" i="2"/>
  <c r="P29" i="2"/>
  <c r="Q29" i="2"/>
  <c r="R29" i="2"/>
  <c r="S29" i="2"/>
  <c r="I30" i="2"/>
  <c r="K30" i="2"/>
  <c r="N30" i="2"/>
  <c r="O30" i="2"/>
  <c r="P30" i="2"/>
  <c r="Q30" i="2"/>
  <c r="R30" i="2"/>
  <c r="S30" i="2"/>
  <c r="I31" i="2"/>
  <c r="K31" i="2"/>
  <c r="N31" i="2"/>
  <c r="O31" i="2"/>
  <c r="P31" i="2"/>
  <c r="Q31" i="2"/>
  <c r="R31" i="2"/>
  <c r="S31" i="2"/>
  <c r="I32" i="2"/>
  <c r="K32" i="2"/>
  <c r="N32" i="2"/>
  <c r="O32" i="2"/>
  <c r="P32" i="2"/>
  <c r="Q32" i="2"/>
  <c r="R32" i="2"/>
  <c r="S32" i="2"/>
  <c r="I33" i="2"/>
  <c r="K33" i="2"/>
  <c r="N33" i="2"/>
  <c r="O33" i="2"/>
  <c r="P33" i="2"/>
  <c r="Q33" i="2"/>
  <c r="R33" i="2"/>
  <c r="S33" i="2"/>
  <c r="I34" i="2"/>
  <c r="K34" i="2"/>
  <c r="N34" i="2"/>
  <c r="O34" i="2"/>
  <c r="P34" i="2"/>
  <c r="Q34" i="2"/>
  <c r="R34" i="2"/>
  <c r="S34" i="2"/>
  <c r="I35" i="2"/>
  <c r="K35" i="2"/>
  <c r="N35" i="2"/>
  <c r="O35" i="2"/>
  <c r="P35" i="2"/>
  <c r="Q35" i="2"/>
  <c r="R35" i="2"/>
  <c r="S35" i="2"/>
  <c r="I36" i="2"/>
  <c r="K36" i="2"/>
  <c r="N36" i="2"/>
  <c r="O36" i="2"/>
  <c r="P36" i="2"/>
  <c r="Q36" i="2"/>
  <c r="R36" i="2"/>
  <c r="S36" i="2"/>
  <c r="I37" i="2"/>
  <c r="K37" i="2"/>
  <c r="N37" i="2"/>
  <c r="O37" i="2"/>
  <c r="P37" i="2"/>
  <c r="Q37" i="2"/>
  <c r="R37" i="2"/>
  <c r="S37" i="2"/>
  <c r="I38" i="2"/>
  <c r="K38" i="2"/>
  <c r="N38" i="2"/>
  <c r="O38" i="2"/>
  <c r="P38" i="2"/>
  <c r="Q38" i="2"/>
  <c r="R38" i="2"/>
  <c r="S38" i="2"/>
  <c r="I39" i="2"/>
  <c r="K39" i="2"/>
  <c r="N39" i="2"/>
  <c r="O39" i="2"/>
  <c r="P39" i="2"/>
  <c r="Q39" i="2"/>
  <c r="R39" i="2"/>
  <c r="S39" i="2"/>
  <c r="I40" i="2"/>
  <c r="K40" i="2"/>
  <c r="N40" i="2"/>
  <c r="O40" i="2"/>
  <c r="P40" i="2"/>
  <c r="Q40" i="2"/>
  <c r="R40" i="2"/>
  <c r="S40" i="2"/>
  <c r="I41" i="2"/>
  <c r="K41" i="2"/>
  <c r="N41" i="2"/>
  <c r="O41" i="2"/>
  <c r="P41" i="2"/>
  <c r="Q41" i="2"/>
  <c r="R41" i="2"/>
  <c r="S41" i="2"/>
  <c r="I42" i="2"/>
  <c r="K42" i="2"/>
  <c r="N42" i="2"/>
  <c r="O42" i="2"/>
  <c r="P42" i="2"/>
  <c r="Q42" i="2"/>
  <c r="R42" i="2"/>
  <c r="S42" i="2"/>
  <c r="G43" i="2"/>
  <c r="H43" i="2"/>
  <c r="I43" i="2"/>
  <c r="N43" i="2"/>
  <c r="O43" i="2"/>
  <c r="R43" i="2"/>
  <c r="S43" i="2"/>
  <c r="S45" i="2"/>
  <c r="G46" i="2"/>
  <c r="G47" i="2"/>
  <c r="O50" i="2"/>
  <c r="O51" i="2"/>
  <c r="O52" i="2"/>
  <c r="O53" i="2"/>
  <c r="O55" i="2"/>
  <c r="P11" i="3"/>
  <c r="Q11" i="3"/>
  <c r="R11" i="3"/>
  <c r="S11" i="3"/>
  <c r="I12" i="3"/>
  <c r="K12" i="3"/>
  <c r="N12" i="3"/>
  <c r="O12" i="3"/>
  <c r="P12" i="3"/>
  <c r="Q12" i="3"/>
  <c r="R12" i="3"/>
  <c r="S12" i="3"/>
  <c r="T12" i="3"/>
  <c r="U12" i="3"/>
  <c r="I13" i="3"/>
  <c r="K13" i="3"/>
  <c r="N13" i="3"/>
  <c r="O13" i="3"/>
  <c r="P13" i="3"/>
  <c r="Q13" i="3"/>
  <c r="R13" i="3"/>
  <c r="S13" i="3"/>
  <c r="T13" i="3"/>
  <c r="U13" i="3"/>
  <c r="I14" i="3"/>
  <c r="K14" i="3"/>
  <c r="N14" i="3"/>
  <c r="O14" i="3"/>
  <c r="P14" i="3"/>
  <c r="Q14" i="3"/>
  <c r="R14" i="3"/>
  <c r="S14" i="3"/>
  <c r="T14" i="3"/>
  <c r="U14" i="3"/>
  <c r="I15" i="3"/>
  <c r="K15" i="3"/>
  <c r="N15" i="3"/>
  <c r="O15" i="3"/>
  <c r="P15" i="3"/>
  <c r="Q15" i="3"/>
  <c r="R15" i="3"/>
  <c r="S15" i="3"/>
  <c r="T15" i="3"/>
  <c r="U15" i="3"/>
  <c r="I16" i="3"/>
  <c r="K16" i="3"/>
  <c r="N16" i="3"/>
  <c r="O16" i="3"/>
  <c r="P16" i="3"/>
  <c r="Q16" i="3"/>
  <c r="R16" i="3"/>
  <c r="S16" i="3"/>
  <c r="T16" i="3"/>
  <c r="U16" i="3"/>
  <c r="I17" i="3"/>
  <c r="K17" i="3"/>
  <c r="N17" i="3"/>
  <c r="O17" i="3"/>
  <c r="P17" i="3"/>
  <c r="Q17" i="3"/>
  <c r="R17" i="3"/>
  <c r="S17" i="3"/>
  <c r="T17" i="3"/>
  <c r="U17" i="3"/>
  <c r="I18" i="3"/>
  <c r="K18" i="3"/>
  <c r="N18" i="3"/>
  <c r="O18" i="3"/>
  <c r="P18" i="3"/>
  <c r="Q18" i="3"/>
  <c r="R18" i="3"/>
  <c r="S18" i="3"/>
  <c r="T18" i="3"/>
  <c r="U18" i="3"/>
  <c r="I19" i="3"/>
  <c r="K19" i="3"/>
  <c r="N19" i="3"/>
  <c r="O19" i="3"/>
  <c r="P19" i="3"/>
  <c r="Q19" i="3"/>
  <c r="R19" i="3"/>
  <c r="S19" i="3"/>
  <c r="T19" i="3"/>
  <c r="U19" i="3"/>
  <c r="I20" i="3"/>
  <c r="K20" i="3"/>
  <c r="N20" i="3"/>
  <c r="O20" i="3"/>
  <c r="P20" i="3"/>
  <c r="Q20" i="3"/>
  <c r="R20" i="3"/>
  <c r="S20" i="3"/>
  <c r="T20" i="3"/>
  <c r="U20" i="3"/>
  <c r="I21" i="3"/>
  <c r="K21" i="3"/>
  <c r="N21" i="3"/>
  <c r="O21" i="3"/>
  <c r="P21" i="3"/>
  <c r="Q21" i="3"/>
  <c r="R21" i="3"/>
  <c r="S21" i="3"/>
  <c r="T21" i="3"/>
  <c r="U21" i="3"/>
  <c r="I22" i="3"/>
  <c r="K22" i="3"/>
  <c r="N22" i="3"/>
  <c r="O22" i="3"/>
  <c r="P22" i="3"/>
  <c r="Q22" i="3"/>
  <c r="R22" i="3"/>
  <c r="S22" i="3"/>
  <c r="T22" i="3"/>
  <c r="U22" i="3"/>
  <c r="I23" i="3"/>
  <c r="K23" i="3"/>
  <c r="N23" i="3"/>
  <c r="O23" i="3"/>
  <c r="P23" i="3"/>
  <c r="Q23" i="3"/>
  <c r="R23" i="3"/>
  <c r="S23" i="3"/>
  <c r="T23" i="3"/>
  <c r="U23" i="3"/>
  <c r="I24" i="3"/>
  <c r="K24" i="3"/>
  <c r="N24" i="3"/>
  <c r="O24" i="3"/>
  <c r="P24" i="3"/>
  <c r="Q24" i="3"/>
  <c r="R24" i="3"/>
  <c r="S24" i="3"/>
  <c r="T24" i="3"/>
  <c r="U24" i="3"/>
  <c r="I25" i="3"/>
  <c r="K25" i="3"/>
  <c r="N25" i="3"/>
  <c r="O25" i="3"/>
  <c r="P25" i="3"/>
  <c r="Q25" i="3"/>
  <c r="R25" i="3"/>
  <c r="S25" i="3"/>
  <c r="T25" i="3"/>
  <c r="U25" i="3"/>
  <c r="I26" i="3"/>
  <c r="K26" i="3"/>
  <c r="N26" i="3"/>
  <c r="O26" i="3"/>
  <c r="P26" i="3"/>
  <c r="Q26" i="3"/>
  <c r="R26" i="3"/>
  <c r="S26" i="3"/>
  <c r="T26" i="3"/>
  <c r="U26" i="3"/>
  <c r="I27" i="3"/>
  <c r="K27" i="3"/>
  <c r="N27" i="3"/>
  <c r="O27" i="3"/>
  <c r="P27" i="3"/>
  <c r="Q27" i="3"/>
  <c r="R27" i="3"/>
  <c r="S27" i="3"/>
  <c r="T27" i="3"/>
  <c r="U27" i="3"/>
  <c r="I28" i="3"/>
  <c r="K28" i="3"/>
  <c r="N28" i="3"/>
  <c r="O28" i="3"/>
  <c r="P28" i="3"/>
  <c r="Q28" i="3"/>
  <c r="R28" i="3"/>
  <c r="S28" i="3"/>
  <c r="T28" i="3"/>
  <c r="U28" i="3"/>
  <c r="I29" i="3"/>
  <c r="K29" i="3"/>
  <c r="N29" i="3"/>
  <c r="O29" i="3"/>
  <c r="P29" i="3"/>
  <c r="Q29" i="3"/>
  <c r="R29" i="3"/>
  <c r="S29" i="3"/>
  <c r="T29" i="3"/>
  <c r="U29" i="3"/>
  <c r="I30" i="3"/>
  <c r="K30" i="3"/>
  <c r="N30" i="3"/>
  <c r="O30" i="3"/>
  <c r="P30" i="3"/>
  <c r="Q30" i="3"/>
  <c r="R30" i="3"/>
  <c r="S30" i="3"/>
  <c r="T30" i="3"/>
  <c r="U30" i="3"/>
  <c r="I31" i="3"/>
  <c r="K31" i="3"/>
  <c r="N31" i="3"/>
  <c r="O31" i="3"/>
  <c r="P31" i="3"/>
  <c r="Q31" i="3"/>
  <c r="R31" i="3"/>
  <c r="S31" i="3"/>
  <c r="T31" i="3"/>
  <c r="U31" i="3"/>
  <c r="I32" i="3"/>
  <c r="K32" i="3"/>
  <c r="N32" i="3"/>
  <c r="O32" i="3"/>
  <c r="P32" i="3"/>
  <c r="Q32" i="3"/>
  <c r="R32" i="3"/>
  <c r="S32" i="3"/>
  <c r="T32" i="3"/>
  <c r="U32" i="3"/>
  <c r="I33" i="3"/>
  <c r="K33" i="3"/>
  <c r="N33" i="3"/>
  <c r="O33" i="3"/>
  <c r="P33" i="3"/>
  <c r="Q33" i="3"/>
  <c r="R33" i="3"/>
  <c r="S33" i="3"/>
  <c r="T33" i="3"/>
  <c r="U33" i="3"/>
  <c r="I34" i="3"/>
  <c r="K34" i="3"/>
  <c r="N34" i="3"/>
  <c r="O34" i="3"/>
  <c r="P34" i="3"/>
  <c r="Q34" i="3"/>
  <c r="R34" i="3"/>
  <c r="S34" i="3"/>
  <c r="T34" i="3"/>
  <c r="U34" i="3"/>
  <c r="I35" i="3"/>
  <c r="K35" i="3"/>
  <c r="N35" i="3"/>
  <c r="O35" i="3"/>
  <c r="P35" i="3"/>
  <c r="Q35" i="3"/>
  <c r="R35" i="3"/>
  <c r="S35" i="3"/>
  <c r="T35" i="3"/>
  <c r="U35" i="3"/>
  <c r="I36" i="3"/>
  <c r="K36" i="3"/>
  <c r="N36" i="3"/>
  <c r="O36" i="3"/>
  <c r="P36" i="3"/>
  <c r="Q36" i="3"/>
  <c r="R36" i="3"/>
  <c r="S36" i="3"/>
  <c r="T36" i="3"/>
  <c r="U36" i="3"/>
  <c r="I37" i="3"/>
  <c r="K37" i="3"/>
  <c r="N37" i="3"/>
  <c r="O37" i="3"/>
  <c r="P37" i="3"/>
  <c r="Q37" i="3"/>
  <c r="R37" i="3"/>
  <c r="S37" i="3"/>
  <c r="T37" i="3"/>
  <c r="U37" i="3"/>
  <c r="I38" i="3"/>
  <c r="K38" i="3"/>
  <c r="N38" i="3"/>
  <c r="O38" i="3"/>
  <c r="P38" i="3"/>
  <c r="Q38" i="3"/>
  <c r="R38" i="3"/>
  <c r="S38" i="3"/>
  <c r="T38" i="3"/>
  <c r="U38" i="3"/>
  <c r="I39" i="3"/>
  <c r="K39" i="3"/>
  <c r="N39" i="3"/>
  <c r="O39" i="3"/>
  <c r="P39" i="3"/>
  <c r="Q39" i="3"/>
  <c r="R39" i="3"/>
  <c r="S39" i="3"/>
  <c r="T39" i="3"/>
  <c r="U39" i="3"/>
  <c r="I40" i="3"/>
  <c r="K40" i="3"/>
  <c r="N40" i="3"/>
  <c r="O40" i="3"/>
  <c r="P40" i="3"/>
  <c r="Q40" i="3"/>
  <c r="R40" i="3"/>
  <c r="S40" i="3"/>
  <c r="T40" i="3"/>
  <c r="U40" i="3"/>
  <c r="I41" i="3"/>
  <c r="K41" i="3"/>
  <c r="N41" i="3"/>
  <c r="O41" i="3"/>
  <c r="P41" i="3"/>
  <c r="Q41" i="3"/>
  <c r="R41" i="3"/>
  <c r="S41" i="3"/>
  <c r="T41" i="3"/>
  <c r="U41" i="3"/>
  <c r="G43" i="3"/>
  <c r="H43" i="3"/>
  <c r="I43" i="3"/>
  <c r="N43" i="3"/>
  <c r="O43" i="3"/>
  <c r="P43" i="3"/>
  <c r="Q43" i="3"/>
  <c r="R43" i="3"/>
  <c r="S43" i="3"/>
  <c r="T43" i="3"/>
  <c r="U43" i="3"/>
  <c r="S45" i="3"/>
  <c r="G46" i="3"/>
  <c r="G47" i="3"/>
  <c r="I47" i="3"/>
  <c r="O50" i="3"/>
  <c r="O51" i="3"/>
  <c r="O52" i="3"/>
  <c r="O53" i="3"/>
  <c r="O55" i="3"/>
  <c r="P11" i="21"/>
  <c r="Q11" i="21"/>
  <c r="R11" i="21"/>
  <c r="S11" i="21"/>
  <c r="I12" i="21"/>
  <c r="K12" i="21"/>
  <c r="N12" i="21"/>
  <c r="O12" i="21"/>
  <c r="P12" i="21"/>
  <c r="Q12" i="21"/>
  <c r="R12" i="21"/>
  <c r="S12" i="21"/>
  <c r="T12" i="21"/>
  <c r="U12" i="21"/>
  <c r="Y12" i="21"/>
  <c r="AA12" i="21"/>
  <c r="AD12" i="21"/>
  <c r="AE12" i="21"/>
  <c r="AF12" i="21"/>
  <c r="AG12" i="21"/>
  <c r="AH12" i="21"/>
  <c r="AI12" i="21"/>
  <c r="AJ12" i="21"/>
  <c r="AK12" i="21"/>
  <c r="I13" i="21"/>
  <c r="K13" i="21"/>
  <c r="N13" i="21"/>
  <c r="O13" i="21"/>
  <c r="P13" i="21"/>
  <c r="Q13" i="21"/>
  <c r="R13" i="21"/>
  <c r="S13" i="21"/>
  <c r="T13" i="21"/>
  <c r="U13" i="21"/>
  <c r="Y13" i="21"/>
  <c r="AA13" i="21"/>
  <c r="AD13" i="21"/>
  <c r="AE13" i="21"/>
  <c r="AF13" i="21"/>
  <c r="AG13" i="21"/>
  <c r="AH13" i="21"/>
  <c r="AI13" i="21"/>
  <c r="AJ13" i="21"/>
  <c r="AK13" i="21"/>
  <c r="I14" i="21"/>
  <c r="K14" i="21"/>
  <c r="N14" i="21"/>
  <c r="O14" i="21"/>
  <c r="P14" i="21"/>
  <c r="Q14" i="21"/>
  <c r="R14" i="21"/>
  <c r="S14" i="21"/>
  <c r="T14" i="21"/>
  <c r="U14" i="21"/>
  <c r="Y14" i="21"/>
  <c r="AA14" i="21"/>
  <c r="AD14" i="21"/>
  <c r="AE14" i="21"/>
  <c r="AF14" i="21"/>
  <c r="AG14" i="21"/>
  <c r="AH14" i="21"/>
  <c r="AI14" i="21"/>
  <c r="AJ14" i="21"/>
  <c r="AK14" i="21"/>
  <c r="I15" i="21"/>
  <c r="K15" i="21"/>
  <c r="N15" i="21"/>
  <c r="O15" i="21"/>
  <c r="P15" i="21"/>
  <c r="Q15" i="21"/>
  <c r="R15" i="21"/>
  <c r="S15" i="21"/>
  <c r="T15" i="21"/>
  <c r="U15" i="21"/>
  <c r="Y15" i="21"/>
  <c r="AA15" i="21"/>
  <c r="AD15" i="21"/>
  <c r="AE15" i="21"/>
  <c r="AF15" i="21"/>
  <c r="AG15" i="21"/>
  <c r="AH15" i="21"/>
  <c r="AI15" i="21"/>
  <c r="AJ15" i="21"/>
  <c r="AK15" i="21"/>
  <c r="I16" i="21"/>
  <c r="K16" i="21"/>
  <c r="N16" i="21"/>
  <c r="O16" i="21"/>
  <c r="P16" i="21"/>
  <c r="Q16" i="21"/>
  <c r="R16" i="21"/>
  <c r="S16" i="21"/>
  <c r="T16" i="21"/>
  <c r="U16" i="21"/>
  <c r="Y16" i="21"/>
  <c r="AA16" i="21"/>
  <c r="AD16" i="21"/>
  <c r="AE16" i="21"/>
  <c r="AF16" i="21"/>
  <c r="AG16" i="21"/>
  <c r="AH16" i="21"/>
  <c r="AI16" i="21"/>
  <c r="AJ16" i="21"/>
  <c r="AK16" i="21"/>
  <c r="I17" i="21"/>
  <c r="K17" i="21"/>
  <c r="N17" i="21"/>
  <c r="O17" i="21"/>
  <c r="P17" i="21"/>
  <c r="Q17" i="21"/>
  <c r="R17" i="21"/>
  <c r="S17" i="21"/>
  <c r="T17" i="21"/>
  <c r="U17" i="21"/>
  <c r="Y17" i="21"/>
  <c r="AA17" i="21"/>
  <c r="AD17" i="21"/>
  <c r="AE17" i="21"/>
  <c r="AF17" i="21"/>
  <c r="AG17" i="21"/>
  <c r="AH17" i="21"/>
  <c r="AI17" i="21"/>
  <c r="AJ17" i="21"/>
  <c r="AK17" i="21"/>
  <c r="I18" i="21"/>
  <c r="K18" i="21"/>
  <c r="N18" i="21"/>
  <c r="O18" i="21"/>
  <c r="P18" i="21"/>
  <c r="Q18" i="21"/>
  <c r="R18" i="21"/>
  <c r="S18" i="21"/>
  <c r="T18" i="21"/>
  <c r="U18" i="21"/>
  <c r="Y18" i="21"/>
  <c r="AA18" i="21"/>
  <c r="AD18" i="21"/>
  <c r="AE18" i="21"/>
  <c r="AF18" i="21"/>
  <c r="AG18" i="21"/>
  <c r="AH18" i="21"/>
  <c r="AI18" i="21"/>
  <c r="AJ18" i="21"/>
  <c r="AK18" i="21"/>
  <c r="I19" i="21"/>
  <c r="K19" i="21"/>
  <c r="N19" i="21"/>
  <c r="O19" i="21"/>
  <c r="P19" i="21"/>
  <c r="Q19" i="21"/>
  <c r="R19" i="21"/>
  <c r="S19" i="21"/>
  <c r="T19" i="21"/>
  <c r="U19" i="21"/>
  <c r="Y19" i="21"/>
  <c r="AA19" i="21"/>
  <c r="AD19" i="21"/>
  <c r="AE19" i="21"/>
  <c r="AF19" i="21"/>
  <c r="AG19" i="21"/>
  <c r="AH19" i="21"/>
  <c r="AI19" i="21"/>
  <c r="AJ19" i="21"/>
  <c r="AK19" i="21"/>
  <c r="I20" i="21"/>
  <c r="K20" i="21"/>
  <c r="N20" i="21"/>
  <c r="O20" i="21"/>
  <c r="P20" i="21"/>
  <c r="Q20" i="21"/>
  <c r="R20" i="21"/>
  <c r="S20" i="21"/>
  <c r="T20" i="21"/>
  <c r="U20" i="21"/>
  <c r="Y20" i="21"/>
  <c r="AA20" i="21"/>
  <c r="AD20" i="21"/>
  <c r="AE20" i="21"/>
  <c r="AF20" i="21"/>
  <c r="AG20" i="21"/>
  <c r="AH20" i="21"/>
  <c r="AI20" i="21"/>
  <c r="AJ20" i="21"/>
  <c r="AK20" i="21"/>
  <c r="I21" i="21"/>
  <c r="K21" i="21"/>
  <c r="N21" i="21"/>
  <c r="O21" i="21"/>
  <c r="P21" i="21"/>
  <c r="Q21" i="21"/>
  <c r="R21" i="21"/>
  <c r="S21" i="21"/>
  <c r="T21" i="21"/>
  <c r="U21" i="21"/>
  <c r="Y21" i="21"/>
  <c r="AA21" i="21"/>
  <c r="AD21" i="21"/>
  <c r="AE21" i="21"/>
  <c r="AF21" i="21"/>
  <c r="AG21" i="21"/>
  <c r="AH21" i="21"/>
  <c r="AI21" i="21"/>
  <c r="AJ21" i="21"/>
  <c r="AK21" i="21"/>
  <c r="I22" i="21"/>
  <c r="K22" i="21"/>
  <c r="N22" i="21"/>
  <c r="O22" i="21"/>
  <c r="P22" i="21"/>
  <c r="Q22" i="21"/>
  <c r="R22" i="21"/>
  <c r="S22" i="21"/>
  <c r="T22" i="21"/>
  <c r="U22" i="21"/>
  <c r="Y22" i="21"/>
  <c r="AA22" i="21"/>
  <c r="AD22" i="21"/>
  <c r="AE22" i="21"/>
  <c r="AF22" i="21"/>
  <c r="AG22" i="21"/>
  <c r="AH22" i="21"/>
  <c r="AI22" i="21"/>
  <c r="AJ22" i="21"/>
  <c r="AK22" i="21"/>
  <c r="I23" i="21"/>
  <c r="K23" i="21"/>
  <c r="N23" i="21"/>
  <c r="O23" i="21"/>
  <c r="P23" i="21"/>
  <c r="Q23" i="21"/>
  <c r="R23" i="21"/>
  <c r="S23" i="21"/>
  <c r="T23" i="21"/>
  <c r="U23" i="21"/>
  <c r="Y23" i="21"/>
  <c r="AA23" i="21"/>
  <c r="AD23" i="21"/>
  <c r="AE23" i="21"/>
  <c r="AF23" i="21"/>
  <c r="AG23" i="21"/>
  <c r="AH23" i="21"/>
  <c r="AI23" i="21"/>
  <c r="AJ23" i="21"/>
  <c r="AK23" i="21"/>
  <c r="I24" i="21"/>
  <c r="K24" i="21"/>
  <c r="N24" i="21"/>
  <c r="O24" i="21"/>
  <c r="P24" i="21"/>
  <c r="Q24" i="21"/>
  <c r="R24" i="21"/>
  <c r="S24" i="21"/>
  <c r="T24" i="21"/>
  <c r="U24" i="21"/>
  <c r="Y24" i="21"/>
  <c r="AA24" i="21"/>
  <c r="AD24" i="21"/>
  <c r="AE24" i="21"/>
  <c r="AF24" i="21"/>
  <c r="AG24" i="21"/>
  <c r="AH24" i="21"/>
  <c r="AI24" i="21"/>
  <c r="AJ24" i="21"/>
  <c r="AK24" i="21"/>
  <c r="I25" i="21"/>
  <c r="K25" i="21"/>
  <c r="N25" i="21"/>
  <c r="O25" i="21"/>
  <c r="P25" i="21"/>
  <c r="Q25" i="21"/>
  <c r="R25" i="21"/>
  <c r="S25" i="21"/>
  <c r="T25" i="21"/>
  <c r="U25" i="21"/>
  <c r="Y25" i="21"/>
  <c r="AA25" i="21"/>
  <c r="AD25" i="21"/>
  <c r="AE25" i="21"/>
  <c r="AF25" i="21"/>
  <c r="AG25" i="21"/>
  <c r="AH25" i="21"/>
  <c r="AI25" i="21"/>
  <c r="AJ25" i="21"/>
  <c r="AK25" i="21"/>
  <c r="I26" i="21"/>
  <c r="K26" i="21"/>
  <c r="N26" i="21"/>
  <c r="O26" i="21"/>
  <c r="P26" i="21"/>
  <c r="Q26" i="21"/>
  <c r="R26" i="21"/>
  <c r="S26" i="21"/>
  <c r="T26" i="21"/>
  <c r="U26" i="21"/>
  <c r="Y26" i="21"/>
  <c r="AA26" i="21"/>
  <c r="AD26" i="21"/>
  <c r="AE26" i="21"/>
  <c r="AF26" i="21"/>
  <c r="AG26" i="21"/>
  <c r="AH26" i="21"/>
  <c r="AI26" i="21"/>
  <c r="AJ26" i="21"/>
  <c r="AK26" i="21"/>
  <c r="I27" i="21"/>
  <c r="K27" i="21"/>
  <c r="N27" i="21"/>
  <c r="O27" i="21"/>
  <c r="P27" i="21"/>
  <c r="Q27" i="21"/>
  <c r="R27" i="21"/>
  <c r="S27" i="21"/>
  <c r="T27" i="21"/>
  <c r="U27" i="21"/>
  <c r="Y27" i="21"/>
  <c r="AA27" i="21"/>
  <c r="AD27" i="21"/>
  <c r="AE27" i="21"/>
  <c r="AF27" i="21"/>
  <c r="AG27" i="21"/>
  <c r="AH27" i="21"/>
  <c r="AI27" i="21"/>
  <c r="AJ27" i="21"/>
  <c r="AK27" i="21"/>
  <c r="I28" i="21"/>
  <c r="K28" i="21"/>
  <c r="N28" i="21"/>
  <c r="O28" i="21"/>
  <c r="P28" i="21"/>
  <c r="Q28" i="21"/>
  <c r="R28" i="21"/>
  <c r="S28" i="21"/>
  <c r="T28" i="21"/>
  <c r="U28" i="21"/>
  <c r="Y28" i="21"/>
  <c r="AA28" i="21"/>
  <c r="AD28" i="21"/>
  <c r="AE28" i="21"/>
  <c r="AF28" i="21"/>
  <c r="AG28" i="21"/>
  <c r="AH28" i="21"/>
  <c r="AI28" i="21"/>
  <c r="AJ28" i="21"/>
  <c r="AK28" i="21"/>
  <c r="I29" i="21"/>
  <c r="K29" i="21"/>
  <c r="N29" i="21"/>
  <c r="O29" i="21"/>
  <c r="P29" i="21"/>
  <c r="Q29" i="21"/>
  <c r="R29" i="21"/>
  <c r="S29" i="21"/>
  <c r="T29" i="21"/>
  <c r="U29" i="21"/>
  <c r="Y29" i="21"/>
  <c r="AA29" i="21"/>
  <c r="AD29" i="21"/>
  <c r="AE29" i="21"/>
  <c r="AF29" i="21"/>
  <c r="AG29" i="21"/>
  <c r="AH29" i="21"/>
  <c r="AI29" i="21"/>
  <c r="AJ29" i="21"/>
  <c r="AK29" i="21"/>
  <c r="I30" i="21"/>
  <c r="K30" i="21"/>
  <c r="N30" i="21"/>
  <c r="O30" i="21"/>
  <c r="P30" i="21"/>
  <c r="Q30" i="21"/>
  <c r="R30" i="21"/>
  <c r="S30" i="21"/>
  <c r="T30" i="21"/>
  <c r="U30" i="21"/>
  <c r="Y30" i="21"/>
  <c r="AA30" i="21"/>
  <c r="AD30" i="21"/>
  <c r="AE30" i="21"/>
  <c r="AF30" i="21"/>
  <c r="AG30" i="21"/>
  <c r="AH30" i="21"/>
  <c r="AI30" i="21"/>
  <c r="AJ30" i="21"/>
  <c r="AK30" i="21"/>
  <c r="I31" i="21"/>
  <c r="K31" i="21"/>
  <c r="N31" i="21"/>
  <c r="O31" i="21"/>
  <c r="P31" i="21"/>
  <c r="Q31" i="21"/>
  <c r="R31" i="21"/>
  <c r="S31" i="21"/>
  <c r="T31" i="21"/>
  <c r="U31" i="21"/>
  <c r="Y31" i="21"/>
  <c r="AA31" i="21"/>
  <c r="AD31" i="21"/>
  <c r="AE31" i="21"/>
  <c r="AF31" i="21"/>
  <c r="AG31" i="21"/>
  <c r="AH31" i="21"/>
  <c r="AI31" i="21"/>
  <c r="AJ31" i="21"/>
  <c r="AK31" i="21"/>
  <c r="I32" i="21"/>
  <c r="K32" i="21"/>
  <c r="N32" i="21"/>
  <c r="O32" i="21"/>
  <c r="P32" i="21"/>
  <c r="Q32" i="21"/>
  <c r="R32" i="21"/>
  <c r="S32" i="21"/>
  <c r="T32" i="21"/>
  <c r="U32" i="21"/>
  <c r="Y32" i="21"/>
  <c r="AA32" i="21"/>
  <c r="AD32" i="21"/>
  <c r="AE32" i="21"/>
  <c r="AF32" i="21"/>
  <c r="AG32" i="21"/>
  <c r="AH32" i="21"/>
  <c r="AI32" i="21"/>
  <c r="AJ32" i="21"/>
  <c r="AK32" i="21"/>
  <c r="I33" i="21"/>
  <c r="K33" i="21"/>
  <c r="N33" i="21"/>
  <c r="O33" i="21"/>
  <c r="P33" i="21"/>
  <c r="Q33" i="21"/>
  <c r="R33" i="21"/>
  <c r="S33" i="21"/>
  <c r="T33" i="21"/>
  <c r="U33" i="21"/>
  <c r="Y33" i="21"/>
  <c r="AA33" i="21"/>
  <c r="AD33" i="21"/>
  <c r="AE33" i="21"/>
  <c r="AF33" i="21"/>
  <c r="AG33" i="21"/>
  <c r="AH33" i="21"/>
  <c r="AI33" i="21"/>
  <c r="AJ33" i="21"/>
  <c r="AK33" i="21"/>
  <c r="I34" i="21"/>
  <c r="K34" i="21"/>
  <c r="N34" i="21"/>
  <c r="O34" i="21"/>
  <c r="P34" i="21"/>
  <c r="Q34" i="21"/>
  <c r="R34" i="21"/>
  <c r="S34" i="21"/>
  <c r="T34" i="21"/>
  <c r="U34" i="21"/>
  <c r="Y34" i="21"/>
  <c r="AA34" i="21"/>
  <c r="AD34" i="21"/>
  <c r="AE34" i="21"/>
  <c r="AF34" i="21"/>
  <c r="AG34" i="21"/>
  <c r="AH34" i="21"/>
  <c r="AI34" i="21"/>
  <c r="AJ34" i="21"/>
  <c r="AK34" i="21"/>
  <c r="I35" i="21"/>
  <c r="K35" i="21"/>
  <c r="N35" i="21"/>
  <c r="O35" i="21"/>
  <c r="P35" i="21"/>
  <c r="Q35" i="21"/>
  <c r="R35" i="21"/>
  <c r="S35" i="21"/>
  <c r="T35" i="21"/>
  <c r="U35" i="21"/>
  <c r="Y35" i="21"/>
  <c r="AA35" i="21"/>
  <c r="AD35" i="21"/>
  <c r="AE35" i="21"/>
  <c r="AF35" i="21"/>
  <c r="AG35" i="21"/>
  <c r="AH35" i="21"/>
  <c r="AI35" i="21"/>
  <c r="AJ35" i="21"/>
  <c r="AK35" i="21"/>
  <c r="I36" i="21"/>
  <c r="K36" i="21"/>
  <c r="N36" i="21"/>
  <c r="O36" i="21"/>
  <c r="P36" i="21"/>
  <c r="Q36" i="21"/>
  <c r="R36" i="21"/>
  <c r="S36" i="21"/>
  <c r="T36" i="21"/>
  <c r="U36" i="21"/>
  <c r="Y36" i="21"/>
  <c r="AA36" i="21"/>
  <c r="AD36" i="21"/>
  <c r="AE36" i="21"/>
  <c r="AF36" i="21"/>
  <c r="AG36" i="21"/>
  <c r="AH36" i="21"/>
  <c r="AI36" i="21"/>
  <c r="AJ36" i="21"/>
  <c r="AK36" i="21"/>
  <c r="I37" i="21"/>
  <c r="K37" i="21"/>
  <c r="N37" i="21"/>
  <c r="O37" i="21"/>
  <c r="P37" i="21"/>
  <c r="Q37" i="21"/>
  <c r="R37" i="21"/>
  <c r="S37" i="21"/>
  <c r="T37" i="21"/>
  <c r="U37" i="21"/>
  <c r="Y37" i="21"/>
  <c r="AA37" i="21"/>
  <c r="AD37" i="21"/>
  <c r="AE37" i="21"/>
  <c r="AF37" i="21"/>
  <c r="AG37" i="21"/>
  <c r="AH37" i="21"/>
  <c r="AI37" i="21"/>
  <c r="AJ37" i="21"/>
  <c r="AK37" i="21"/>
  <c r="I38" i="21"/>
  <c r="K38" i="21"/>
  <c r="N38" i="21"/>
  <c r="O38" i="21"/>
  <c r="P38" i="21"/>
  <c r="Q38" i="21"/>
  <c r="R38" i="21"/>
  <c r="S38" i="21"/>
  <c r="T38" i="21"/>
  <c r="U38" i="21"/>
  <c r="Y38" i="21"/>
  <c r="AA38" i="21"/>
  <c r="AD38" i="21"/>
  <c r="AE38" i="21"/>
  <c r="AF38" i="21"/>
  <c r="AG38" i="21"/>
  <c r="AH38" i="21"/>
  <c r="AI38" i="21"/>
  <c r="AJ38" i="21"/>
  <c r="AK38" i="21"/>
  <c r="I39" i="21"/>
  <c r="K39" i="21"/>
  <c r="N39" i="21"/>
  <c r="O39" i="21"/>
  <c r="P39" i="21"/>
  <c r="Q39" i="21"/>
  <c r="R39" i="21"/>
  <c r="S39" i="21"/>
  <c r="T39" i="21"/>
  <c r="U39" i="21"/>
  <c r="Y39" i="21"/>
  <c r="AA39" i="21"/>
  <c r="AD39" i="21"/>
  <c r="AE39" i="21"/>
  <c r="AF39" i="21"/>
  <c r="AG39" i="21"/>
  <c r="AH39" i="21"/>
  <c r="AI39" i="21"/>
  <c r="AJ39" i="21"/>
  <c r="AK39" i="21"/>
  <c r="I40" i="21"/>
  <c r="K40" i="21"/>
  <c r="N40" i="21"/>
  <c r="O40" i="21"/>
  <c r="P40" i="21"/>
  <c r="Q40" i="21"/>
  <c r="R40" i="21"/>
  <c r="S40" i="21"/>
  <c r="T40" i="21"/>
  <c r="U40" i="21"/>
  <c r="Y40" i="21"/>
  <c r="AA40" i="21"/>
  <c r="AD40" i="21"/>
  <c r="AE40" i="21"/>
  <c r="AF40" i="21"/>
  <c r="AG40" i="21"/>
  <c r="AH40" i="21"/>
  <c r="AI40" i="21"/>
  <c r="AJ40" i="21"/>
  <c r="AK40" i="21"/>
  <c r="I41" i="21"/>
  <c r="K41" i="21"/>
  <c r="N41" i="21"/>
  <c r="O41" i="21"/>
  <c r="P41" i="21"/>
  <c r="Q41" i="21"/>
  <c r="R41" i="21"/>
  <c r="S41" i="21"/>
  <c r="T41" i="21"/>
  <c r="U41" i="21"/>
  <c r="Y41" i="21"/>
  <c r="AA41" i="21"/>
  <c r="AD41" i="21"/>
  <c r="AE41" i="21"/>
  <c r="AF41" i="21"/>
  <c r="AG41" i="21"/>
  <c r="AH41" i="21"/>
  <c r="AI41" i="21"/>
  <c r="AJ41" i="21"/>
  <c r="AK41" i="21"/>
  <c r="G43" i="21"/>
  <c r="H43" i="21"/>
  <c r="I43" i="21"/>
  <c r="N43" i="21"/>
  <c r="O43" i="21"/>
  <c r="P43" i="21"/>
  <c r="Q43" i="21"/>
  <c r="R43" i="21"/>
  <c r="S43" i="21"/>
  <c r="T43" i="21"/>
  <c r="U43" i="21"/>
  <c r="W43" i="21"/>
  <c r="X43" i="21"/>
  <c r="Y43" i="21"/>
  <c r="AJ43" i="21"/>
  <c r="AK43" i="21"/>
  <c r="U45" i="21"/>
  <c r="AK45" i="21"/>
  <c r="G46" i="21"/>
  <c r="Y46" i="21"/>
  <c r="G47" i="21"/>
  <c r="Y47" i="21"/>
  <c r="G48" i="21"/>
  <c r="U48" i="21"/>
  <c r="Y48" i="21"/>
  <c r="O50" i="21"/>
  <c r="O51" i="21"/>
  <c r="J52" i="21"/>
  <c r="O52" i="21"/>
  <c r="O53" i="21"/>
  <c r="O55" i="21"/>
  <c r="P11" i="7"/>
  <c r="Q11" i="7"/>
  <c r="R11" i="7"/>
  <c r="S11" i="7"/>
  <c r="I12" i="7"/>
  <c r="K12" i="7"/>
  <c r="N12" i="7"/>
  <c r="O12" i="7"/>
  <c r="P12" i="7"/>
  <c r="Q12" i="7"/>
  <c r="R12" i="7"/>
  <c r="S12" i="7"/>
  <c r="T12" i="7"/>
  <c r="U12" i="7"/>
  <c r="I13" i="7"/>
  <c r="K13" i="7"/>
  <c r="N13" i="7"/>
  <c r="O13" i="7"/>
  <c r="P13" i="7"/>
  <c r="Q13" i="7"/>
  <c r="R13" i="7"/>
  <c r="S13" i="7"/>
  <c r="T13" i="7"/>
  <c r="U13" i="7"/>
  <c r="I14" i="7"/>
  <c r="K14" i="7"/>
  <c r="N14" i="7"/>
  <c r="O14" i="7"/>
  <c r="P14" i="7"/>
  <c r="Q14" i="7"/>
  <c r="R14" i="7"/>
  <c r="S14" i="7"/>
  <c r="T14" i="7"/>
  <c r="U14" i="7"/>
  <c r="I15" i="7"/>
  <c r="K15" i="7"/>
  <c r="N15" i="7"/>
  <c r="O15" i="7"/>
  <c r="P15" i="7"/>
  <c r="Q15" i="7"/>
  <c r="R15" i="7"/>
  <c r="S15" i="7"/>
  <c r="T15" i="7"/>
  <c r="U15" i="7"/>
  <c r="I16" i="7"/>
  <c r="K16" i="7"/>
  <c r="N16" i="7"/>
  <c r="O16" i="7"/>
  <c r="P16" i="7"/>
  <c r="Q16" i="7"/>
  <c r="R16" i="7"/>
  <c r="S16" i="7"/>
  <c r="T16" i="7"/>
  <c r="U16" i="7"/>
  <c r="I17" i="7"/>
  <c r="K17" i="7"/>
  <c r="N17" i="7"/>
  <c r="O17" i="7"/>
  <c r="P17" i="7"/>
  <c r="Q17" i="7"/>
  <c r="R17" i="7"/>
  <c r="S17" i="7"/>
  <c r="T17" i="7"/>
  <c r="U17" i="7"/>
  <c r="I18" i="7"/>
  <c r="K18" i="7"/>
  <c r="N18" i="7"/>
  <c r="O18" i="7"/>
  <c r="P18" i="7"/>
  <c r="Q18" i="7"/>
  <c r="R18" i="7"/>
  <c r="S18" i="7"/>
  <c r="T18" i="7"/>
  <c r="U18" i="7"/>
  <c r="I19" i="7"/>
  <c r="K19" i="7"/>
  <c r="N19" i="7"/>
  <c r="O19" i="7"/>
  <c r="P19" i="7"/>
  <c r="Q19" i="7"/>
  <c r="R19" i="7"/>
  <c r="S19" i="7"/>
  <c r="T19" i="7"/>
  <c r="U19" i="7"/>
  <c r="I20" i="7"/>
  <c r="K20" i="7"/>
  <c r="N20" i="7"/>
  <c r="O20" i="7"/>
  <c r="P20" i="7"/>
  <c r="Q20" i="7"/>
  <c r="R20" i="7"/>
  <c r="S20" i="7"/>
  <c r="T20" i="7"/>
  <c r="U20" i="7"/>
  <c r="I21" i="7"/>
  <c r="K21" i="7"/>
  <c r="N21" i="7"/>
  <c r="O21" i="7"/>
  <c r="P21" i="7"/>
  <c r="Q21" i="7"/>
  <c r="R21" i="7"/>
  <c r="S21" i="7"/>
  <c r="T21" i="7"/>
  <c r="U21" i="7"/>
  <c r="I22" i="7"/>
  <c r="K22" i="7"/>
  <c r="N22" i="7"/>
  <c r="O22" i="7"/>
  <c r="P22" i="7"/>
  <c r="Q22" i="7"/>
  <c r="R22" i="7"/>
  <c r="S22" i="7"/>
  <c r="T22" i="7"/>
  <c r="U22" i="7"/>
  <c r="I23" i="7"/>
  <c r="K23" i="7"/>
  <c r="N23" i="7"/>
  <c r="O23" i="7"/>
  <c r="P23" i="7"/>
  <c r="Q23" i="7"/>
  <c r="R23" i="7"/>
  <c r="S23" i="7"/>
  <c r="T23" i="7"/>
  <c r="U23" i="7"/>
  <c r="I24" i="7"/>
  <c r="K24" i="7"/>
  <c r="N24" i="7"/>
  <c r="O24" i="7"/>
  <c r="P24" i="7"/>
  <c r="Q24" i="7"/>
  <c r="R24" i="7"/>
  <c r="S24" i="7"/>
  <c r="T24" i="7"/>
  <c r="U24" i="7"/>
  <c r="I25" i="7"/>
  <c r="K25" i="7"/>
  <c r="N25" i="7"/>
  <c r="O25" i="7"/>
  <c r="P25" i="7"/>
  <c r="Q25" i="7"/>
  <c r="R25" i="7"/>
  <c r="S25" i="7"/>
  <c r="T25" i="7"/>
  <c r="U25" i="7"/>
  <c r="I26" i="7"/>
  <c r="K26" i="7"/>
  <c r="N26" i="7"/>
  <c r="O26" i="7"/>
  <c r="P26" i="7"/>
  <c r="Q26" i="7"/>
  <c r="R26" i="7"/>
  <c r="S26" i="7"/>
  <c r="T26" i="7"/>
  <c r="U26" i="7"/>
  <c r="I27" i="7"/>
  <c r="K27" i="7"/>
  <c r="N27" i="7"/>
  <c r="O27" i="7"/>
  <c r="P27" i="7"/>
  <c r="Q27" i="7"/>
  <c r="R27" i="7"/>
  <c r="S27" i="7"/>
  <c r="T27" i="7"/>
  <c r="U27" i="7"/>
  <c r="I28" i="7"/>
  <c r="K28" i="7"/>
  <c r="N28" i="7"/>
  <c r="O28" i="7"/>
  <c r="P28" i="7"/>
  <c r="Q28" i="7"/>
  <c r="R28" i="7"/>
  <c r="S28" i="7"/>
  <c r="T28" i="7"/>
  <c r="U28" i="7"/>
  <c r="I29" i="7"/>
  <c r="K29" i="7"/>
  <c r="N29" i="7"/>
  <c r="O29" i="7"/>
  <c r="P29" i="7"/>
  <c r="Q29" i="7"/>
  <c r="R29" i="7"/>
  <c r="S29" i="7"/>
  <c r="T29" i="7"/>
  <c r="U29" i="7"/>
  <c r="I30" i="7"/>
  <c r="K30" i="7"/>
  <c r="N30" i="7"/>
  <c r="O30" i="7"/>
  <c r="P30" i="7"/>
  <c r="Q30" i="7"/>
  <c r="R30" i="7"/>
  <c r="S30" i="7"/>
  <c r="T30" i="7"/>
  <c r="U30" i="7"/>
  <c r="I31" i="7"/>
  <c r="K31" i="7"/>
  <c r="N31" i="7"/>
  <c r="O31" i="7"/>
  <c r="P31" i="7"/>
  <c r="Q31" i="7"/>
  <c r="R31" i="7"/>
  <c r="S31" i="7"/>
  <c r="T31" i="7"/>
  <c r="U31" i="7"/>
  <c r="I32" i="7"/>
  <c r="K32" i="7"/>
  <c r="N32" i="7"/>
  <c r="O32" i="7"/>
  <c r="P32" i="7"/>
  <c r="Q32" i="7"/>
  <c r="R32" i="7"/>
  <c r="S32" i="7"/>
  <c r="T32" i="7"/>
  <c r="U32" i="7"/>
  <c r="I33" i="7"/>
  <c r="K33" i="7"/>
  <c r="N33" i="7"/>
  <c r="O33" i="7"/>
  <c r="P33" i="7"/>
  <c r="Q33" i="7"/>
  <c r="R33" i="7"/>
  <c r="S33" i="7"/>
  <c r="T33" i="7"/>
  <c r="U33" i="7"/>
  <c r="I34" i="7"/>
  <c r="K34" i="7"/>
  <c r="N34" i="7"/>
  <c r="O34" i="7"/>
  <c r="P34" i="7"/>
  <c r="Q34" i="7"/>
  <c r="R34" i="7"/>
  <c r="S34" i="7"/>
  <c r="T34" i="7"/>
  <c r="U34" i="7"/>
  <c r="I35" i="7"/>
  <c r="K35" i="7"/>
  <c r="N35" i="7"/>
  <c r="O35" i="7"/>
  <c r="P35" i="7"/>
  <c r="Q35" i="7"/>
  <c r="R35" i="7"/>
  <c r="S35" i="7"/>
  <c r="T35" i="7"/>
  <c r="U35" i="7"/>
  <c r="I36" i="7"/>
  <c r="K36" i="7"/>
  <c r="N36" i="7"/>
  <c r="O36" i="7"/>
  <c r="P36" i="7"/>
  <c r="Q36" i="7"/>
  <c r="R36" i="7"/>
  <c r="S36" i="7"/>
  <c r="T36" i="7"/>
  <c r="U36" i="7"/>
  <c r="I37" i="7"/>
  <c r="K37" i="7"/>
  <c r="N37" i="7"/>
  <c r="O37" i="7"/>
  <c r="P37" i="7"/>
  <c r="Q37" i="7"/>
  <c r="R37" i="7"/>
  <c r="S37" i="7"/>
  <c r="T37" i="7"/>
  <c r="U37" i="7"/>
  <c r="I38" i="7"/>
  <c r="K38" i="7"/>
  <c r="N38" i="7"/>
  <c r="O38" i="7"/>
  <c r="P38" i="7"/>
  <c r="Q38" i="7"/>
  <c r="R38" i="7"/>
  <c r="S38" i="7"/>
  <c r="T38" i="7"/>
  <c r="U38" i="7"/>
  <c r="I39" i="7"/>
  <c r="K39" i="7"/>
  <c r="N39" i="7"/>
  <c r="O39" i="7"/>
  <c r="P39" i="7"/>
  <c r="Q39" i="7"/>
  <c r="R39" i="7"/>
  <c r="S39" i="7"/>
  <c r="T39" i="7"/>
  <c r="U39" i="7"/>
  <c r="I40" i="7"/>
  <c r="K40" i="7"/>
  <c r="N40" i="7"/>
  <c r="O40" i="7"/>
  <c r="P40" i="7"/>
  <c r="Q40" i="7"/>
  <c r="R40" i="7"/>
  <c r="S40" i="7"/>
  <c r="T40" i="7"/>
  <c r="U40" i="7"/>
  <c r="I41" i="7"/>
  <c r="K41" i="7"/>
  <c r="N41" i="7"/>
  <c r="O41" i="7"/>
  <c r="P41" i="7"/>
  <c r="Q41" i="7"/>
  <c r="R41" i="7"/>
  <c r="S41" i="7"/>
  <c r="T41" i="7"/>
  <c r="U41" i="7"/>
  <c r="G43" i="7"/>
  <c r="H43" i="7"/>
  <c r="I43" i="7"/>
  <c r="N43" i="7"/>
  <c r="O43" i="7"/>
  <c r="P43" i="7"/>
  <c r="Q43" i="7"/>
  <c r="R43" i="7"/>
  <c r="S43" i="7"/>
  <c r="T43" i="7"/>
  <c r="U43" i="7"/>
  <c r="U45" i="7"/>
  <c r="G46" i="7"/>
  <c r="G47" i="7"/>
  <c r="G48" i="7"/>
  <c r="O50" i="7"/>
  <c r="O51" i="7"/>
  <c r="O52" i="7"/>
  <c r="O53" i="7"/>
  <c r="O55" i="7"/>
  <c r="P11" i="6"/>
  <c r="Q11" i="6"/>
  <c r="R11" i="6"/>
  <c r="S11" i="6"/>
  <c r="I12" i="6"/>
  <c r="K12" i="6"/>
  <c r="N12" i="6"/>
  <c r="O12" i="6"/>
  <c r="P12" i="6"/>
  <c r="Q12" i="6"/>
  <c r="R12" i="6"/>
  <c r="S12" i="6"/>
  <c r="T12" i="6"/>
  <c r="U12" i="6"/>
  <c r="I13" i="6"/>
  <c r="K13" i="6"/>
  <c r="N13" i="6"/>
  <c r="O13" i="6"/>
  <c r="P13" i="6"/>
  <c r="Q13" i="6"/>
  <c r="R13" i="6"/>
  <c r="S13" i="6"/>
  <c r="T13" i="6"/>
  <c r="U13" i="6"/>
  <c r="I14" i="6"/>
  <c r="K14" i="6"/>
  <c r="N14" i="6"/>
  <c r="O14" i="6"/>
  <c r="P14" i="6"/>
  <c r="Q14" i="6"/>
  <c r="R14" i="6"/>
  <c r="S14" i="6"/>
  <c r="T14" i="6"/>
  <c r="U14" i="6"/>
  <c r="I15" i="6"/>
  <c r="K15" i="6"/>
  <c r="N15" i="6"/>
  <c r="O15" i="6"/>
  <c r="P15" i="6"/>
  <c r="Q15" i="6"/>
  <c r="R15" i="6"/>
  <c r="S15" i="6"/>
  <c r="T15" i="6"/>
  <c r="U15" i="6"/>
  <c r="I16" i="6"/>
  <c r="K16" i="6"/>
  <c r="N16" i="6"/>
  <c r="O16" i="6"/>
  <c r="P16" i="6"/>
  <c r="Q16" i="6"/>
  <c r="R16" i="6"/>
  <c r="S16" i="6"/>
  <c r="T16" i="6"/>
  <c r="U16" i="6"/>
  <c r="I17" i="6"/>
  <c r="K17" i="6"/>
  <c r="N17" i="6"/>
  <c r="O17" i="6"/>
  <c r="P17" i="6"/>
  <c r="Q17" i="6"/>
  <c r="R17" i="6"/>
  <c r="S17" i="6"/>
  <c r="T17" i="6"/>
  <c r="U17" i="6"/>
  <c r="I18" i="6"/>
  <c r="K18" i="6"/>
  <c r="N18" i="6"/>
  <c r="O18" i="6"/>
  <c r="P18" i="6"/>
  <c r="Q18" i="6"/>
  <c r="R18" i="6"/>
  <c r="S18" i="6"/>
  <c r="T18" i="6"/>
  <c r="U18" i="6"/>
  <c r="I19" i="6"/>
  <c r="K19" i="6"/>
  <c r="N19" i="6"/>
  <c r="O19" i="6"/>
  <c r="P19" i="6"/>
  <c r="Q19" i="6"/>
  <c r="R19" i="6"/>
  <c r="S19" i="6"/>
  <c r="T19" i="6"/>
  <c r="U19" i="6"/>
  <c r="I20" i="6"/>
  <c r="K20" i="6"/>
  <c r="N20" i="6"/>
  <c r="O20" i="6"/>
  <c r="P20" i="6"/>
  <c r="Q20" i="6"/>
  <c r="R20" i="6"/>
  <c r="S20" i="6"/>
  <c r="T20" i="6"/>
  <c r="U20" i="6"/>
  <c r="I21" i="6"/>
  <c r="K21" i="6"/>
  <c r="N21" i="6"/>
  <c r="O21" i="6"/>
  <c r="P21" i="6"/>
  <c r="Q21" i="6"/>
  <c r="R21" i="6"/>
  <c r="S21" i="6"/>
  <c r="T21" i="6"/>
  <c r="U21" i="6"/>
  <c r="I22" i="6"/>
  <c r="K22" i="6"/>
  <c r="N22" i="6"/>
  <c r="O22" i="6"/>
  <c r="P22" i="6"/>
  <c r="Q22" i="6"/>
  <c r="R22" i="6"/>
  <c r="S22" i="6"/>
  <c r="T22" i="6"/>
  <c r="U22" i="6"/>
  <c r="I23" i="6"/>
  <c r="K23" i="6"/>
  <c r="N23" i="6"/>
  <c r="O23" i="6"/>
  <c r="P23" i="6"/>
  <c r="Q23" i="6"/>
  <c r="R23" i="6"/>
  <c r="S23" i="6"/>
  <c r="T23" i="6"/>
  <c r="U23" i="6"/>
  <c r="I24" i="6"/>
  <c r="K24" i="6"/>
  <c r="N24" i="6"/>
  <c r="O24" i="6"/>
  <c r="P24" i="6"/>
  <c r="Q24" i="6"/>
  <c r="R24" i="6"/>
  <c r="S24" i="6"/>
  <c r="T24" i="6"/>
  <c r="U24" i="6"/>
  <c r="I25" i="6"/>
  <c r="K25" i="6"/>
  <c r="N25" i="6"/>
  <c r="O25" i="6"/>
  <c r="P25" i="6"/>
  <c r="Q25" i="6"/>
  <c r="R25" i="6"/>
  <c r="S25" i="6"/>
  <c r="T25" i="6"/>
  <c r="U25" i="6"/>
  <c r="I26" i="6"/>
  <c r="K26" i="6"/>
  <c r="N26" i="6"/>
  <c r="O26" i="6"/>
  <c r="P26" i="6"/>
  <c r="Q26" i="6"/>
  <c r="R26" i="6"/>
  <c r="S26" i="6"/>
  <c r="T26" i="6"/>
  <c r="U26" i="6"/>
  <c r="I27" i="6"/>
  <c r="K27" i="6"/>
  <c r="N27" i="6"/>
  <c r="O27" i="6"/>
  <c r="P27" i="6"/>
  <c r="Q27" i="6"/>
  <c r="R27" i="6"/>
  <c r="S27" i="6"/>
  <c r="T27" i="6"/>
  <c r="U27" i="6"/>
  <c r="I28" i="6"/>
  <c r="K28" i="6"/>
  <c r="N28" i="6"/>
  <c r="O28" i="6"/>
  <c r="P28" i="6"/>
  <c r="Q28" i="6"/>
  <c r="R28" i="6"/>
  <c r="S28" i="6"/>
  <c r="T28" i="6"/>
  <c r="U28" i="6"/>
  <c r="I29" i="6"/>
  <c r="K29" i="6"/>
  <c r="N29" i="6"/>
  <c r="O29" i="6"/>
  <c r="P29" i="6"/>
  <c r="Q29" i="6"/>
  <c r="R29" i="6"/>
  <c r="S29" i="6"/>
  <c r="T29" i="6"/>
  <c r="U29" i="6"/>
  <c r="I30" i="6"/>
  <c r="K30" i="6"/>
  <c r="N30" i="6"/>
  <c r="O30" i="6"/>
  <c r="P30" i="6"/>
  <c r="Q30" i="6"/>
  <c r="R30" i="6"/>
  <c r="S30" i="6"/>
  <c r="T30" i="6"/>
  <c r="U30" i="6"/>
  <c r="I31" i="6"/>
  <c r="K31" i="6"/>
  <c r="N31" i="6"/>
  <c r="O31" i="6"/>
  <c r="P31" i="6"/>
  <c r="Q31" i="6"/>
  <c r="R31" i="6"/>
  <c r="S31" i="6"/>
  <c r="T31" i="6"/>
  <c r="U31" i="6"/>
  <c r="I32" i="6"/>
  <c r="K32" i="6"/>
  <c r="N32" i="6"/>
  <c r="O32" i="6"/>
  <c r="P32" i="6"/>
  <c r="Q32" i="6"/>
  <c r="R32" i="6"/>
  <c r="S32" i="6"/>
  <c r="T32" i="6"/>
  <c r="U32" i="6"/>
  <c r="I33" i="6"/>
  <c r="K33" i="6"/>
  <c r="N33" i="6"/>
  <c r="O33" i="6"/>
  <c r="P33" i="6"/>
  <c r="Q33" i="6"/>
  <c r="R33" i="6"/>
  <c r="S33" i="6"/>
  <c r="T33" i="6"/>
  <c r="U33" i="6"/>
  <c r="I34" i="6"/>
  <c r="K34" i="6"/>
  <c r="N34" i="6"/>
  <c r="O34" i="6"/>
  <c r="P34" i="6"/>
  <c r="Q34" i="6"/>
  <c r="R34" i="6"/>
  <c r="S34" i="6"/>
  <c r="T34" i="6"/>
  <c r="U34" i="6"/>
  <c r="I35" i="6"/>
  <c r="K35" i="6"/>
  <c r="N35" i="6"/>
  <c r="O35" i="6"/>
  <c r="P35" i="6"/>
  <c r="Q35" i="6"/>
  <c r="R35" i="6"/>
  <c r="S35" i="6"/>
  <c r="T35" i="6"/>
  <c r="U35" i="6"/>
  <c r="I36" i="6"/>
  <c r="K36" i="6"/>
  <c r="N36" i="6"/>
  <c r="O36" i="6"/>
  <c r="P36" i="6"/>
  <c r="Q36" i="6"/>
  <c r="R36" i="6"/>
  <c r="S36" i="6"/>
  <c r="T36" i="6"/>
  <c r="U36" i="6"/>
  <c r="I37" i="6"/>
  <c r="K37" i="6"/>
  <c r="N37" i="6"/>
  <c r="O37" i="6"/>
  <c r="P37" i="6"/>
  <c r="Q37" i="6"/>
  <c r="R37" i="6"/>
  <c r="S37" i="6"/>
  <c r="T37" i="6"/>
  <c r="U37" i="6"/>
  <c r="I38" i="6"/>
  <c r="K38" i="6"/>
  <c r="N38" i="6"/>
  <c r="O38" i="6"/>
  <c r="P38" i="6"/>
  <c r="Q38" i="6"/>
  <c r="R38" i="6"/>
  <c r="S38" i="6"/>
  <c r="T38" i="6"/>
  <c r="U38" i="6"/>
  <c r="I39" i="6"/>
  <c r="K39" i="6"/>
  <c r="N39" i="6"/>
  <c r="O39" i="6"/>
  <c r="P39" i="6"/>
  <c r="Q39" i="6"/>
  <c r="R39" i="6"/>
  <c r="S39" i="6"/>
  <c r="T39" i="6"/>
  <c r="U39" i="6"/>
  <c r="I40" i="6"/>
  <c r="K40" i="6"/>
  <c r="N40" i="6"/>
  <c r="O40" i="6"/>
  <c r="P40" i="6"/>
  <c r="Q40" i="6"/>
  <c r="R40" i="6"/>
  <c r="S40" i="6"/>
  <c r="T40" i="6"/>
  <c r="U40" i="6"/>
  <c r="I41" i="6"/>
  <c r="K41" i="6"/>
  <c r="N41" i="6"/>
  <c r="O41" i="6"/>
  <c r="P41" i="6"/>
  <c r="Q41" i="6"/>
  <c r="R41" i="6"/>
  <c r="S41" i="6"/>
  <c r="T41" i="6"/>
  <c r="U41" i="6"/>
  <c r="I42" i="6"/>
  <c r="K42" i="6"/>
  <c r="N42" i="6"/>
  <c r="O42" i="6"/>
  <c r="P42" i="6"/>
  <c r="Q42" i="6"/>
  <c r="R42" i="6"/>
  <c r="S42" i="6"/>
  <c r="T42" i="6"/>
  <c r="U42" i="6"/>
  <c r="G43" i="6"/>
  <c r="H43" i="6"/>
  <c r="I43" i="6"/>
  <c r="N43" i="6"/>
  <c r="O43" i="6"/>
  <c r="P43" i="6"/>
  <c r="Q43" i="6"/>
  <c r="R43" i="6"/>
  <c r="S43" i="6"/>
  <c r="T43" i="6"/>
  <c r="U43" i="6"/>
  <c r="T45" i="6"/>
  <c r="G46" i="6"/>
  <c r="G47" i="6"/>
  <c r="O50" i="6"/>
  <c r="O51" i="6"/>
  <c r="O52" i="6"/>
  <c r="O53" i="6"/>
  <c r="O55" i="6"/>
  <c r="T6" i="9"/>
  <c r="P11" i="9"/>
  <c r="Q11" i="9"/>
  <c r="R11" i="9"/>
  <c r="S11" i="9"/>
  <c r="I12" i="9"/>
  <c r="K12" i="9"/>
  <c r="N12" i="9"/>
  <c r="O12" i="9"/>
  <c r="P12" i="9"/>
  <c r="Q12" i="9"/>
  <c r="R12" i="9"/>
  <c r="S12" i="9"/>
  <c r="T12" i="9"/>
  <c r="U12" i="9"/>
  <c r="I13" i="9"/>
  <c r="K13" i="9"/>
  <c r="N13" i="9"/>
  <c r="O13" i="9"/>
  <c r="P13" i="9"/>
  <c r="Q13" i="9"/>
  <c r="R13" i="9"/>
  <c r="S13" i="9"/>
  <c r="T13" i="9"/>
  <c r="U13" i="9"/>
  <c r="I14" i="9"/>
  <c r="K14" i="9"/>
  <c r="N14" i="9"/>
  <c r="O14" i="9"/>
  <c r="P14" i="9"/>
  <c r="Q14" i="9"/>
  <c r="R14" i="9"/>
  <c r="S14" i="9"/>
  <c r="T14" i="9"/>
  <c r="U14" i="9"/>
  <c r="I15" i="9"/>
  <c r="K15" i="9"/>
  <c r="N15" i="9"/>
  <c r="O15" i="9"/>
  <c r="P15" i="9"/>
  <c r="Q15" i="9"/>
  <c r="R15" i="9"/>
  <c r="S15" i="9"/>
  <c r="T15" i="9"/>
  <c r="U15" i="9"/>
  <c r="I16" i="9"/>
  <c r="K16" i="9"/>
  <c r="N16" i="9"/>
  <c r="O16" i="9"/>
  <c r="P16" i="9"/>
  <c r="Q16" i="9"/>
  <c r="R16" i="9"/>
  <c r="S16" i="9"/>
  <c r="T16" i="9"/>
  <c r="U16" i="9"/>
  <c r="I17" i="9"/>
  <c r="K17" i="9"/>
  <c r="N17" i="9"/>
  <c r="O17" i="9"/>
  <c r="P17" i="9"/>
  <c r="Q17" i="9"/>
  <c r="R17" i="9"/>
  <c r="S17" i="9"/>
  <c r="T17" i="9"/>
  <c r="U17" i="9"/>
  <c r="I18" i="9"/>
  <c r="K18" i="9"/>
  <c r="N18" i="9"/>
  <c r="O18" i="9"/>
  <c r="P18" i="9"/>
  <c r="Q18" i="9"/>
  <c r="R18" i="9"/>
  <c r="S18" i="9"/>
  <c r="T18" i="9"/>
  <c r="U18" i="9"/>
  <c r="I19" i="9"/>
  <c r="K19" i="9"/>
  <c r="N19" i="9"/>
  <c r="O19" i="9"/>
  <c r="P19" i="9"/>
  <c r="Q19" i="9"/>
  <c r="R19" i="9"/>
  <c r="S19" i="9"/>
  <c r="T19" i="9"/>
  <c r="U19" i="9"/>
  <c r="I20" i="9"/>
  <c r="K20" i="9"/>
  <c r="N20" i="9"/>
  <c r="O20" i="9"/>
  <c r="P20" i="9"/>
  <c r="Q20" i="9"/>
  <c r="R20" i="9"/>
  <c r="S20" i="9"/>
  <c r="T20" i="9"/>
  <c r="U20" i="9"/>
  <c r="I21" i="9"/>
  <c r="K21" i="9"/>
  <c r="N21" i="9"/>
  <c r="O21" i="9"/>
  <c r="P21" i="9"/>
  <c r="Q21" i="9"/>
  <c r="R21" i="9"/>
  <c r="S21" i="9"/>
  <c r="T21" i="9"/>
  <c r="U21" i="9"/>
  <c r="I22" i="9"/>
  <c r="K22" i="9"/>
  <c r="N22" i="9"/>
  <c r="O22" i="9"/>
  <c r="P22" i="9"/>
  <c r="Q22" i="9"/>
  <c r="R22" i="9"/>
  <c r="S22" i="9"/>
  <c r="T22" i="9"/>
  <c r="U22" i="9"/>
  <c r="I23" i="9"/>
  <c r="K23" i="9"/>
  <c r="N23" i="9"/>
  <c r="O23" i="9"/>
  <c r="P23" i="9"/>
  <c r="Q23" i="9"/>
  <c r="R23" i="9"/>
  <c r="S23" i="9"/>
  <c r="T23" i="9"/>
  <c r="U23" i="9"/>
  <c r="I24" i="9"/>
  <c r="K24" i="9"/>
  <c r="N24" i="9"/>
  <c r="O24" i="9"/>
  <c r="P24" i="9"/>
  <c r="Q24" i="9"/>
  <c r="R24" i="9"/>
  <c r="S24" i="9"/>
  <c r="T24" i="9"/>
  <c r="U24" i="9"/>
  <c r="I25" i="9"/>
  <c r="K25" i="9"/>
  <c r="N25" i="9"/>
  <c r="O25" i="9"/>
  <c r="P25" i="9"/>
  <c r="Q25" i="9"/>
  <c r="R25" i="9"/>
  <c r="S25" i="9"/>
  <c r="T25" i="9"/>
  <c r="U25" i="9"/>
  <c r="I26" i="9"/>
  <c r="K26" i="9"/>
  <c r="N26" i="9"/>
  <c r="O26" i="9"/>
  <c r="P26" i="9"/>
  <c r="Q26" i="9"/>
  <c r="R26" i="9"/>
  <c r="S26" i="9"/>
  <c r="T26" i="9"/>
  <c r="U26" i="9"/>
  <c r="I27" i="9"/>
  <c r="K27" i="9"/>
  <c r="N27" i="9"/>
  <c r="O27" i="9"/>
  <c r="P27" i="9"/>
  <c r="Q27" i="9"/>
  <c r="R27" i="9"/>
  <c r="S27" i="9"/>
  <c r="T27" i="9"/>
  <c r="U27" i="9"/>
  <c r="V27" i="9"/>
  <c r="I28" i="9"/>
  <c r="K28" i="9"/>
  <c r="N28" i="9"/>
  <c r="O28" i="9"/>
  <c r="P28" i="9"/>
  <c r="Q28" i="9"/>
  <c r="R28" i="9"/>
  <c r="S28" i="9"/>
  <c r="T28" i="9"/>
  <c r="U28" i="9"/>
  <c r="I29" i="9"/>
  <c r="K29" i="9"/>
  <c r="N29" i="9"/>
  <c r="O29" i="9"/>
  <c r="P29" i="9"/>
  <c r="Q29" i="9"/>
  <c r="R29" i="9"/>
  <c r="S29" i="9"/>
  <c r="T29" i="9"/>
  <c r="U29" i="9"/>
  <c r="I30" i="9"/>
  <c r="K30" i="9"/>
  <c r="N30" i="9"/>
  <c r="O30" i="9"/>
  <c r="P30" i="9"/>
  <c r="Q30" i="9"/>
  <c r="R30" i="9"/>
  <c r="S30" i="9"/>
  <c r="T30" i="9"/>
  <c r="U30" i="9"/>
  <c r="I31" i="9"/>
  <c r="K31" i="9"/>
  <c r="N31" i="9"/>
  <c r="O31" i="9"/>
  <c r="P31" i="9"/>
  <c r="Q31" i="9"/>
  <c r="R31" i="9"/>
  <c r="S31" i="9"/>
  <c r="T31" i="9"/>
  <c r="U31" i="9"/>
  <c r="I32" i="9"/>
  <c r="K32" i="9"/>
  <c r="N32" i="9"/>
  <c r="O32" i="9"/>
  <c r="P32" i="9"/>
  <c r="Q32" i="9"/>
  <c r="R32" i="9"/>
  <c r="S32" i="9"/>
  <c r="T32" i="9"/>
  <c r="U32" i="9"/>
  <c r="I33" i="9"/>
  <c r="K33" i="9"/>
  <c r="N33" i="9"/>
  <c r="O33" i="9"/>
  <c r="P33" i="9"/>
  <c r="Q33" i="9"/>
  <c r="R33" i="9"/>
  <c r="S33" i="9"/>
  <c r="T33" i="9"/>
  <c r="U33" i="9"/>
  <c r="I34" i="9"/>
  <c r="K34" i="9"/>
  <c r="N34" i="9"/>
  <c r="O34" i="9"/>
  <c r="P34" i="9"/>
  <c r="Q34" i="9"/>
  <c r="R34" i="9"/>
  <c r="S34" i="9"/>
  <c r="T34" i="9"/>
  <c r="U34" i="9"/>
  <c r="I35" i="9"/>
  <c r="K35" i="9"/>
  <c r="N35" i="9"/>
  <c r="O35" i="9"/>
  <c r="P35" i="9"/>
  <c r="Q35" i="9"/>
  <c r="R35" i="9"/>
  <c r="S35" i="9"/>
  <c r="T35" i="9"/>
  <c r="U35" i="9"/>
  <c r="I36" i="9"/>
  <c r="K36" i="9"/>
  <c r="N36" i="9"/>
  <c r="O36" i="9"/>
  <c r="P36" i="9"/>
  <c r="Q36" i="9"/>
  <c r="R36" i="9"/>
  <c r="S36" i="9"/>
  <c r="T36" i="9"/>
  <c r="U36" i="9"/>
  <c r="I37" i="9"/>
  <c r="K37" i="9"/>
  <c r="N37" i="9"/>
  <c r="O37" i="9"/>
  <c r="P37" i="9"/>
  <c r="Q37" i="9"/>
  <c r="R37" i="9"/>
  <c r="S37" i="9"/>
  <c r="T37" i="9"/>
  <c r="U37" i="9"/>
  <c r="I38" i="9"/>
  <c r="K38" i="9"/>
  <c r="N38" i="9"/>
  <c r="O38" i="9"/>
  <c r="P38" i="9"/>
  <c r="Q38" i="9"/>
  <c r="R38" i="9"/>
  <c r="S38" i="9"/>
  <c r="T38" i="9"/>
  <c r="U38" i="9"/>
  <c r="I39" i="9"/>
  <c r="K39" i="9"/>
  <c r="N39" i="9"/>
  <c r="O39" i="9"/>
  <c r="P39" i="9"/>
  <c r="Q39" i="9"/>
  <c r="R39" i="9"/>
  <c r="S39" i="9"/>
  <c r="T39" i="9"/>
  <c r="U39" i="9"/>
  <c r="I40" i="9"/>
  <c r="K40" i="9"/>
  <c r="N40" i="9"/>
  <c r="O40" i="9"/>
  <c r="P40" i="9"/>
  <c r="Q40" i="9"/>
  <c r="R40" i="9"/>
  <c r="S40" i="9"/>
  <c r="T40" i="9"/>
  <c r="U40" i="9"/>
  <c r="I41" i="9"/>
  <c r="K41" i="9"/>
  <c r="N41" i="9"/>
  <c r="O41" i="9"/>
  <c r="P41" i="9"/>
  <c r="Q41" i="9"/>
  <c r="R41" i="9"/>
  <c r="S41" i="9"/>
  <c r="T41" i="9"/>
  <c r="U41" i="9"/>
  <c r="T42" i="9"/>
  <c r="U42" i="9"/>
  <c r="V42" i="9"/>
  <c r="G43" i="9"/>
  <c r="H43" i="9"/>
  <c r="I43" i="9"/>
  <c r="N43" i="9"/>
  <c r="O43" i="9"/>
  <c r="P43" i="9"/>
  <c r="Q43" i="9"/>
  <c r="R43" i="9"/>
  <c r="S43" i="9"/>
  <c r="T43" i="9"/>
  <c r="U43" i="9"/>
  <c r="U45" i="9"/>
  <c r="V45" i="9"/>
  <c r="G46" i="9"/>
  <c r="G47" i="9"/>
  <c r="G48" i="9"/>
  <c r="O50" i="9"/>
  <c r="O51" i="9"/>
  <c r="O52" i="9"/>
  <c r="O53" i="9"/>
  <c r="O55" i="9"/>
</calcChain>
</file>

<file path=xl/sharedStrings.xml><?xml version="1.0" encoding="utf-8"?>
<sst xmlns="http://schemas.openxmlformats.org/spreadsheetml/2006/main" count="866" uniqueCount="114">
  <si>
    <t>Maximum Inventory Calculation</t>
  </si>
  <si>
    <t>DAY</t>
  </si>
  <si>
    <t>NAME</t>
  </si>
  <si>
    <t>CONTRACT NUMBER</t>
  </si>
  <si>
    <t>MONTH</t>
  </si>
  <si>
    <t>POI #</t>
  </si>
  <si>
    <t>type_poi</t>
  </si>
  <si>
    <t>SCHEDULED INJECTION</t>
  </si>
  <si>
    <t>SCHEDULED WITHDRAWAL</t>
  </si>
  <si>
    <t>NET SCHEDULED QTY</t>
  </si>
  <si>
    <t>Carryover GIP</t>
  </si>
  <si>
    <t>NET GIP</t>
  </si>
  <si>
    <t>DAILY INJECTION   PRICE                (Inj + MIC)</t>
  </si>
  <si>
    <t>DAILY WITHDRAWAL  PRICE               (Wd + MIC)</t>
  </si>
  <si>
    <t>INJECTION AMOUNT       (Inj + MIC)</t>
  </si>
  <si>
    <t>WITHDRAWAL  AMOUNT          (Wd + MIC)</t>
  </si>
  <si>
    <t>Positive Inventory</t>
  </si>
  <si>
    <t>Negative Inventory</t>
  </si>
  <si>
    <t>Positive Inventory Components</t>
  </si>
  <si>
    <t>Negative Inventory Components</t>
  </si>
  <si>
    <t>00/10</t>
  </si>
  <si>
    <t>PnR</t>
  </si>
  <si>
    <t xml:space="preserve"> </t>
  </si>
  <si>
    <t>Absolute Max Inv</t>
  </si>
  <si>
    <t>Total Injection</t>
  </si>
  <si>
    <t>Total W/D</t>
  </si>
  <si>
    <t>INVOICE AMOUNT</t>
  </si>
  <si>
    <t>Inj Charge</t>
  </si>
  <si>
    <t>Wd Charge</t>
  </si>
  <si>
    <t>MIC Charge</t>
  </si>
  <si>
    <t>Total Charge</t>
  </si>
  <si>
    <t>BILL AMOUNT</t>
  </si>
  <si>
    <t>USGT</t>
  </si>
  <si>
    <t>00/11</t>
  </si>
  <si>
    <t>PNM</t>
  </si>
  <si>
    <t>Park Amount</t>
  </si>
  <si>
    <t>Ride Amount</t>
  </si>
  <si>
    <t>Richardson</t>
  </si>
  <si>
    <t>PG&amp;E</t>
  </si>
  <si>
    <t>Rate/Dth</t>
  </si>
  <si>
    <t>Invoice Amount</t>
  </si>
  <si>
    <t>Total Invoice</t>
  </si>
  <si>
    <t>Deal Rate</t>
  </si>
  <si>
    <t>Total Invoice Amount</t>
  </si>
  <si>
    <t>Transwestern Pipeline Company</t>
  </si>
  <si>
    <t>Park n Ride Service</t>
  </si>
  <si>
    <t>Billing Month</t>
  </si>
  <si>
    <t>Buyer</t>
  </si>
  <si>
    <t>Purchase Order #</t>
  </si>
  <si>
    <t>POI</t>
  </si>
  <si>
    <t>Imputed Rate</t>
  </si>
  <si>
    <t>Rate_Type Daily/Total</t>
  </si>
  <si>
    <t>Remaining Balance</t>
  </si>
  <si>
    <t>TOTALS</t>
  </si>
  <si>
    <t>00/12</t>
  </si>
  <si>
    <t>Duke Energy Trading &amp; Mktg</t>
  </si>
  <si>
    <t>Enron Energy Services</t>
  </si>
  <si>
    <t>Daily</t>
  </si>
  <si>
    <t>Original Billing………………..</t>
  </si>
  <si>
    <t>Cinergy Marketing &amp; Trading</t>
  </si>
  <si>
    <t>Dekatherm</t>
  </si>
  <si>
    <t xml:space="preserve">TRANSWESTERN PIPELINE COMPANY </t>
  </si>
  <si>
    <t>Astra Power</t>
  </si>
  <si>
    <t>BOM BALANCE</t>
  </si>
  <si>
    <t>INVOICE DETAIL - March, 2001</t>
  </si>
  <si>
    <t>PNR Needles</t>
  </si>
  <si>
    <t>PNR Topock – PG&amp;E</t>
  </si>
  <si>
    <t>PNR Rio Puerto – PNM</t>
  </si>
  <si>
    <t>PNR Central Pool</t>
  </si>
  <si>
    <t>PNR West Texas Pool</t>
  </si>
  <si>
    <t>PNR Panhandle Pool</t>
  </si>
  <si>
    <t>PNR Thoreau</t>
  </si>
  <si>
    <t>PNR Lone Star – (Ward) Del.</t>
  </si>
  <si>
    <t>PNR Valero Ward</t>
  </si>
  <si>
    <t>PNR Valero Ward Co. Del</t>
  </si>
  <si>
    <t>PNR Lone Star (Pecos)</t>
  </si>
  <si>
    <t>PNR Valero Pecos Del</t>
  </si>
  <si>
    <t xml:space="preserve">Max </t>
  </si>
  <si>
    <t>Max</t>
  </si>
  <si>
    <t>Point Name:</t>
  </si>
  <si>
    <t>POI#</t>
  </si>
  <si>
    <t>Park Rate</t>
  </si>
  <si>
    <t>Ride Rate</t>
  </si>
  <si>
    <t>Total</t>
  </si>
  <si>
    <t>Average Charge per Dth -</t>
  </si>
  <si>
    <t>Oneok Energy Marketing</t>
  </si>
  <si>
    <t>Sempra Energy Trading</t>
  </si>
  <si>
    <t>PNR SW Gas Mohave</t>
  </si>
  <si>
    <t>PNR Citizens Griffith</t>
  </si>
  <si>
    <t>PNR Calpine Southpoint</t>
  </si>
  <si>
    <t>Calpine Energy Services</t>
  </si>
  <si>
    <t>System Generated Invoice Amount -</t>
  </si>
  <si>
    <t>System Generated Amount</t>
  </si>
  <si>
    <t>*Max Rate = $0.3883</t>
  </si>
  <si>
    <t>INVOICE DETAIL - July, 2001</t>
  </si>
  <si>
    <t>Columns hidden</t>
  </si>
  <si>
    <t>SYSTEM GENERATED INVOICE</t>
  </si>
  <si>
    <t>INVOICE DETAIL - August, 2001</t>
  </si>
  <si>
    <t xml:space="preserve">$0.03/Dth - TK Lohman </t>
  </si>
  <si>
    <t>INVOICE DETAIL - September, 2001</t>
  </si>
  <si>
    <t>INVOICE DETAIL - October, 2001</t>
  </si>
  <si>
    <t>Oct. 1 - 31</t>
  </si>
  <si>
    <t>INVOICE DETAIL - November, 2001</t>
  </si>
  <si>
    <t>Nov. 1 - 31</t>
  </si>
  <si>
    <t>Nov. 23-30</t>
  </si>
  <si>
    <t>INVOICE DETAIL - NOVEMBER, 2001</t>
  </si>
  <si>
    <t>PNR NNG/TW GRAY</t>
  </si>
  <si>
    <t>PNR NNG/TW HALLEY</t>
  </si>
  <si>
    <t>No Charge</t>
  </si>
  <si>
    <t>Posted Rates During November, 2001</t>
  </si>
  <si>
    <t>Actual Billing Summary for November 2001</t>
  </si>
  <si>
    <t xml:space="preserve">Balance left on TW discovered during imbalance review. </t>
  </si>
  <si>
    <t>Decision was made to notify PNM and waive PNR charges.</t>
  </si>
  <si>
    <t>Note: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</si>
</sst>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/mm"/>
    <numFmt numFmtId="165" formatCode="_(&quot;$&quot;* #,##0.0000_);_(&quot;$&quot;* \(#,##0.0000\);_(&quot;$&quot;* &quot;-&quot;??_);_(@_)"/>
    <numFmt numFmtId="167" formatCode="_(&quot;$&quot;* #,##0.0000_);_(&quot;$&quot;* \(#,##0.0000\);_(&quot;$&quot;* &quot;-&quot;????_);_(@_)"/>
    <numFmt numFmtId="168" formatCode="_(* #,##0_);_(* \(#,##0\);_(* &quot;-&quot;??_);_(@_)"/>
    <numFmt numFmtId="172" formatCode="&quot;$&quot;#,##0.00"/>
    <numFmt numFmtId="173" formatCode="&quot;$&quot;#,##0.0000_);[Red]\(&quot;$&quot;#,##0.0000\)"/>
    <numFmt numFmtId="174" formatCode="&quot;$&quot;#,##0.0000"/>
  </numFmts>
  <fonts count="17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b/>
      <sz val="8"/>
      <color indexed="18"/>
      <name val="Arial"/>
    </font>
    <font>
      <b/>
      <sz val="8"/>
      <color indexed="33"/>
      <name val="Arial"/>
      <family val="2"/>
    </font>
    <font>
      <b/>
      <sz val="8"/>
      <name val="Arial"/>
    </font>
    <font>
      <sz val="10"/>
      <color indexed="10"/>
      <name val="Arial"/>
      <family val="2"/>
    </font>
    <font>
      <b/>
      <sz val="10"/>
      <name val="Arial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color indexed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213">
    <xf numFmtId="0" fontId="0" fillId="0" borderId="0" xfId="0"/>
    <xf numFmtId="37" fontId="0" fillId="0" borderId="0" xfId="0" applyNumberFormat="1"/>
    <xf numFmtId="37" fontId="3" fillId="0" borderId="1" xfId="0" applyNumberFormat="1" applyFont="1" applyBorder="1" applyAlignment="1">
      <alignment horizontal="centerContinuous"/>
    </xf>
    <xf numFmtId="37" fontId="0" fillId="0" borderId="1" xfId="0" applyNumberFormat="1" applyBorder="1" applyAlignment="1">
      <alignment horizontal="centerContinuous"/>
    </xf>
    <xf numFmtId="0" fontId="4" fillId="0" borderId="2" xfId="3" applyFont="1" applyFill="1" applyBorder="1" applyAlignment="1" applyProtection="1">
      <alignment horizontal="center"/>
      <protection locked="0"/>
    </xf>
    <xf numFmtId="0" fontId="4" fillId="0" borderId="2" xfId="3" applyFont="1" applyFill="1" applyBorder="1" applyAlignment="1" applyProtection="1">
      <alignment horizontal="center" wrapText="1"/>
      <protection locked="0"/>
    </xf>
    <xf numFmtId="164" fontId="4" fillId="0" borderId="2" xfId="3" applyNumberFormat="1" applyFont="1" applyFill="1" applyBorder="1" applyAlignment="1" applyProtection="1">
      <alignment horizontal="center"/>
      <protection locked="0"/>
    </xf>
    <xf numFmtId="37" fontId="4" fillId="0" borderId="2" xfId="3" applyNumberFormat="1" applyFont="1" applyFill="1" applyBorder="1" applyAlignment="1" applyProtection="1">
      <alignment horizontal="center" wrapText="1"/>
      <protection locked="0"/>
    </xf>
    <xf numFmtId="37" fontId="5" fillId="0" borderId="2" xfId="3" applyNumberFormat="1" applyFont="1" applyFill="1" applyBorder="1" applyAlignment="1" applyProtection="1">
      <alignment horizontal="center" wrapText="1"/>
      <protection locked="0"/>
    </xf>
    <xf numFmtId="0" fontId="6" fillId="0" borderId="3" xfId="3" applyFont="1" applyBorder="1" applyAlignment="1" applyProtection="1">
      <alignment horizontal="center" wrapText="1"/>
      <protection locked="0"/>
    </xf>
    <xf numFmtId="37" fontId="7" fillId="0" borderId="0" xfId="3" applyNumberFormat="1" applyFont="1" applyBorder="1" applyAlignment="1" applyProtection="1">
      <alignment horizontal="center" wrapText="1"/>
      <protection locked="0"/>
    </xf>
    <xf numFmtId="0" fontId="1" fillId="0" borderId="0" xfId="3" applyAlignment="1" applyProtection="1">
      <alignment wrapText="1"/>
      <protection locked="0"/>
    </xf>
    <xf numFmtId="0" fontId="1" fillId="0" borderId="0" xfId="3" applyProtection="1"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center"/>
      <protection locked="0"/>
    </xf>
    <xf numFmtId="164" fontId="8" fillId="0" borderId="4" xfId="3" applyNumberFormat="1" applyFont="1" applyFill="1" applyBorder="1" applyAlignment="1" applyProtection="1">
      <alignment horizontal="center"/>
      <protection locked="0"/>
    </xf>
    <xf numFmtId="0" fontId="1" fillId="0" borderId="4" xfId="3" applyFill="1" applyBorder="1" applyAlignment="1" applyProtection="1">
      <protection locked="0"/>
    </xf>
    <xf numFmtId="0" fontId="8" fillId="0" borderId="4" xfId="3" applyFont="1" applyFill="1" applyBorder="1" applyAlignment="1" applyProtection="1">
      <alignment horizontal="center"/>
      <protection locked="0"/>
    </xf>
    <xf numFmtId="37" fontId="4" fillId="0" borderId="0" xfId="3" applyNumberFormat="1" applyFont="1" applyFill="1" applyBorder="1" applyAlignment="1" applyProtection="1">
      <alignment horizontal="center"/>
      <protection locked="0"/>
    </xf>
    <xf numFmtId="0" fontId="6" fillId="0" borderId="0" xfId="3" applyFont="1" applyAlignment="1" applyProtection="1">
      <alignment horizontal="center" wrapText="1"/>
      <protection locked="0"/>
    </xf>
    <xf numFmtId="37" fontId="7" fillId="0" borderId="0" xfId="3" applyNumberFormat="1" applyFont="1" applyProtection="1">
      <protection locked="0"/>
    </xf>
    <xf numFmtId="0" fontId="1" fillId="0" borderId="4" xfId="3" applyFont="1" applyFill="1" applyBorder="1" applyAlignment="1" applyProtection="1">
      <protection locked="0"/>
    </xf>
    <xf numFmtId="37" fontId="1" fillId="0" borderId="4" xfId="3" applyNumberFormat="1" applyFont="1" applyFill="1" applyBorder="1" applyAlignment="1" applyProtection="1">
      <protection locked="0"/>
    </xf>
    <xf numFmtId="37" fontId="1" fillId="0" borderId="4" xfId="3" applyNumberFormat="1" applyFill="1" applyBorder="1" applyAlignment="1" applyProtection="1">
      <protection locked="0"/>
    </xf>
    <xf numFmtId="165" fontId="1" fillId="0" borderId="0" xfId="2" applyNumberFormat="1" applyProtection="1">
      <protection locked="0"/>
    </xf>
    <xf numFmtId="44" fontId="1" fillId="0" borderId="0" xfId="2" applyProtection="1">
      <protection locked="0"/>
    </xf>
    <xf numFmtId="164" fontId="1" fillId="0" borderId="4" xfId="3" applyNumberFormat="1" applyFill="1" applyBorder="1" applyAlignment="1" applyProtection="1">
      <protection locked="0"/>
    </xf>
    <xf numFmtId="37" fontId="1" fillId="0" borderId="5" xfId="3" applyNumberFormat="1" applyFont="1" applyFill="1" applyBorder="1" applyAlignment="1" applyProtection="1">
      <protection locked="0"/>
    </xf>
    <xf numFmtId="37" fontId="1" fillId="0" borderId="5" xfId="3" applyNumberFormat="1" applyFill="1" applyBorder="1" applyAlignment="1" applyProtection="1">
      <protection locked="0"/>
    </xf>
    <xf numFmtId="164" fontId="1" fillId="0" borderId="0" xfId="3" applyNumberFormat="1" applyProtection="1">
      <protection locked="0"/>
    </xf>
    <xf numFmtId="37" fontId="1" fillId="0" borderId="0" xfId="3" applyNumberFormat="1" applyProtection="1">
      <protection locked="0"/>
    </xf>
    <xf numFmtId="44" fontId="6" fillId="0" borderId="6" xfId="3" applyNumberFormat="1" applyFont="1" applyBorder="1" applyProtection="1">
      <protection locked="0"/>
    </xf>
    <xf numFmtId="37" fontId="7" fillId="0" borderId="7" xfId="3" applyNumberFormat="1" applyFont="1" applyBorder="1" applyProtection="1">
      <protection locked="0"/>
    </xf>
    <xf numFmtId="37" fontId="7" fillId="0" borderId="0" xfId="3" applyNumberFormat="1" applyFont="1" applyAlignment="1" applyProtection="1">
      <alignment horizontal="right"/>
      <protection locked="0"/>
    </xf>
    <xf numFmtId="0" fontId="1" fillId="0" borderId="0" xfId="3" applyFont="1" applyProtection="1">
      <protection locked="0"/>
    </xf>
    <xf numFmtId="0" fontId="6" fillId="0" borderId="0" xfId="3" applyFont="1" applyBorder="1" applyAlignment="1" applyProtection="1">
      <alignment wrapText="1"/>
      <protection locked="0"/>
    </xf>
    <xf numFmtId="44" fontId="6" fillId="0" borderId="0" xfId="3" applyNumberFormat="1" applyFont="1" applyBorder="1" applyProtection="1">
      <protection locked="0"/>
    </xf>
    <xf numFmtId="37" fontId="7" fillId="0" borderId="0" xfId="3" applyNumberFormat="1" applyFont="1" applyBorder="1" applyProtection="1">
      <protection locked="0"/>
    </xf>
    <xf numFmtId="0" fontId="1" fillId="0" borderId="0" xfId="3" applyBorder="1" applyProtection="1">
      <protection locked="0"/>
    </xf>
    <xf numFmtId="0" fontId="6" fillId="0" borderId="8" xfId="3" applyFont="1" applyBorder="1" applyAlignment="1" applyProtection="1">
      <alignment wrapText="1"/>
      <protection locked="0"/>
    </xf>
    <xf numFmtId="0" fontId="1" fillId="0" borderId="9" xfId="3" applyBorder="1" applyProtection="1">
      <protection locked="0"/>
    </xf>
    <xf numFmtId="0" fontId="1" fillId="0" borderId="10" xfId="3" applyBorder="1" applyProtection="1">
      <protection locked="0"/>
    </xf>
    <xf numFmtId="44" fontId="1" fillId="0" borderId="11" xfId="2" applyBorder="1" applyProtection="1">
      <protection locked="0"/>
    </xf>
    <xf numFmtId="0" fontId="1" fillId="0" borderId="12" xfId="3" applyBorder="1" applyProtection="1">
      <protection locked="0"/>
    </xf>
    <xf numFmtId="44" fontId="6" fillId="0" borderId="13" xfId="3" applyNumberFormat="1" applyFont="1" applyBorder="1" applyProtection="1">
      <protection locked="0"/>
    </xf>
    <xf numFmtId="0" fontId="3" fillId="0" borderId="0" xfId="3" applyFont="1" applyAlignment="1" applyProtection="1">
      <alignment horizontal="right"/>
      <protection locked="0"/>
    </xf>
    <xf numFmtId="44" fontId="6" fillId="0" borderId="0" xfId="3" applyNumberFormat="1" applyFont="1" applyProtection="1">
      <protection locked="0"/>
    </xf>
    <xf numFmtId="0" fontId="9" fillId="0" borderId="0" xfId="3" applyFont="1" applyBorder="1" applyAlignment="1" applyProtection="1">
      <alignment horizontal="left"/>
      <protection locked="0"/>
    </xf>
    <xf numFmtId="0" fontId="6" fillId="0" borderId="0" xfId="3" applyFont="1" applyBorder="1" applyProtection="1">
      <protection locked="0"/>
    </xf>
    <xf numFmtId="43" fontId="1" fillId="0" borderId="0" xfId="3" applyNumberFormat="1" applyProtection="1">
      <protection locked="0"/>
    </xf>
    <xf numFmtId="40" fontId="1" fillId="0" borderId="0" xfId="3" applyNumberFormat="1" applyProtection="1">
      <protection locked="0"/>
    </xf>
    <xf numFmtId="43" fontId="1" fillId="0" borderId="0" xfId="3" applyNumberFormat="1" applyFont="1" applyProtection="1">
      <protection locked="0"/>
    </xf>
    <xf numFmtId="43" fontId="1" fillId="0" borderId="0" xfId="3" applyNumberFormat="1" applyAlignment="1" applyProtection="1">
      <alignment horizontal="right"/>
      <protection locked="0"/>
    </xf>
    <xf numFmtId="0" fontId="2" fillId="0" borderId="14" xfId="3" applyFont="1" applyBorder="1" applyAlignment="1" applyProtection="1">
      <alignment wrapText="1"/>
      <protection locked="0"/>
    </xf>
    <xf numFmtId="40" fontId="1" fillId="0" borderId="0" xfId="3" applyNumberFormat="1" applyFont="1" applyBorder="1" applyProtection="1">
      <protection locked="0"/>
    </xf>
    <xf numFmtId="8" fontId="1" fillId="0" borderId="0" xfId="3" applyNumberFormat="1" applyBorder="1" applyProtection="1">
      <protection locked="0"/>
    </xf>
    <xf numFmtId="44" fontId="6" fillId="0" borderId="8" xfId="3" applyNumberFormat="1" applyFont="1" applyBorder="1" applyProtection="1">
      <protection locked="0"/>
    </xf>
    <xf numFmtId="44" fontId="1" fillId="0" borderId="14" xfId="3" applyNumberFormat="1" applyBorder="1" applyProtection="1">
      <protection locked="0"/>
    </xf>
    <xf numFmtId="44" fontId="3" fillId="0" borderId="15" xfId="3" applyNumberFormat="1" applyFont="1" applyBorder="1" applyProtection="1">
      <protection locked="0"/>
    </xf>
    <xf numFmtId="37" fontId="1" fillId="0" borderId="16" xfId="3" applyNumberFormat="1" applyBorder="1" applyProtection="1">
      <protection locked="0"/>
    </xf>
    <xf numFmtId="167" fontId="1" fillId="0" borderId="17" xfId="3" applyNumberFormat="1" applyBorder="1" applyProtection="1">
      <protection locked="0"/>
    </xf>
    <xf numFmtId="37" fontId="3" fillId="0" borderId="14" xfId="3" applyNumberFormat="1" applyFont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8" fontId="0" fillId="0" borderId="0" xfId="1" applyNumberFormat="1" applyFont="1"/>
    <xf numFmtId="44" fontId="0" fillId="0" borderId="0" xfId="2" applyNumberFormat="1" applyFont="1"/>
    <xf numFmtId="165" fontId="0" fillId="0" borderId="0" xfId="2" applyNumberFormat="1" applyFont="1"/>
    <xf numFmtId="0" fontId="0" fillId="0" borderId="0" xfId="0" applyAlignment="1">
      <alignment horizontal="center"/>
    </xf>
    <xf numFmtId="44" fontId="8" fillId="0" borderId="0" xfId="2" applyFont="1"/>
    <xf numFmtId="44" fontId="1" fillId="0" borderId="0" xfId="3" applyNumberFormat="1" applyBorder="1" applyProtection="1">
      <protection locked="0"/>
    </xf>
    <xf numFmtId="0" fontId="8" fillId="0" borderId="18" xfId="0" applyFont="1" applyBorder="1" applyAlignment="1">
      <alignment horizontal="center" wrapText="1"/>
    </xf>
    <xf numFmtId="0" fontId="8" fillId="0" borderId="19" xfId="0" applyFont="1" applyBorder="1" applyAlignment="1">
      <alignment horizontal="center" wrapText="1"/>
    </xf>
    <xf numFmtId="168" fontId="8" fillId="0" borderId="19" xfId="1" applyNumberFormat="1" applyFont="1" applyBorder="1" applyAlignment="1">
      <alignment horizontal="center" wrapText="1"/>
    </xf>
    <xf numFmtId="44" fontId="8" fillId="0" borderId="19" xfId="2" applyNumberFormat="1" applyFont="1" applyBorder="1" applyAlignment="1">
      <alignment horizontal="center" wrapText="1"/>
    </xf>
    <xf numFmtId="165" fontId="8" fillId="0" borderId="19" xfId="2" applyNumberFormat="1" applyFont="1" applyBorder="1" applyAlignment="1">
      <alignment horizontal="center" wrapText="1"/>
    </xf>
    <xf numFmtId="44" fontId="8" fillId="0" borderId="19" xfId="2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44" fontId="1" fillId="0" borderId="0" xfId="2" applyBorder="1" applyProtection="1">
      <protection locked="0"/>
    </xf>
    <xf numFmtId="44" fontId="6" fillId="0" borderId="20" xfId="3" applyNumberFormat="1" applyFont="1" applyBorder="1" applyProtection="1">
      <protection locked="0"/>
    </xf>
    <xf numFmtId="0" fontId="3" fillId="0" borderId="4" xfId="3" applyFont="1" applyFill="1" applyBorder="1" applyAlignment="1" applyProtection="1">
      <protection locked="0"/>
    </xf>
    <xf numFmtId="0" fontId="2" fillId="0" borderId="0" xfId="0" applyFont="1" applyAlignment="1">
      <alignment horizontal="center"/>
    </xf>
    <xf numFmtId="0" fontId="3" fillId="0" borderId="7" xfId="0" applyFont="1" applyBorder="1"/>
    <xf numFmtId="37" fontId="3" fillId="0" borderId="7" xfId="0" applyNumberFormat="1" applyFont="1" applyBorder="1"/>
    <xf numFmtId="44" fontId="3" fillId="0" borderId="7" xfId="0" applyNumberFormat="1" applyFont="1" applyBorder="1"/>
    <xf numFmtId="0" fontId="2" fillId="0" borderId="4" xfId="3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0" borderId="0" xfId="0" applyFont="1" applyBorder="1"/>
    <xf numFmtId="37" fontId="3" fillId="0" borderId="0" xfId="0" applyNumberFormat="1" applyFont="1" applyBorder="1"/>
    <xf numFmtId="167" fontId="3" fillId="0" borderId="0" xfId="0" applyNumberFormat="1" applyFont="1"/>
    <xf numFmtId="44" fontId="3" fillId="0" borderId="0" xfId="0" applyNumberFormat="1" applyFont="1" applyBorder="1"/>
    <xf numFmtId="0" fontId="3" fillId="0" borderId="0" xfId="0" applyFont="1" applyAlignment="1">
      <alignment horizontal="center"/>
    </xf>
    <xf numFmtId="37" fontId="3" fillId="0" borderId="0" xfId="0" applyNumberFormat="1" applyFont="1"/>
    <xf numFmtId="44" fontId="3" fillId="0" borderId="0" xfId="0" applyNumberFormat="1" applyFont="1"/>
    <xf numFmtId="17" fontId="3" fillId="0" borderId="0" xfId="0" applyNumberFormat="1" applyFont="1"/>
    <xf numFmtId="167" fontId="3" fillId="0" borderId="0" xfId="0" applyNumberFormat="1" applyFont="1" applyBorder="1"/>
    <xf numFmtId="44" fontId="0" fillId="0" borderId="0" xfId="0" applyNumberFormat="1"/>
    <xf numFmtId="164" fontId="1" fillId="0" borderId="0" xfId="3" applyNumberFormat="1" applyFont="1" applyProtection="1">
      <protection locked="0"/>
    </xf>
    <xf numFmtId="0" fontId="3" fillId="0" borderId="0" xfId="3" applyFont="1" applyProtection="1">
      <protection locked="0"/>
    </xf>
    <xf numFmtId="0" fontId="2" fillId="0" borderId="0" xfId="3" applyFont="1" applyBorder="1" applyAlignment="1" applyProtection="1">
      <alignment horizontal="center"/>
      <protection locked="0"/>
    </xf>
    <xf numFmtId="172" fontId="2" fillId="0" borderId="0" xfId="3" applyNumberFormat="1" applyFont="1" applyBorder="1" applyProtection="1">
      <protection locked="0"/>
    </xf>
    <xf numFmtId="17" fontId="8" fillId="0" borderId="4" xfId="3" applyNumberFormat="1" applyFont="1" applyFill="1" applyBorder="1" applyAlignment="1" applyProtection="1">
      <alignment horizontal="center"/>
      <protection locked="0"/>
    </xf>
    <xf numFmtId="44" fontId="3" fillId="0" borderId="0" xfId="3" applyNumberFormat="1" applyFont="1" applyBorder="1" applyProtection="1">
      <protection locked="0"/>
    </xf>
    <xf numFmtId="0" fontId="2" fillId="0" borderId="0" xfId="3" applyFont="1" applyBorder="1" applyProtection="1">
      <protection locked="0"/>
    </xf>
    <xf numFmtId="0" fontId="10" fillId="0" borderId="0" xfId="3" applyFont="1" applyBorder="1" applyAlignment="1" applyProtection="1">
      <alignment wrapText="1"/>
      <protection locked="0"/>
    </xf>
    <xf numFmtId="0" fontId="3" fillId="0" borderId="0" xfId="3" applyFont="1" applyBorder="1" applyProtection="1">
      <protection locked="0"/>
    </xf>
    <xf numFmtId="37" fontId="11" fillId="0" borderId="0" xfId="3" applyNumberFormat="1" applyFont="1" applyBorder="1" applyProtection="1">
      <protection locked="0"/>
    </xf>
    <xf numFmtId="44" fontId="2" fillId="0" borderId="0" xfId="3" applyNumberFormat="1" applyFont="1" applyBorder="1" applyProtection="1">
      <protection locked="0"/>
    </xf>
    <xf numFmtId="0" fontId="2" fillId="0" borderId="19" xfId="0" applyFont="1" applyBorder="1" applyAlignment="1">
      <alignment horizontal="center" wrapText="1"/>
    </xf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right" wrapText="1"/>
    </xf>
    <xf numFmtId="38" fontId="3" fillId="0" borderId="0" xfId="0" applyNumberFormat="1" applyFont="1" applyBorder="1" applyAlignment="1">
      <alignment horizontal="right" wrapText="1"/>
    </xf>
    <xf numFmtId="38" fontId="3" fillId="0" borderId="0" xfId="0" applyNumberFormat="1" applyFont="1"/>
    <xf numFmtId="44" fontId="3" fillId="0" borderId="14" xfId="3" applyNumberFormat="1" applyFont="1" applyBorder="1" applyProtection="1">
      <protection locked="0"/>
    </xf>
    <xf numFmtId="0" fontId="0" fillId="0" borderId="21" xfId="0" applyBorder="1"/>
    <xf numFmtId="0" fontId="13" fillId="0" borderId="0" xfId="0" applyFont="1"/>
    <xf numFmtId="0" fontId="14" fillId="0" borderId="0" xfId="0" applyFont="1"/>
    <xf numFmtId="167" fontId="13" fillId="0" borderId="0" xfId="0" applyNumberFormat="1" applyFont="1"/>
    <xf numFmtId="37" fontId="12" fillId="0" borderId="0" xfId="3" applyNumberFormat="1" applyFont="1" applyProtection="1">
      <protection locked="0"/>
    </xf>
    <xf numFmtId="0" fontId="3" fillId="0" borderId="21" xfId="0" applyFont="1" applyBorder="1"/>
    <xf numFmtId="0" fontId="3" fillId="0" borderId="16" xfId="0" applyFont="1" applyBorder="1" applyAlignment="1">
      <alignment horizontal="center"/>
    </xf>
    <xf numFmtId="0" fontId="15" fillId="0" borderId="0" xfId="0" applyFont="1" applyAlignment="1">
      <alignment horizontal="right"/>
    </xf>
    <xf numFmtId="0" fontId="1" fillId="0" borderId="0" xfId="3" applyFill="1" applyProtection="1">
      <protection locked="0"/>
    </xf>
    <xf numFmtId="0" fontId="1" fillId="0" borderId="4" xfId="3" quotePrefix="1" applyFont="1" applyFill="1" applyBorder="1" applyAlignment="1" applyProtection="1">
      <protection locked="0"/>
    </xf>
    <xf numFmtId="165" fontId="1" fillId="0" borderId="0" xfId="2" applyNumberFormat="1" applyFill="1" applyProtection="1">
      <protection locked="0"/>
    </xf>
    <xf numFmtId="44" fontId="1" fillId="0" borderId="0" xfId="2" applyFill="1" applyProtection="1">
      <protection locked="0"/>
    </xf>
    <xf numFmtId="37" fontId="7" fillId="0" borderId="0" xfId="3" applyNumberFormat="1" applyFont="1" applyFill="1" applyProtection="1">
      <protection locked="0"/>
    </xf>
    <xf numFmtId="43" fontId="1" fillId="0" borderId="0" xfId="3" applyNumberFormat="1" applyFont="1" applyFill="1" applyProtection="1">
      <protection locked="0"/>
    </xf>
    <xf numFmtId="43" fontId="1" fillId="0" borderId="0" xfId="3" applyNumberFormat="1" applyFill="1" applyProtection="1">
      <protection locked="0"/>
    </xf>
    <xf numFmtId="43" fontId="1" fillId="0" borderId="0" xfId="3" applyNumberFormat="1" applyFill="1" applyAlignment="1" applyProtection="1">
      <alignment horizontal="right"/>
      <protection locked="0"/>
    </xf>
    <xf numFmtId="0" fontId="1" fillId="0" borderId="4" xfId="3" quotePrefix="1" applyFont="1" applyFill="1" applyBorder="1" applyAlignment="1" applyProtection="1">
      <alignment horizontal="right"/>
      <protection locked="0"/>
    </xf>
    <xf numFmtId="0" fontId="2" fillId="0" borderId="0" xfId="3" applyFont="1" applyBorder="1" applyAlignment="1" applyProtection="1">
      <alignment wrapText="1"/>
      <protection locked="0"/>
    </xf>
    <xf numFmtId="44" fontId="1" fillId="0" borderId="0" xfId="3" applyNumberFormat="1" applyProtection="1">
      <protection locked="0"/>
    </xf>
    <xf numFmtId="44" fontId="1" fillId="0" borderId="1" xfId="3" applyNumberFormat="1" applyBorder="1" applyProtection="1">
      <protection locked="0"/>
    </xf>
    <xf numFmtId="44" fontId="1" fillId="0" borderId="7" xfId="3" applyNumberFormat="1" applyBorder="1" applyProtection="1">
      <protection locked="0"/>
    </xf>
    <xf numFmtId="0" fontId="0" fillId="0" borderId="14" xfId="0" applyBorder="1" applyAlignment="1">
      <alignment horizontal="center"/>
    </xf>
    <xf numFmtId="0" fontId="1" fillId="0" borderId="0" xfId="3" applyFont="1" applyAlignment="1" applyProtection="1">
      <alignment horizontal="left"/>
      <protection locked="0"/>
    </xf>
    <xf numFmtId="0" fontId="3" fillId="0" borderId="14" xfId="0" applyFont="1" applyBorder="1" applyAlignment="1">
      <alignment horizontal="center" wrapText="1"/>
    </xf>
    <xf numFmtId="41" fontId="1" fillId="0" borderId="0" xfId="3" applyNumberFormat="1" applyProtection="1">
      <protection locked="0"/>
    </xf>
    <xf numFmtId="41" fontId="16" fillId="0" borderId="0" xfId="3" applyNumberFormat="1" applyFont="1" applyProtection="1">
      <protection locked="0"/>
    </xf>
    <xf numFmtId="41" fontId="1" fillId="0" borderId="0" xfId="3" applyNumberFormat="1" applyFill="1" applyProtection="1">
      <protection locked="0"/>
    </xf>
    <xf numFmtId="41" fontId="1" fillId="0" borderId="4" xfId="3" applyNumberFormat="1" applyFont="1" applyFill="1" applyBorder="1" applyAlignment="1" applyProtection="1">
      <protection locked="0"/>
    </xf>
    <xf numFmtId="41" fontId="1" fillId="0" borderId="4" xfId="3" applyNumberFormat="1" applyFill="1" applyBorder="1" applyAlignment="1" applyProtection="1">
      <protection locked="0"/>
    </xf>
    <xf numFmtId="41" fontId="1" fillId="0" borderId="5" xfId="3" applyNumberFormat="1" applyFont="1" applyFill="1" applyBorder="1" applyAlignment="1" applyProtection="1">
      <protection locked="0"/>
    </xf>
    <xf numFmtId="0" fontId="13" fillId="0" borderId="0" xfId="0" quotePrefix="1" applyFont="1"/>
    <xf numFmtId="0" fontId="1" fillId="0" borderId="22" xfId="3" applyBorder="1" applyProtection="1">
      <protection locked="0"/>
    </xf>
    <xf numFmtId="164" fontId="1" fillId="0" borderId="22" xfId="3" applyNumberFormat="1" applyBorder="1" applyProtection="1">
      <protection locked="0"/>
    </xf>
    <xf numFmtId="0" fontId="1" fillId="0" borderId="23" xfId="3" applyBorder="1" applyProtection="1">
      <protection locked="0"/>
    </xf>
    <xf numFmtId="0" fontId="1" fillId="0" borderId="24" xfId="3" applyFont="1" applyBorder="1" applyProtection="1">
      <protection locked="0"/>
    </xf>
    <xf numFmtId="164" fontId="1" fillId="0" borderId="0" xfId="3" applyNumberFormat="1" applyBorder="1" applyProtection="1">
      <protection locked="0"/>
    </xf>
    <xf numFmtId="0" fontId="1" fillId="0" borderId="25" xfId="3" applyBorder="1" applyProtection="1">
      <protection locked="0"/>
    </xf>
    <xf numFmtId="0" fontId="1" fillId="0" borderId="26" xfId="3" applyBorder="1" applyProtection="1">
      <protection locked="0"/>
    </xf>
    <xf numFmtId="0" fontId="1" fillId="0" borderId="27" xfId="3" applyBorder="1" applyProtection="1">
      <protection locked="0"/>
    </xf>
    <xf numFmtId="164" fontId="1" fillId="0" borderId="27" xfId="3" applyNumberFormat="1" applyBorder="1" applyProtection="1">
      <protection locked="0"/>
    </xf>
    <xf numFmtId="0" fontId="1" fillId="0" borderId="28" xfId="3" applyBorder="1" applyProtection="1">
      <protection locked="0"/>
    </xf>
    <xf numFmtId="0" fontId="1" fillId="0" borderId="14" xfId="3" applyFont="1" applyBorder="1" applyProtection="1">
      <protection locked="0"/>
    </xf>
    <xf numFmtId="0" fontId="2" fillId="0" borderId="0" xfId="0" applyFont="1"/>
    <xf numFmtId="0" fontId="0" fillId="0" borderId="29" xfId="0" applyBorder="1" applyAlignment="1">
      <alignment horizontal="center"/>
    </xf>
    <xf numFmtId="165" fontId="1" fillId="2" borderId="0" xfId="2" applyNumberFormat="1" applyFill="1" applyProtection="1">
      <protection locked="0"/>
    </xf>
    <xf numFmtId="165" fontId="1" fillId="3" borderId="0" xfId="2" applyNumberFormat="1" applyFill="1" applyProtection="1">
      <protection locked="0"/>
    </xf>
    <xf numFmtId="0" fontId="0" fillId="0" borderId="22" xfId="0" applyBorder="1"/>
    <xf numFmtId="0" fontId="3" fillId="0" borderId="0" xfId="0" applyFont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0" xfId="0" applyBorder="1" applyAlignment="1">
      <alignment horizontal="center"/>
    </xf>
    <xf numFmtId="0" fontId="12" fillId="0" borderId="32" xfId="0" applyFont="1" applyBorder="1"/>
    <xf numFmtId="0" fontId="12" fillId="0" borderId="33" xfId="0" applyFont="1" applyBorder="1"/>
    <xf numFmtId="0" fontId="0" fillId="0" borderId="32" xfId="0" applyBorder="1" applyAlignment="1">
      <alignment horizontal="center"/>
    </xf>
    <xf numFmtId="0" fontId="12" fillId="0" borderId="30" xfId="0" applyFont="1" applyBorder="1"/>
    <xf numFmtId="174" fontId="0" fillId="0" borderId="30" xfId="0" applyNumberFormat="1" applyBorder="1" applyAlignment="1">
      <alignment horizontal="center"/>
    </xf>
    <xf numFmtId="0" fontId="12" fillId="0" borderId="31" xfId="0" applyFont="1" applyBorder="1"/>
    <xf numFmtId="174" fontId="12" fillId="0" borderId="30" xfId="0" applyNumberFormat="1" applyFont="1" applyBorder="1" applyAlignment="1">
      <alignment horizontal="center"/>
    </xf>
    <xf numFmtId="173" fontId="0" fillId="0" borderId="32" xfId="0" applyNumberFormat="1" applyBorder="1" applyAlignment="1">
      <alignment horizontal="center"/>
    </xf>
    <xf numFmtId="173" fontId="0" fillId="0" borderId="30" xfId="0" applyNumberFormat="1" applyBorder="1" applyAlignment="1">
      <alignment horizontal="center"/>
    </xf>
    <xf numFmtId="38" fontId="3" fillId="0" borderId="0" xfId="0" applyNumberFormat="1" applyFont="1" applyBorder="1"/>
    <xf numFmtId="7" fontId="1" fillId="0" borderId="0" xfId="3" applyNumberFormat="1" applyProtection="1">
      <protection locked="0"/>
    </xf>
    <xf numFmtId="0" fontId="0" fillId="0" borderId="0" xfId="0" applyBorder="1"/>
    <xf numFmtId="0" fontId="0" fillId="0" borderId="0" xfId="0" applyBorder="1" applyAlignment="1">
      <alignment horizontal="center"/>
    </xf>
    <xf numFmtId="173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44" fontId="2" fillId="0" borderId="0" xfId="3" applyNumberFormat="1" applyFont="1" applyProtection="1">
      <protection locked="0"/>
    </xf>
    <xf numFmtId="165" fontId="12" fillId="0" borderId="0" xfId="2" applyNumberFormat="1" applyFont="1" applyFill="1" applyProtection="1">
      <protection locked="0"/>
    </xf>
    <xf numFmtId="17" fontId="3" fillId="0" borderId="0" xfId="0" applyNumberFormat="1" applyFont="1" applyBorder="1"/>
    <xf numFmtId="165" fontId="1" fillId="4" borderId="0" xfId="2" applyNumberFormat="1" applyFill="1" applyProtection="1">
      <protection locked="0"/>
    </xf>
    <xf numFmtId="16" fontId="0" fillId="0" borderId="29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Border="1"/>
    <xf numFmtId="0" fontId="0" fillId="0" borderId="24" xfId="0" applyBorder="1"/>
    <xf numFmtId="173" fontId="0" fillId="0" borderId="29" xfId="0" applyNumberFormat="1" applyBorder="1" applyAlignment="1">
      <alignment horizontal="center"/>
    </xf>
    <xf numFmtId="0" fontId="0" fillId="0" borderId="29" xfId="0" applyFill="1" applyBorder="1"/>
    <xf numFmtId="0" fontId="0" fillId="0" borderId="17" xfId="0" applyFill="1" applyBorder="1"/>
    <xf numFmtId="0" fontId="0" fillId="0" borderId="26" xfId="0" applyBorder="1"/>
    <xf numFmtId="173" fontId="0" fillId="0" borderId="17" xfId="0" applyNumberForma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3" applyFont="1" applyAlignment="1" applyProtection="1">
      <alignment horizontal="center"/>
      <protection locked="0"/>
    </xf>
    <xf numFmtId="0" fontId="2" fillId="0" borderId="18" xfId="3" applyFont="1" applyBorder="1" applyAlignment="1" applyProtection="1">
      <alignment horizontal="center"/>
      <protection locked="0"/>
    </xf>
    <xf numFmtId="0" fontId="2" fillId="0" borderId="19" xfId="3" applyFont="1" applyBorder="1" applyAlignment="1" applyProtection="1">
      <alignment horizontal="center"/>
      <protection locked="0"/>
    </xf>
    <xf numFmtId="0" fontId="2" fillId="0" borderId="15" xfId="3" applyFont="1" applyBorder="1" applyAlignment="1" applyProtection="1">
      <alignment horizontal="center"/>
      <protection locked="0"/>
    </xf>
    <xf numFmtId="0" fontId="2" fillId="0" borderId="34" xfId="3" applyFont="1" applyBorder="1" applyAlignment="1" applyProtection="1">
      <alignment horizontal="center"/>
      <protection locked="0"/>
    </xf>
    <xf numFmtId="0" fontId="2" fillId="0" borderId="35" xfId="3" applyFont="1" applyBorder="1" applyAlignment="1" applyProtection="1">
      <alignment horizontal="center"/>
      <protection locked="0"/>
    </xf>
    <xf numFmtId="0" fontId="2" fillId="0" borderId="36" xfId="3" applyFont="1" applyBorder="1" applyAlignment="1" applyProtection="1">
      <alignment horizontal="center"/>
      <protection locked="0"/>
    </xf>
    <xf numFmtId="0" fontId="2" fillId="0" borderId="0" xfId="3" applyFont="1" applyBorder="1" applyAlignment="1" applyProtection="1">
      <alignment horizontal="center"/>
      <protection locked="0"/>
    </xf>
    <xf numFmtId="0" fontId="3" fillId="0" borderId="19" xfId="0" applyFont="1" applyBorder="1" applyAlignment="1">
      <alignment horizontal="center"/>
    </xf>
    <xf numFmtId="37" fontId="2" fillId="0" borderId="21" xfId="3" applyNumberFormat="1" applyFont="1" applyBorder="1" applyAlignment="1" applyProtection="1">
      <alignment horizontal="center"/>
      <protection locked="0"/>
    </xf>
    <xf numFmtId="37" fontId="2" fillId="0" borderId="23" xfId="3" applyNumberFormat="1" applyFont="1" applyBorder="1" applyAlignment="1" applyProtection="1">
      <alignment horizontal="center"/>
      <protection locked="0"/>
    </xf>
    <xf numFmtId="44" fontId="3" fillId="0" borderId="26" xfId="3" applyNumberFormat="1" applyFont="1" applyBorder="1" applyAlignment="1" applyProtection="1">
      <alignment horizontal="center"/>
      <protection locked="0"/>
    </xf>
    <xf numFmtId="44" fontId="3" fillId="0" borderId="28" xfId="3" applyNumberFormat="1" applyFont="1" applyBorder="1" applyAlignment="1" applyProtection="1">
      <alignment horizontal="center"/>
      <protection locked="0"/>
    </xf>
    <xf numFmtId="37" fontId="1" fillId="0" borderId="21" xfId="3" applyNumberFormat="1" applyFont="1" applyBorder="1" applyAlignment="1" applyProtection="1">
      <alignment horizontal="center"/>
      <protection locked="0"/>
    </xf>
    <xf numFmtId="37" fontId="1" fillId="0" borderId="23" xfId="3" applyNumberFormat="1" applyFont="1" applyBorder="1" applyAlignment="1" applyProtection="1">
      <alignment horizontal="center"/>
      <protection locked="0"/>
    </xf>
  </cellXfs>
  <cellStyles count="4">
    <cellStyle name="Comma" xfId="1" builtinId="3"/>
    <cellStyle name="Currency" xfId="2" builtinId="4"/>
    <cellStyle name="Normal" xfId="0" builtinId="0"/>
    <cellStyle name="Normal_Mast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66675</xdr:rowOff>
    </xdr:from>
    <xdr:to>
      <xdr:col>5</xdr:col>
      <xdr:colOff>447675</xdr:colOff>
      <xdr:row>8</xdr:row>
      <xdr:rowOff>19050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F088A3D8-795A-EAF8-0706-9B7AF695B1E6}"/>
            </a:ext>
          </a:extLst>
        </xdr:cNvPr>
        <xdr:cNvSpPr txBox="1">
          <a:spLocks noChangeArrowheads="1"/>
        </xdr:cNvSpPr>
      </xdr:nvSpPr>
      <xdr:spPr bwMode="auto">
        <a:xfrm>
          <a:off x="2181225" y="1038225"/>
          <a:ext cx="2209800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injections as positive numbers</a:t>
          </a:r>
        </a:p>
      </xdr:txBody>
    </xdr:sp>
    <xdr:clientData/>
  </xdr:twoCellAnchor>
  <xdr:twoCellAnchor>
    <xdr:from>
      <xdr:col>5</xdr:col>
      <xdr:colOff>457200</xdr:colOff>
      <xdr:row>8</xdr:row>
      <xdr:rowOff>19050</xdr:rowOff>
    </xdr:from>
    <xdr:to>
      <xdr:col>6</xdr:col>
      <xdr:colOff>190500</xdr:colOff>
      <xdr:row>11</xdr:row>
      <xdr:rowOff>95250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04CF15CD-8408-9797-315C-DA855F1B08CB}"/>
            </a:ext>
          </a:extLst>
        </xdr:cNvPr>
        <xdr:cNvSpPr>
          <a:spLocks noChangeShapeType="1"/>
        </xdr:cNvSpPr>
      </xdr:nvSpPr>
      <xdr:spPr bwMode="auto">
        <a:xfrm>
          <a:off x="4400550" y="1314450"/>
          <a:ext cx="247650" cy="990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228600</xdr:colOff>
      <xdr:row>3</xdr:row>
      <xdr:rowOff>152400</xdr:rowOff>
    </xdr:from>
    <xdr:to>
      <xdr:col>6</xdr:col>
      <xdr:colOff>400050</xdr:colOff>
      <xdr:row>5</xdr:row>
      <xdr:rowOff>104775</xdr:rowOff>
    </xdr:to>
    <xdr:sp macro="" textlink="">
      <xdr:nvSpPr>
        <xdr:cNvPr id="2051" name="Text Box 3">
          <a:extLst>
            <a:ext uri="{FF2B5EF4-FFF2-40B4-BE49-F238E27FC236}">
              <a16:creationId xmlns:a16="http://schemas.microsoft.com/office/drawing/2014/main" id="{CCB0FF5B-C2E6-A90F-F1B7-62E5E90DC9A0}"/>
            </a:ext>
          </a:extLst>
        </xdr:cNvPr>
        <xdr:cNvSpPr txBox="1">
          <a:spLocks noChangeArrowheads="1"/>
        </xdr:cNvSpPr>
      </xdr:nvSpPr>
      <xdr:spPr bwMode="auto">
        <a:xfrm>
          <a:off x="2409825" y="638175"/>
          <a:ext cx="2447925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Withdrawals as negative numbers</a:t>
          </a:r>
        </a:p>
      </xdr:txBody>
    </xdr:sp>
    <xdr:clientData/>
  </xdr:twoCellAnchor>
  <xdr:twoCellAnchor>
    <xdr:from>
      <xdr:col>10</xdr:col>
      <xdr:colOff>419100</xdr:colOff>
      <xdr:row>1</xdr:row>
      <xdr:rowOff>9525</xdr:rowOff>
    </xdr:from>
    <xdr:to>
      <xdr:col>13</xdr:col>
      <xdr:colOff>523875</xdr:colOff>
      <xdr:row>6</xdr:row>
      <xdr:rowOff>57150</xdr:rowOff>
    </xdr:to>
    <xdr:sp macro="" textlink="">
      <xdr:nvSpPr>
        <xdr:cNvPr id="2052" name="Text Box 4">
          <a:extLst>
            <a:ext uri="{FF2B5EF4-FFF2-40B4-BE49-F238E27FC236}">
              <a16:creationId xmlns:a16="http://schemas.microsoft.com/office/drawing/2014/main" id="{1029B492-F056-8692-3E51-7D270441935F}"/>
            </a:ext>
          </a:extLst>
        </xdr:cNvPr>
        <xdr:cNvSpPr txBox="1">
          <a:spLocks noChangeArrowheads="1"/>
        </xdr:cNvSpPr>
      </xdr:nvSpPr>
      <xdr:spPr bwMode="auto">
        <a:xfrm>
          <a:off x="8010525" y="171450"/>
          <a:ext cx="250507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Rates stated are max MIC plus injection fee or withdrawal fee. Check posted storage rates and adjust price accordingly</a:t>
          </a:r>
        </a:p>
      </xdr:txBody>
    </xdr:sp>
    <xdr:clientData/>
  </xdr:twoCellAnchor>
  <xdr:twoCellAnchor>
    <xdr:from>
      <xdr:col>6</xdr:col>
      <xdr:colOff>400050</xdr:colOff>
      <xdr:row>5</xdr:row>
      <xdr:rowOff>114300</xdr:rowOff>
    </xdr:from>
    <xdr:to>
      <xdr:col>7</xdr:col>
      <xdr:colOff>152400</xdr:colOff>
      <xdr:row>11</xdr:row>
      <xdr:rowOff>66675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CF2572A1-856C-0D3B-8064-317739B6B25C}"/>
            </a:ext>
          </a:extLst>
        </xdr:cNvPr>
        <xdr:cNvSpPr>
          <a:spLocks noChangeShapeType="1"/>
        </xdr:cNvSpPr>
      </xdr:nvSpPr>
      <xdr:spPr bwMode="auto">
        <a:xfrm>
          <a:off x="4857750" y="923925"/>
          <a:ext cx="504825" cy="1352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771525</xdr:colOff>
      <xdr:row>6</xdr:row>
      <xdr:rowOff>47625</xdr:rowOff>
    </xdr:from>
    <xdr:to>
      <xdr:col>11</xdr:col>
      <xdr:colOff>866775</xdr:colOff>
      <xdr:row>10</xdr:row>
      <xdr:rowOff>85725</xdr:rowOff>
    </xdr:to>
    <xdr:sp macro="" textlink="">
      <xdr:nvSpPr>
        <xdr:cNvPr id="2054" name="Line 6">
          <a:extLst>
            <a:ext uri="{FF2B5EF4-FFF2-40B4-BE49-F238E27FC236}">
              <a16:creationId xmlns:a16="http://schemas.microsoft.com/office/drawing/2014/main" id="{85437615-3E3A-FF97-B2BA-5AAE31322737}"/>
            </a:ext>
          </a:extLst>
        </xdr:cNvPr>
        <xdr:cNvSpPr>
          <a:spLocks noChangeShapeType="1"/>
        </xdr:cNvSpPr>
      </xdr:nvSpPr>
      <xdr:spPr bwMode="auto">
        <a:xfrm flipH="1">
          <a:off x="8943975" y="1019175"/>
          <a:ext cx="95250" cy="11144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9525</xdr:colOff>
      <xdr:row>6</xdr:row>
      <xdr:rowOff>66675</xdr:rowOff>
    </xdr:from>
    <xdr:to>
      <xdr:col>12</xdr:col>
      <xdr:colOff>114300</xdr:colOff>
      <xdr:row>10</xdr:row>
      <xdr:rowOff>76200</xdr:rowOff>
    </xdr:to>
    <xdr:sp macro="" textlink="">
      <xdr:nvSpPr>
        <xdr:cNvPr id="2055" name="Line 7">
          <a:extLst>
            <a:ext uri="{FF2B5EF4-FFF2-40B4-BE49-F238E27FC236}">
              <a16:creationId xmlns:a16="http://schemas.microsoft.com/office/drawing/2014/main" id="{047E7E46-D3EA-7A1A-4D5F-B72B55C70D60}"/>
            </a:ext>
          </a:extLst>
        </xdr:cNvPr>
        <xdr:cNvSpPr>
          <a:spLocks noChangeShapeType="1"/>
        </xdr:cNvSpPr>
      </xdr:nvSpPr>
      <xdr:spPr bwMode="auto">
        <a:xfrm>
          <a:off x="9058275" y="1038225"/>
          <a:ext cx="104775" cy="10858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19050</xdr:colOff>
      <xdr:row>48</xdr:row>
      <xdr:rowOff>247650</xdr:rowOff>
    </xdr:from>
    <xdr:to>
      <xdr:col>12</xdr:col>
      <xdr:colOff>161925</xdr:colOff>
      <xdr:row>51</xdr:row>
      <xdr:rowOff>123825</xdr:rowOff>
    </xdr:to>
    <xdr:sp macro="" textlink="">
      <xdr:nvSpPr>
        <xdr:cNvPr id="2056" name="Text Box 8">
          <a:extLst>
            <a:ext uri="{FF2B5EF4-FFF2-40B4-BE49-F238E27FC236}">
              <a16:creationId xmlns:a16="http://schemas.microsoft.com/office/drawing/2014/main" id="{64014DB1-86FA-F87E-98C6-0F2FBA5B804C}"/>
            </a:ext>
          </a:extLst>
        </xdr:cNvPr>
        <xdr:cNvSpPr txBox="1">
          <a:spLocks noChangeArrowheads="1"/>
        </xdr:cNvSpPr>
      </xdr:nvSpPr>
      <xdr:spPr bwMode="auto">
        <a:xfrm>
          <a:off x="6896100" y="8467725"/>
          <a:ext cx="2314575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Total Storage Invoice Amount for monthly activity for one point on one contract</a:t>
          </a:r>
        </a:p>
      </xdr:txBody>
    </xdr:sp>
    <xdr:clientData/>
  </xdr:twoCellAnchor>
  <xdr:twoCellAnchor>
    <xdr:from>
      <xdr:col>12</xdr:col>
      <xdr:colOff>171450</xdr:colOff>
      <xdr:row>50</xdr:row>
      <xdr:rowOff>19050</xdr:rowOff>
    </xdr:from>
    <xdr:to>
      <xdr:col>12</xdr:col>
      <xdr:colOff>771525</xdr:colOff>
      <xdr:row>50</xdr:row>
      <xdr:rowOff>28575</xdr:rowOff>
    </xdr:to>
    <xdr:sp macro="" textlink="">
      <xdr:nvSpPr>
        <xdr:cNvPr id="2057" name="Line 9">
          <a:extLst>
            <a:ext uri="{FF2B5EF4-FFF2-40B4-BE49-F238E27FC236}">
              <a16:creationId xmlns:a16="http://schemas.microsoft.com/office/drawing/2014/main" id="{F6E16965-019A-4E4C-3CD1-D8DEB5BCD287}"/>
            </a:ext>
          </a:extLst>
        </xdr:cNvPr>
        <xdr:cNvSpPr>
          <a:spLocks noChangeShapeType="1"/>
        </xdr:cNvSpPr>
      </xdr:nvSpPr>
      <xdr:spPr bwMode="auto">
        <a:xfrm flipV="1">
          <a:off x="9220200" y="8686800"/>
          <a:ext cx="600075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2"/>
  <sheetViews>
    <sheetView tabSelected="1" topLeftCell="A3" workbookViewId="0">
      <selection activeCell="F1" sqref="F1"/>
    </sheetView>
  </sheetViews>
  <sheetFormatPr defaultRowHeight="12.75" x14ac:dyDescent="0.2"/>
  <cols>
    <col min="1" max="1" width="10.7109375" customWidth="1"/>
    <col min="2" max="2" width="25" customWidth="1"/>
    <col min="3" max="5" width="10.7109375" customWidth="1"/>
    <col min="6" max="6" width="11.85546875" customWidth="1"/>
    <col min="7" max="7" width="11" customWidth="1"/>
    <col min="8" max="8" width="10.7109375" customWidth="1"/>
    <col min="9" max="9" width="10.85546875" customWidth="1"/>
    <col min="10" max="10" width="15.28515625" customWidth="1"/>
    <col min="11" max="11" width="12.7109375" customWidth="1"/>
    <col min="12" max="12" width="14.140625" customWidth="1"/>
  </cols>
  <sheetData>
    <row r="1" spans="1:12" x14ac:dyDescent="0.2">
      <c r="A1" s="62" t="s">
        <v>44</v>
      </c>
      <c r="F1" s="63"/>
      <c r="G1" s="64"/>
      <c r="H1" s="65"/>
      <c r="I1" s="66"/>
      <c r="J1" s="67"/>
    </row>
    <row r="2" spans="1:12" x14ac:dyDescent="0.2">
      <c r="A2" s="62" t="s">
        <v>45</v>
      </c>
      <c r="F2" s="63"/>
      <c r="G2" s="64"/>
      <c r="H2" s="65"/>
      <c r="I2" s="66"/>
      <c r="J2" s="67"/>
    </row>
    <row r="3" spans="1:12" x14ac:dyDescent="0.2">
      <c r="A3" s="62" t="s">
        <v>110</v>
      </c>
      <c r="F3" s="63"/>
      <c r="G3" s="64"/>
      <c r="H3" s="65"/>
      <c r="I3" s="66"/>
      <c r="J3" s="67"/>
    </row>
    <row r="4" spans="1:12" x14ac:dyDescent="0.2">
      <c r="A4" s="62"/>
      <c r="F4" s="63"/>
      <c r="G4" s="64"/>
      <c r="H4" s="64"/>
      <c r="I4" s="66"/>
      <c r="J4" s="67"/>
    </row>
    <row r="5" spans="1:12" ht="13.5" thickBot="1" x14ac:dyDescent="0.25">
      <c r="A5" s="62"/>
      <c r="F5" s="63"/>
      <c r="G5" s="64"/>
      <c r="H5" s="64"/>
      <c r="I5" s="66"/>
      <c r="J5" s="67"/>
    </row>
    <row r="6" spans="1:12" ht="39" thickBot="1" x14ac:dyDescent="0.25">
      <c r="A6" s="69" t="s">
        <v>46</v>
      </c>
      <c r="B6" s="70" t="s">
        <v>47</v>
      </c>
      <c r="C6" s="70" t="s">
        <v>48</v>
      </c>
      <c r="D6" s="70" t="s">
        <v>49</v>
      </c>
      <c r="E6" s="106" t="s">
        <v>63</v>
      </c>
      <c r="F6" s="71" t="s">
        <v>60</v>
      </c>
      <c r="G6" s="72" t="s">
        <v>39</v>
      </c>
      <c r="H6" s="73" t="s">
        <v>50</v>
      </c>
      <c r="I6" s="70" t="s">
        <v>51</v>
      </c>
      <c r="J6" s="74" t="s">
        <v>40</v>
      </c>
      <c r="K6" s="75" t="s">
        <v>52</v>
      </c>
      <c r="L6" s="135" t="s">
        <v>92</v>
      </c>
    </row>
    <row r="7" spans="1:12" hidden="1" x14ac:dyDescent="0.2">
      <c r="B7" s="107" t="str">
        <f>'Astra 500621'!$B$11</f>
        <v>Astra Power</v>
      </c>
      <c r="C7" s="108">
        <f>'Astra 500621'!$C$11</f>
        <v>27502</v>
      </c>
      <c r="D7" s="108">
        <f>'Astra 500621'!$E$11</f>
        <v>500621</v>
      </c>
      <c r="E7" s="109">
        <f>'Astra 500621'!$J$11</f>
        <v>0</v>
      </c>
      <c r="F7" s="109">
        <f>'Astra 500621'!$G$48</f>
        <v>0</v>
      </c>
      <c r="G7" s="87">
        <v>0.05</v>
      </c>
      <c r="H7" s="93" t="e">
        <f t="shared" ref="H7:H22" si="0">J7/F7</f>
        <v>#DIV/0!</v>
      </c>
      <c r="I7" s="89" t="s">
        <v>57</v>
      </c>
      <c r="J7" s="88">
        <f>'Astra 500621'!$U$46</f>
        <v>0</v>
      </c>
      <c r="K7" s="90">
        <f>'Astra 500621'!$K$42</f>
        <v>0</v>
      </c>
    </row>
    <row r="8" spans="1:12" ht="13.5" hidden="1" customHeight="1" x14ac:dyDescent="0.2">
      <c r="A8" s="92"/>
      <c r="B8" s="107" t="str">
        <f>'Astra 500622'!$B$11</f>
        <v>Astra Power</v>
      </c>
      <c r="C8" s="108">
        <f>'Astra 500622'!$C$11</f>
        <v>27502</v>
      </c>
      <c r="D8" s="108">
        <f>'Astra 500622'!$E$11</f>
        <v>500622</v>
      </c>
      <c r="E8" s="109">
        <f>'Astra 500622'!$J$11</f>
        <v>0</v>
      </c>
      <c r="F8" s="109">
        <f>'Astra 500622'!$G$48</f>
        <v>0</v>
      </c>
      <c r="G8" s="87">
        <v>0.05</v>
      </c>
      <c r="H8" s="93" t="e">
        <f t="shared" si="0"/>
        <v>#DIV/0!</v>
      </c>
      <c r="I8" s="89" t="s">
        <v>83</v>
      </c>
      <c r="J8" s="88">
        <f>'Astra 500622'!$U$46</f>
        <v>0</v>
      </c>
      <c r="K8" s="90">
        <f>'Astra 500622'!$K$42</f>
        <v>0</v>
      </c>
    </row>
    <row r="9" spans="1:12" s="84" customFormat="1" x14ac:dyDescent="0.2">
      <c r="A9" s="92"/>
      <c r="B9" s="85" t="str">
        <f>'PNM 500617'!B11</f>
        <v>PNM</v>
      </c>
      <c r="C9" s="85">
        <f>'PNM 500617'!C11</f>
        <v>27267</v>
      </c>
      <c r="D9" s="85">
        <f>'PNM 500617'!$E$11</f>
        <v>500617</v>
      </c>
      <c r="E9" s="110">
        <f>'PNM 500617'!$J$11</f>
        <v>10000</v>
      </c>
      <c r="F9" s="86">
        <f>'PNM 500617'!$G$48</f>
        <v>0</v>
      </c>
      <c r="G9" s="87">
        <v>0.1</v>
      </c>
      <c r="H9" s="93" t="e">
        <f t="shared" si="0"/>
        <v>#VALUE!</v>
      </c>
      <c r="I9" s="89" t="s">
        <v>57</v>
      </c>
      <c r="J9" s="88" t="str">
        <f>'PNM 500617'!$U$46</f>
        <v>No Charge</v>
      </c>
      <c r="K9" s="90">
        <f>'PNM 500617'!$K$42</f>
        <v>0</v>
      </c>
      <c r="L9" s="91" t="str">
        <f>'PNM 500617'!$U$46</f>
        <v>No Charge</v>
      </c>
    </row>
    <row r="10" spans="1:12" s="84" customFormat="1" hidden="1" x14ac:dyDescent="0.2">
      <c r="B10" s="85" t="str">
        <f>'USGT 500616'!$B$11</f>
        <v>USGT</v>
      </c>
      <c r="C10" s="85">
        <f>'USGT 500616'!$C$11</f>
        <v>27268</v>
      </c>
      <c r="D10" s="85">
        <f>'USGT 500616'!$E$11</f>
        <v>500616</v>
      </c>
      <c r="E10" s="110">
        <f>'USGT 500616'!$J$11</f>
        <v>0</v>
      </c>
      <c r="F10" s="86">
        <f>'USGT 500616'!$G$48</f>
        <v>0</v>
      </c>
      <c r="G10" s="87">
        <v>0.38829999999999998</v>
      </c>
      <c r="H10" s="93" t="e">
        <f>J10/F10</f>
        <v>#DIV/0!</v>
      </c>
      <c r="I10" s="89" t="s">
        <v>57</v>
      </c>
      <c r="J10" s="100">
        <f>'USGT 500616'!$U$45</f>
        <v>0</v>
      </c>
      <c r="K10" s="90">
        <f>'USGT 500616'!$K$42</f>
        <v>0</v>
      </c>
      <c r="L10" s="91">
        <f>'USGT 500616'!$U$46</f>
        <v>0</v>
      </c>
    </row>
    <row r="11" spans="1:12" s="84" customFormat="1" hidden="1" x14ac:dyDescent="0.2">
      <c r="A11" s="92"/>
      <c r="B11" s="85" t="str">
        <f>'USGT 500616'!$B$11</f>
        <v>USGT</v>
      </c>
      <c r="C11" s="85">
        <f>'USGT 500616'!$C$11</f>
        <v>27268</v>
      </c>
      <c r="D11" s="85">
        <f>'USGT 500616'!$E$11</f>
        <v>500616</v>
      </c>
      <c r="E11" s="110">
        <f>'USGT 500616'!$Z$11</f>
        <v>0</v>
      </c>
      <c r="F11" s="86">
        <f>'USGT 500616'!$Y$48</f>
        <v>0</v>
      </c>
      <c r="G11" s="87">
        <v>0.38829999999999998</v>
      </c>
      <c r="H11" s="93" t="e">
        <f>J11/F11</f>
        <v>#DIV/0!</v>
      </c>
      <c r="I11" s="89" t="s">
        <v>57</v>
      </c>
      <c r="J11" s="88">
        <f>'USGT 500616'!$AK$45</f>
        <v>0</v>
      </c>
      <c r="K11" s="90">
        <f>'USGT 500616'!$AA$41</f>
        <v>0</v>
      </c>
      <c r="L11" s="91">
        <f>'USGT 500616'!$AK$47</f>
        <v>0</v>
      </c>
    </row>
    <row r="12" spans="1:12" s="84" customFormat="1" hidden="1" x14ac:dyDescent="0.2">
      <c r="B12" s="85" t="str">
        <f>'USGT 500615'!$B$11</f>
        <v>USGT</v>
      </c>
      <c r="C12" s="85">
        <f>'USGT 500615'!$C$11</f>
        <v>27268</v>
      </c>
      <c r="D12" s="85">
        <f>'USGT 500615'!$E$11</f>
        <v>500615</v>
      </c>
      <c r="E12" s="110">
        <f>'USGT 500615'!$J$11</f>
        <v>0</v>
      </c>
      <c r="F12" s="86">
        <f>'USGT 500615'!$G$46</f>
        <v>0</v>
      </c>
      <c r="G12" s="87">
        <v>0.38829999999999998</v>
      </c>
      <c r="H12" s="93" t="e">
        <f t="shared" si="0"/>
        <v>#DIV/0!</v>
      </c>
      <c r="I12" s="89" t="s">
        <v>57</v>
      </c>
      <c r="J12" s="88">
        <f>'USGT 500615'!$S$45</f>
        <v>0</v>
      </c>
      <c r="K12" s="90">
        <f>'USGT 500615'!$K$42</f>
        <v>0</v>
      </c>
      <c r="L12" s="88">
        <f>'USGT 500615'!$U$47</f>
        <v>0</v>
      </c>
    </row>
    <row r="13" spans="1:12" s="84" customFormat="1" hidden="1" x14ac:dyDescent="0.2">
      <c r="A13" s="92"/>
      <c r="B13" s="85" t="str">
        <f>'USGT 500617 '!B11</f>
        <v>USGT</v>
      </c>
      <c r="C13" s="85">
        <f>'USGT 500617 '!C11</f>
        <v>27268</v>
      </c>
      <c r="D13" s="85">
        <f>'USGT 500617 '!$E$11</f>
        <v>500617</v>
      </c>
      <c r="E13" s="110">
        <f>'USGT 500617 '!$J$11</f>
        <v>0</v>
      </c>
      <c r="F13" s="86">
        <f>'USGT 500617 '!$G$48</f>
        <v>0</v>
      </c>
      <c r="G13" s="87">
        <v>0.38829999999999998</v>
      </c>
      <c r="H13" s="93" t="e">
        <f t="shared" si="0"/>
        <v>#DIV/0!</v>
      </c>
      <c r="I13" s="89" t="s">
        <v>57</v>
      </c>
      <c r="J13" s="100">
        <f>'USGT 500617 '!$U$45</f>
        <v>0</v>
      </c>
      <c r="K13" s="90">
        <f>'USGT 500617 '!$K$41</f>
        <v>0</v>
      </c>
      <c r="L13" s="100">
        <f>'USGT 500617 '!$U$47</f>
        <v>0</v>
      </c>
    </row>
    <row r="14" spans="1:12" s="84" customFormat="1" hidden="1" x14ac:dyDescent="0.2">
      <c r="B14" s="84" t="str">
        <f>'USGT 500621'!B11</f>
        <v>USGT</v>
      </c>
      <c r="C14" s="84">
        <f>'USGT 500621'!C11</f>
        <v>27268</v>
      </c>
      <c r="D14" s="84">
        <f>'USGT 500621'!$E$11</f>
        <v>500621</v>
      </c>
      <c r="E14" s="110">
        <f>'USGT 500621'!$J$11</f>
        <v>0</v>
      </c>
      <c r="F14" s="90">
        <f>'USGT 500621'!$G$46</f>
        <v>0</v>
      </c>
      <c r="G14" s="87">
        <v>0.1</v>
      </c>
      <c r="H14" s="93" t="e">
        <f t="shared" si="0"/>
        <v>#DIV/0!</v>
      </c>
      <c r="I14" s="89" t="s">
        <v>57</v>
      </c>
      <c r="J14" s="91">
        <f>'USGT 500621'!$T$45</f>
        <v>0</v>
      </c>
      <c r="K14" s="90">
        <f>'USGT 500621'!$K$42</f>
        <v>0</v>
      </c>
      <c r="L14" s="91">
        <f>'USGT 500621'!$T$47</f>
        <v>0</v>
      </c>
    </row>
    <row r="15" spans="1:12" s="85" customFormat="1" hidden="1" x14ac:dyDescent="0.2">
      <c r="B15" s="85" t="str">
        <f>'USGT 500622'!$B$11</f>
        <v>USGT</v>
      </c>
      <c r="C15" s="85">
        <f>'USGT 500622'!$C$11</f>
        <v>27268</v>
      </c>
      <c r="D15" s="85">
        <f>'USGT 500622'!$E$11</f>
        <v>500622</v>
      </c>
      <c r="E15" s="172">
        <f>'USGT 500622'!$J$11</f>
        <v>0</v>
      </c>
      <c r="F15" s="86">
        <f>ABS('USGT 500622'!$G$43)</f>
        <v>0</v>
      </c>
      <c r="G15" s="93">
        <v>0.04</v>
      </c>
      <c r="H15" s="93" t="e">
        <f t="shared" si="0"/>
        <v>#DIV/0!</v>
      </c>
      <c r="I15" s="159" t="s">
        <v>57</v>
      </c>
      <c r="J15" s="88">
        <f>'USGT 500622'!$U$45</f>
        <v>0</v>
      </c>
      <c r="K15" s="86"/>
      <c r="L15" s="88">
        <f>'USGT 500622'!$U$47</f>
        <v>0</v>
      </c>
    </row>
    <row r="16" spans="1:12" s="84" customFormat="1" hidden="1" x14ac:dyDescent="0.2">
      <c r="B16" s="85" t="str">
        <f>'Duke 500621'!$B$11</f>
        <v>Duke Energy Trading &amp; Mktg</v>
      </c>
      <c r="C16" s="85">
        <f>'Duke 500621'!$C$11</f>
        <v>27266</v>
      </c>
      <c r="D16" s="85">
        <f>'Duke 500621'!$E$11</f>
        <v>500621</v>
      </c>
      <c r="E16" s="110">
        <f>'Duke 500621'!$J$11</f>
        <v>0</v>
      </c>
      <c r="F16" s="86">
        <f>'Duke 500621'!$G$46</f>
        <v>0</v>
      </c>
      <c r="G16" s="87">
        <v>0.38829999999999998</v>
      </c>
      <c r="H16" s="93" t="e">
        <f t="shared" si="0"/>
        <v>#DIV/0!</v>
      </c>
      <c r="I16" s="89" t="s">
        <v>57</v>
      </c>
      <c r="J16" s="88">
        <f>'Duke 500621'!$T$45</f>
        <v>0</v>
      </c>
      <c r="K16" s="90">
        <f>'Duke 500621'!$K$42</f>
        <v>0</v>
      </c>
      <c r="L16" s="88">
        <f>'Duke 500621'!$U$47</f>
        <v>0</v>
      </c>
    </row>
    <row r="17" spans="1:13" s="84" customFormat="1" hidden="1" x14ac:dyDescent="0.2">
      <c r="B17" s="84" t="str">
        <f>'Duke 500622'!B11</f>
        <v>Duke Energy Trading &amp; Mktg</v>
      </c>
      <c r="C17" s="84">
        <f>'Duke 500622'!C11</f>
        <v>27266</v>
      </c>
      <c r="D17" s="84">
        <f>'Duke 500622'!$E$11</f>
        <v>500622</v>
      </c>
      <c r="E17" s="110">
        <f>'Duke 500622'!$J$11</f>
        <v>0</v>
      </c>
      <c r="F17" s="86">
        <f>ABS('Duke 500622'!$G$47)</f>
        <v>0</v>
      </c>
      <c r="G17" s="87">
        <v>0.38829999999999998</v>
      </c>
      <c r="H17" s="93" t="e">
        <f t="shared" si="0"/>
        <v>#DIV/0!</v>
      </c>
      <c r="I17" s="89" t="s">
        <v>57</v>
      </c>
      <c r="J17" s="91">
        <f>'Duke 500622'!$U$46</f>
        <v>0</v>
      </c>
      <c r="K17" s="90">
        <f>'Duke 500622'!$K$42</f>
        <v>0</v>
      </c>
      <c r="L17" s="91">
        <f>'Duke 500622'!$U$46</f>
        <v>0</v>
      </c>
    </row>
    <row r="18" spans="1:13" s="84" customFormat="1" hidden="1" x14ac:dyDescent="0.2">
      <c r="B18" s="85" t="str">
        <f>'Duke 500623'!$B$11</f>
        <v>Duke Energy Trading &amp; Mktg</v>
      </c>
      <c r="C18" s="85">
        <f>'Duke 500623'!$C$11</f>
        <v>27266</v>
      </c>
      <c r="D18" s="85">
        <f>'Duke 500623'!$E$11</f>
        <v>500623</v>
      </c>
      <c r="E18" s="110">
        <f>'Duke 500623'!$J$11</f>
        <v>0</v>
      </c>
      <c r="F18" s="86">
        <f>'Duke 500623'!$G$46</f>
        <v>0</v>
      </c>
      <c r="G18" s="87">
        <v>0.38829999999999998</v>
      </c>
      <c r="H18" s="93" t="e">
        <f t="shared" si="0"/>
        <v>#DIV/0!</v>
      </c>
      <c r="I18" s="89" t="s">
        <v>57</v>
      </c>
      <c r="J18" s="88">
        <f>'Duke 500623'!$T$45</f>
        <v>0</v>
      </c>
      <c r="K18" s="90">
        <f>'Duke 500623'!$K$42</f>
        <v>0</v>
      </c>
      <c r="L18" s="88">
        <f>'Duke 500623'!$U$47</f>
        <v>0</v>
      </c>
    </row>
    <row r="19" spans="1:13" s="84" customFormat="1" hidden="1" x14ac:dyDescent="0.2">
      <c r="B19" s="85" t="str">
        <f>'PG&amp;E 500622'!$B$11</f>
        <v>PG&amp;E</v>
      </c>
      <c r="C19" s="85">
        <f>'PG&amp;E 500622'!$C$11</f>
        <v>27404</v>
      </c>
      <c r="D19" s="85">
        <f>'PG&amp;E 500622'!$E$11</f>
        <v>500622</v>
      </c>
      <c r="E19" s="110">
        <f>'PG&amp;E 500622'!$J$11</f>
        <v>0</v>
      </c>
      <c r="F19" s="86">
        <f>'PG&amp;E 500622'!$G$46</f>
        <v>0</v>
      </c>
      <c r="G19" s="87">
        <v>0.38829999999999998</v>
      </c>
      <c r="H19" s="93" t="e">
        <f t="shared" si="0"/>
        <v>#DIV/0!</v>
      </c>
      <c r="I19" s="89" t="s">
        <v>57</v>
      </c>
      <c r="J19" s="88">
        <f>'PG&amp;E 500622'!$T$45</f>
        <v>0</v>
      </c>
      <c r="K19" s="90">
        <f>'PG&amp;E 500622'!$K$42</f>
        <v>0</v>
      </c>
      <c r="L19" s="88">
        <f>'PG&amp;E 500622'!$T$45</f>
        <v>0</v>
      </c>
    </row>
    <row r="20" spans="1:13" s="84" customFormat="1" x14ac:dyDescent="0.2">
      <c r="A20" s="180">
        <v>37196</v>
      </c>
      <c r="B20" s="85" t="str">
        <f>'Calpine 78151'!$B$11</f>
        <v>Calpine Energy Services</v>
      </c>
      <c r="C20" s="85">
        <f>'Calpine 78151'!$C$11</f>
        <v>27507</v>
      </c>
      <c r="D20" s="85">
        <f>'Calpine 78151'!$E$11</f>
        <v>78151</v>
      </c>
      <c r="E20" s="110">
        <f>'Calpine 78151'!$J$11</f>
        <v>0</v>
      </c>
      <c r="F20" s="86">
        <f>'Calpine 78151'!$G$46</f>
        <v>22500</v>
      </c>
      <c r="G20" s="87">
        <v>0.38829999999999998</v>
      </c>
      <c r="H20" s="93">
        <f t="shared" si="0"/>
        <v>1.9415</v>
      </c>
      <c r="I20" s="89" t="s">
        <v>57</v>
      </c>
      <c r="J20" s="88">
        <f>'Calpine 78151'!$T$45</f>
        <v>43683.75</v>
      </c>
      <c r="K20" s="90">
        <f>'Calpine 78151'!$K$42</f>
        <v>0</v>
      </c>
      <c r="L20" s="88">
        <f>'Calpine 78151'!$U$47</f>
        <v>0</v>
      </c>
    </row>
    <row r="21" spans="1:13" s="84" customFormat="1" hidden="1" x14ac:dyDescent="0.2">
      <c r="B21" s="85" t="str">
        <f>'EES 500616'!$B$11</f>
        <v>Enron Energy Services</v>
      </c>
      <c r="C21" s="85">
        <f>'EES 500616'!$C$11</f>
        <v>27431</v>
      </c>
      <c r="D21" s="85">
        <f>'EES 500616'!$E$11</f>
        <v>500616</v>
      </c>
      <c r="E21" s="110">
        <f>'EES 500616'!$J$11</f>
        <v>0</v>
      </c>
      <c r="F21" s="86">
        <f>'EES 500616'!$G$46</f>
        <v>0</v>
      </c>
      <c r="G21" s="87">
        <v>1.3883000000000001</v>
      </c>
      <c r="H21" s="93" t="e">
        <f>J21/F21</f>
        <v>#DIV/0!</v>
      </c>
      <c r="I21" s="89" t="s">
        <v>57</v>
      </c>
      <c r="J21" s="88">
        <f>'EES 500616'!$T$45</f>
        <v>0</v>
      </c>
      <c r="K21" s="90">
        <f>'EES 500616'!$K$42</f>
        <v>0</v>
      </c>
      <c r="L21" s="88">
        <f>'EES 500616'!$U$47</f>
        <v>0</v>
      </c>
    </row>
    <row r="22" spans="1:13" s="84" customFormat="1" x14ac:dyDescent="0.2">
      <c r="B22" s="85" t="str">
        <f>'Richardson 500622'!$B$11</f>
        <v>Richardson</v>
      </c>
      <c r="C22" s="85">
        <f>'Richardson 500622'!$C$11</f>
        <v>27249</v>
      </c>
      <c r="D22" s="85">
        <f>'Richardson 500622'!$E$11</f>
        <v>500622</v>
      </c>
      <c r="E22" s="172">
        <f>'Richardson 500622'!$J$11</f>
        <v>0</v>
      </c>
      <c r="F22" s="86">
        <f>'Richardson 500622'!$G$46</f>
        <v>10000</v>
      </c>
      <c r="G22" s="93">
        <v>0.03</v>
      </c>
      <c r="H22" s="93">
        <f t="shared" si="0"/>
        <v>0.06</v>
      </c>
      <c r="I22" s="159" t="s">
        <v>57</v>
      </c>
      <c r="J22" s="88">
        <f>'Richardson 500622'!$U$46</f>
        <v>600</v>
      </c>
      <c r="K22" s="86">
        <f>'Richardson 500622'!$K$42</f>
        <v>0</v>
      </c>
      <c r="L22" s="88">
        <f>'Richardson 500622'!$U$47</f>
        <v>0</v>
      </c>
    </row>
    <row r="23" spans="1:13" hidden="1" x14ac:dyDescent="0.2">
      <c r="A23" s="119"/>
      <c r="B23" s="84" t="str">
        <f>'Oneok 500617'!$B$11</f>
        <v>Oneok Energy Marketing</v>
      </c>
      <c r="C23" s="84">
        <f>'Oneok 500617'!$C$11</f>
        <v>27573</v>
      </c>
      <c r="D23" s="84">
        <f>'Oneok 500617'!$E$11</f>
        <v>500617</v>
      </c>
      <c r="E23" s="110">
        <f>'Oneok 500617'!$J$11</f>
        <v>0</v>
      </c>
      <c r="F23" s="86">
        <f>'Oneok 500617'!$G$46</f>
        <v>0</v>
      </c>
      <c r="G23" s="87">
        <v>0.1</v>
      </c>
      <c r="H23" s="93" t="e">
        <f>J23/F23</f>
        <v>#DIV/0!</v>
      </c>
      <c r="I23" s="89" t="s">
        <v>57</v>
      </c>
      <c r="J23" s="88">
        <f>'Oneok 500617'!$T$45</f>
        <v>0</v>
      </c>
      <c r="K23" s="90">
        <f>'Oneok 500617'!$K$42</f>
        <v>0</v>
      </c>
      <c r="L23" s="88">
        <f>'Oneok 500617'!$U$47</f>
        <v>0</v>
      </c>
    </row>
    <row r="24" spans="1:13" s="84" customFormat="1" hidden="1" x14ac:dyDescent="0.2">
      <c r="B24" s="84" t="str">
        <f>'Sempra 500622'!$B$11</f>
        <v>Sempra Energy Trading</v>
      </c>
      <c r="C24" s="84">
        <f>'Sempra 500622'!$C$11</f>
        <v>27269</v>
      </c>
      <c r="D24" s="84">
        <f>'Sempra 500622'!$E$11</f>
        <v>500622</v>
      </c>
      <c r="E24" s="90">
        <f>'Sempra 500622'!$J$11</f>
        <v>0</v>
      </c>
      <c r="F24" s="90">
        <f>'Sempra 500622'!$G$48</f>
        <v>0</v>
      </c>
      <c r="G24" s="87">
        <v>0.1</v>
      </c>
      <c r="H24" s="93" t="e">
        <f>J24/F24</f>
        <v>#DIV/0!</v>
      </c>
      <c r="I24" s="89" t="s">
        <v>57</v>
      </c>
      <c r="J24" s="91">
        <f>'Sempra 500622'!$U$46</f>
        <v>0</v>
      </c>
      <c r="K24" s="90">
        <f>'Sempra 500622'!$K$42</f>
        <v>0</v>
      </c>
      <c r="L24" s="91">
        <f>'Sempra 500622'!$U$47</f>
        <v>0</v>
      </c>
    </row>
    <row r="25" spans="1:13" s="84" customFormat="1" hidden="1" x14ac:dyDescent="0.2">
      <c r="B25" s="84" t="str">
        <f>'Astra 500622'!B11</f>
        <v>Astra Power</v>
      </c>
      <c r="C25" s="84">
        <f>'Astra 500622'!C11</f>
        <v>27502</v>
      </c>
      <c r="D25" s="84">
        <f>'Astra 500622'!$E$11</f>
        <v>500622</v>
      </c>
      <c r="E25" s="90">
        <f>'Astra 500622'!$J$11</f>
        <v>0</v>
      </c>
      <c r="F25" s="90">
        <f>'Astra 500622'!$G$48</f>
        <v>0</v>
      </c>
      <c r="G25" s="87">
        <v>0.1</v>
      </c>
      <c r="H25" s="93" t="e">
        <f>J25/F25</f>
        <v>#DIV/0!</v>
      </c>
      <c r="I25" s="89" t="s">
        <v>57</v>
      </c>
      <c r="J25" s="91">
        <f>'Astra 500622'!$U$46</f>
        <v>0</v>
      </c>
      <c r="K25" s="90">
        <f>'Astra 500622'!$K$42</f>
        <v>0</v>
      </c>
      <c r="L25" s="91">
        <f>'Astra 500622'!$U$48</f>
        <v>0</v>
      </c>
    </row>
    <row r="26" spans="1:13" x14ac:dyDescent="0.2">
      <c r="L26" s="94"/>
    </row>
    <row r="27" spans="1:13" ht="13.5" thickBot="1" x14ac:dyDescent="0.25">
      <c r="B27" s="80" t="s">
        <v>53</v>
      </c>
      <c r="C27" s="80"/>
      <c r="D27" s="80"/>
      <c r="E27" s="80"/>
      <c r="F27" s="81">
        <f>SUM(F16:F26)</f>
        <v>32500</v>
      </c>
      <c r="G27" s="80"/>
      <c r="H27" s="80"/>
      <c r="I27" s="80"/>
      <c r="J27" s="82">
        <f>SUM(J16:J26)</f>
        <v>44283.75</v>
      </c>
      <c r="K27" s="94"/>
      <c r="L27" s="82">
        <f>SUM(L9:L24)</f>
        <v>0</v>
      </c>
    </row>
    <row r="28" spans="1:13" ht="13.5" thickTop="1" x14ac:dyDescent="0.2"/>
    <row r="29" spans="1:13" x14ac:dyDescent="0.2">
      <c r="H29" s="113" t="s">
        <v>84</v>
      </c>
      <c r="I29" s="114"/>
      <c r="J29" s="115">
        <f>J27/F27</f>
        <v>1.3625769230769231</v>
      </c>
    </row>
    <row r="30" spans="1:13" x14ac:dyDescent="0.2">
      <c r="A30" s="79"/>
      <c r="L30" s="66"/>
    </row>
    <row r="31" spans="1:13" ht="13.5" thickBot="1" x14ac:dyDescent="0.25">
      <c r="B31" s="197" t="s">
        <v>109</v>
      </c>
      <c r="C31" s="197"/>
      <c r="D31" s="197"/>
      <c r="E31" s="197"/>
      <c r="F31" s="197"/>
      <c r="G31" s="197"/>
      <c r="H31" s="197"/>
      <c r="I31" s="197"/>
      <c r="J31" s="197"/>
      <c r="K31" s="197"/>
    </row>
    <row r="32" spans="1:13" ht="13.5" thickBot="1" x14ac:dyDescent="0.25">
      <c r="B32" s="112"/>
      <c r="C32" s="158"/>
      <c r="D32" s="192" t="s">
        <v>81</v>
      </c>
      <c r="E32" s="193"/>
      <c r="F32" s="193"/>
      <c r="G32" s="193"/>
      <c r="H32" s="194"/>
      <c r="I32" s="159"/>
      <c r="J32" s="195" t="s">
        <v>82</v>
      </c>
      <c r="K32" s="196"/>
      <c r="L32" s="159"/>
      <c r="M32" s="174"/>
    </row>
    <row r="33" spans="2:13" ht="13.5" thickBot="1" x14ac:dyDescent="0.25">
      <c r="B33" s="117" t="s">
        <v>79</v>
      </c>
      <c r="C33" s="118" t="s">
        <v>80</v>
      </c>
      <c r="D33" s="155"/>
      <c r="E33" s="182"/>
      <c r="F33" s="155" t="s">
        <v>103</v>
      </c>
      <c r="G33" s="155" t="s">
        <v>104</v>
      </c>
      <c r="H33" s="133"/>
      <c r="I33" s="175"/>
      <c r="J33" s="155"/>
      <c r="K33" s="155" t="s">
        <v>101</v>
      </c>
      <c r="L33" s="175"/>
      <c r="M33" s="174"/>
    </row>
    <row r="34" spans="2:13" x14ac:dyDescent="0.2">
      <c r="B34" s="163" t="s">
        <v>65</v>
      </c>
      <c r="C34" s="164">
        <v>500615</v>
      </c>
      <c r="D34" s="165"/>
      <c r="E34" s="165"/>
      <c r="F34" s="165" t="s">
        <v>77</v>
      </c>
      <c r="G34" s="183" t="s">
        <v>77</v>
      </c>
      <c r="H34" s="165"/>
      <c r="I34" s="176"/>
      <c r="J34" s="170"/>
      <c r="K34" s="170" t="s">
        <v>78</v>
      </c>
      <c r="L34" s="176"/>
      <c r="M34" s="174"/>
    </row>
    <row r="35" spans="2:13" x14ac:dyDescent="0.2">
      <c r="B35" s="166" t="s">
        <v>66</v>
      </c>
      <c r="C35" s="161">
        <v>500616</v>
      </c>
      <c r="D35" s="162"/>
      <c r="E35" s="162"/>
      <c r="F35" s="162" t="s">
        <v>78</v>
      </c>
      <c r="G35" s="155" t="s">
        <v>77</v>
      </c>
      <c r="H35" s="162"/>
      <c r="I35" s="176"/>
      <c r="J35" s="171"/>
      <c r="K35" s="171" t="s">
        <v>78</v>
      </c>
      <c r="L35" s="176"/>
      <c r="M35" s="174"/>
    </row>
    <row r="36" spans="2:13" x14ac:dyDescent="0.2">
      <c r="B36" s="166" t="s">
        <v>67</v>
      </c>
      <c r="C36" s="161">
        <v>500617</v>
      </c>
      <c r="D36" s="162"/>
      <c r="E36" s="167"/>
      <c r="F36" s="167">
        <v>0.15</v>
      </c>
      <c r="G36" s="155" t="s">
        <v>77</v>
      </c>
      <c r="H36" s="167"/>
      <c r="I36" s="177"/>
      <c r="J36" s="171"/>
      <c r="K36" s="167">
        <v>0.1</v>
      </c>
      <c r="L36" s="177"/>
      <c r="M36" s="174"/>
    </row>
    <row r="37" spans="2:13" x14ac:dyDescent="0.2">
      <c r="B37" s="160" t="s">
        <v>68</v>
      </c>
      <c r="C37" s="161">
        <v>500621</v>
      </c>
      <c r="D37" s="162"/>
      <c r="E37" s="167"/>
      <c r="F37" s="167">
        <v>0.15</v>
      </c>
      <c r="G37" s="155" t="s">
        <v>77</v>
      </c>
      <c r="H37" s="167"/>
      <c r="I37" s="177"/>
      <c r="J37" s="171"/>
      <c r="K37" s="167">
        <v>0.1</v>
      </c>
      <c r="L37" s="177"/>
      <c r="M37" s="174"/>
    </row>
    <row r="38" spans="2:13" x14ac:dyDescent="0.2">
      <c r="B38" s="160" t="s">
        <v>69</v>
      </c>
      <c r="C38" s="161">
        <v>500622</v>
      </c>
      <c r="D38" s="162"/>
      <c r="E38" s="167"/>
      <c r="F38" s="167">
        <v>0.15</v>
      </c>
      <c r="G38" s="155" t="s">
        <v>77</v>
      </c>
      <c r="H38" s="167"/>
      <c r="I38" s="177"/>
      <c r="J38" s="171"/>
      <c r="K38" s="167">
        <v>0.1</v>
      </c>
      <c r="L38" s="177"/>
      <c r="M38" s="174"/>
    </row>
    <row r="39" spans="2:13" x14ac:dyDescent="0.2">
      <c r="B39" s="160" t="s">
        <v>70</v>
      </c>
      <c r="C39" s="161">
        <v>500623</v>
      </c>
      <c r="D39" s="162"/>
      <c r="E39" s="167"/>
      <c r="F39" s="167">
        <v>0.15</v>
      </c>
      <c r="G39" s="155" t="s">
        <v>77</v>
      </c>
      <c r="H39" s="167"/>
      <c r="I39" s="177"/>
      <c r="J39" s="171"/>
      <c r="K39" s="167">
        <v>0.1</v>
      </c>
      <c r="L39" s="177"/>
      <c r="M39" s="174"/>
    </row>
    <row r="40" spans="2:13" x14ac:dyDescent="0.2">
      <c r="B40" s="160" t="s">
        <v>71</v>
      </c>
      <c r="C40" s="161">
        <v>500624</v>
      </c>
      <c r="D40" s="162"/>
      <c r="E40" s="162"/>
      <c r="F40" s="162" t="s">
        <v>78</v>
      </c>
      <c r="G40" s="155" t="s">
        <v>77</v>
      </c>
      <c r="H40" s="162"/>
      <c r="I40" s="176"/>
      <c r="J40" s="171"/>
      <c r="K40" s="162" t="s">
        <v>78</v>
      </c>
      <c r="L40" s="176"/>
      <c r="M40" s="174"/>
    </row>
    <row r="41" spans="2:13" x14ac:dyDescent="0.2">
      <c r="B41" s="160" t="s">
        <v>72</v>
      </c>
      <c r="C41" s="161">
        <v>500625</v>
      </c>
      <c r="D41" s="162"/>
      <c r="E41" s="167"/>
      <c r="F41" s="167">
        <v>0.15</v>
      </c>
      <c r="G41" s="155" t="s">
        <v>77</v>
      </c>
      <c r="H41" s="167"/>
      <c r="I41" s="177"/>
      <c r="J41" s="171"/>
      <c r="K41" s="167">
        <v>0.1</v>
      </c>
      <c r="L41" s="177"/>
      <c r="M41" s="174"/>
    </row>
    <row r="42" spans="2:13" x14ac:dyDescent="0.2">
      <c r="B42" s="166" t="s">
        <v>73</v>
      </c>
      <c r="C42" s="168">
        <v>500626</v>
      </c>
      <c r="D42" s="162"/>
      <c r="E42" s="167"/>
      <c r="F42" s="167">
        <v>0.15</v>
      </c>
      <c r="G42" s="155" t="s">
        <v>77</v>
      </c>
      <c r="H42" s="169"/>
      <c r="I42" s="177"/>
      <c r="J42" s="171"/>
      <c r="K42" s="167">
        <v>0.1</v>
      </c>
      <c r="L42" s="177"/>
      <c r="M42" s="174"/>
    </row>
    <row r="43" spans="2:13" x14ac:dyDescent="0.2">
      <c r="B43" s="160" t="s">
        <v>74</v>
      </c>
      <c r="C43" s="161">
        <v>500627</v>
      </c>
      <c r="D43" s="162"/>
      <c r="E43" s="167"/>
      <c r="F43" s="167">
        <v>0.15</v>
      </c>
      <c r="G43" s="155" t="s">
        <v>77</v>
      </c>
      <c r="H43" s="167"/>
      <c r="I43" s="177"/>
      <c r="J43" s="171"/>
      <c r="K43" s="167">
        <v>0.1</v>
      </c>
      <c r="L43" s="177"/>
      <c r="M43" s="174"/>
    </row>
    <row r="44" spans="2:13" x14ac:dyDescent="0.2">
      <c r="B44" s="160" t="s">
        <v>75</v>
      </c>
      <c r="C44" s="161">
        <v>500628</v>
      </c>
      <c r="D44" s="162"/>
      <c r="E44" s="167"/>
      <c r="F44" s="167">
        <v>0.15</v>
      </c>
      <c r="G44" s="155" t="s">
        <v>77</v>
      </c>
      <c r="H44" s="167"/>
      <c r="I44" s="177"/>
      <c r="J44" s="171"/>
      <c r="K44" s="167">
        <v>0.1</v>
      </c>
      <c r="L44" s="177"/>
      <c r="M44" s="174"/>
    </row>
    <row r="45" spans="2:13" x14ac:dyDescent="0.2">
      <c r="B45" s="160" t="s">
        <v>76</v>
      </c>
      <c r="C45" s="161">
        <v>500629</v>
      </c>
      <c r="D45" s="162"/>
      <c r="E45" s="167"/>
      <c r="F45" s="167">
        <v>0.15</v>
      </c>
      <c r="G45" s="155" t="s">
        <v>77</v>
      </c>
      <c r="H45" s="167"/>
      <c r="I45" s="177"/>
      <c r="J45" s="171"/>
      <c r="K45" s="167">
        <v>0.1</v>
      </c>
      <c r="L45" s="177"/>
      <c r="M45" s="174"/>
    </row>
    <row r="46" spans="2:13" x14ac:dyDescent="0.2">
      <c r="B46" s="160" t="s">
        <v>87</v>
      </c>
      <c r="C46" s="161">
        <v>78149</v>
      </c>
      <c r="D46" s="162"/>
      <c r="E46" s="162"/>
      <c r="F46" s="162" t="s">
        <v>78</v>
      </c>
      <c r="G46" s="155" t="s">
        <v>77</v>
      </c>
      <c r="H46" s="162"/>
      <c r="I46" s="176"/>
      <c r="J46" s="171"/>
      <c r="K46" s="162" t="s">
        <v>78</v>
      </c>
      <c r="L46" s="176"/>
      <c r="M46" s="174"/>
    </row>
    <row r="47" spans="2:13" x14ac:dyDescent="0.2">
      <c r="B47" s="185" t="s">
        <v>88</v>
      </c>
      <c r="C47" s="186">
        <v>78150</v>
      </c>
      <c r="D47" s="155"/>
      <c r="E47" s="155"/>
      <c r="F47" s="155" t="s">
        <v>78</v>
      </c>
      <c r="G47" s="155" t="s">
        <v>77</v>
      </c>
      <c r="H47" s="155"/>
      <c r="I47" s="176"/>
      <c r="J47" s="187"/>
      <c r="K47" s="155" t="s">
        <v>78</v>
      </c>
      <c r="L47" s="176"/>
      <c r="M47" s="174"/>
    </row>
    <row r="48" spans="2:13" x14ac:dyDescent="0.2">
      <c r="B48" s="185" t="s">
        <v>89</v>
      </c>
      <c r="C48" s="186">
        <v>78151</v>
      </c>
      <c r="D48" s="155"/>
      <c r="E48" s="155"/>
      <c r="F48" s="155" t="s">
        <v>78</v>
      </c>
      <c r="G48" s="155" t="s">
        <v>77</v>
      </c>
      <c r="H48" s="155"/>
      <c r="I48" s="176"/>
      <c r="J48" s="187"/>
      <c r="K48" s="155" t="s">
        <v>78</v>
      </c>
      <c r="L48" s="176"/>
      <c r="M48" s="174"/>
    </row>
    <row r="49" spans="2:13" x14ac:dyDescent="0.2">
      <c r="B49" s="188" t="s">
        <v>106</v>
      </c>
      <c r="C49" s="186">
        <v>78293</v>
      </c>
      <c r="D49" s="155"/>
      <c r="E49" s="155"/>
      <c r="F49" s="155"/>
      <c r="G49" s="155" t="s">
        <v>77</v>
      </c>
      <c r="H49" s="155"/>
      <c r="I49" s="176"/>
      <c r="J49" s="187"/>
      <c r="K49" s="167">
        <v>0.1</v>
      </c>
      <c r="L49" s="176"/>
      <c r="M49" s="174"/>
    </row>
    <row r="50" spans="2:13" ht="13.5" thickBot="1" x14ac:dyDescent="0.25">
      <c r="B50" s="189" t="s">
        <v>107</v>
      </c>
      <c r="C50" s="190">
        <v>78294</v>
      </c>
      <c r="D50" s="184"/>
      <c r="E50" s="184"/>
      <c r="F50" s="184"/>
      <c r="G50" s="184" t="s">
        <v>77</v>
      </c>
      <c r="H50" s="184"/>
      <c r="I50" s="176"/>
      <c r="J50" s="191"/>
      <c r="K50" s="167">
        <v>0.1</v>
      </c>
      <c r="L50" s="176"/>
      <c r="M50" s="174"/>
    </row>
    <row r="52" spans="2:13" x14ac:dyDescent="0.2">
      <c r="B52" s="142" t="s">
        <v>93</v>
      </c>
    </row>
  </sheetData>
  <mergeCells count="3">
    <mergeCell ref="D32:H32"/>
    <mergeCell ref="J32:K32"/>
    <mergeCell ref="B31:K31"/>
  </mergeCells>
  <phoneticPr fontId="0" type="noConversion"/>
  <pageMargins left="0.75" right="0.75" top="1" bottom="1" header="0.5" footer="0.5"/>
  <pageSetup scale="72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62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22" width="9.140625" style="12"/>
    <col min="23" max="23" width="11.28515625" style="12" bestFit="1" customWidth="1"/>
    <col min="24" max="25" width="9.140625" style="12"/>
    <col min="26" max="26" width="12" style="12" customWidth="1"/>
    <col min="27" max="16384" width="9.140625" style="12"/>
  </cols>
  <sheetData>
    <row r="2" spans="1:23" x14ac:dyDescent="0.2">
      <c r="B2" s="198" t="s">
        <v>61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3" x14ac:dyDescent="0.2">
      <c r="B3" s="198" t="s">
        <v>97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86</v>
      </c>
      <c r="C11" s="14">
        <v>27269</v>
      </c>
      <c r="D11" s="99">
        <v>37104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4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4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4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4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4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4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4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4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4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4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4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4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4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4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  <c r="W30" s="49"/>
      <c r="X30" s="49"/>
    </row>
    <row r="31" spans="1:24" x14ac:dyDescent="0.2">
      <c r="A31" s="16">
        <v>20</v>
      </c>
      <c r="B31" s="21"/>
      <c r="C31" s="16"/>
      <c r="D31" s="26"/>
      <c r="E31" s="16"/>
      <c r="F31" s="21"/>
      <c r="G31" s="22"/>
      <c r="H31" s="23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4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3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3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3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3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3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3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3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3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3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</row>
    <row r="46" spans="1:21" ht="13.5" thickBot="1" x14ac:dyDescent="0.25">
      <c r="A46" s="16"/>
      <c r="E46" s="34" t="s">
        <v>24</v>
      </c>
      <c r="G46" s="30">
        <f>+G43</f>
        <v>0</v>
      </c>
      <c r="L46"/>
      <c r="M46" s="202" t="s">
        <v>43</v>
      </c>
      <c r="N46" s="203"/>
      <c r="O46" s="203"/>
      <c r="P46" s="203"/>
      <c r="Q46" s="203"/>
      <c r="R46" s="203"/>
      <c r="S46" s="203"/>
      <c r="T46" s="204"/>
      <c r="U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G48" s="30">
        <f>ABS(G47)</f>
        <v>0</v>
      </c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0.0761*S46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 t="e">
        <f>MIN(O53,#REF!)</f>
        <v>#REF!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M46:T46"/>
    <mergeCell ref="B2:T2"/>
    <mergeCell ref="B3:T3"/>
  </mergeCells>
  <phoneticPr fontId="0" type="noConversion"/>
  <printOptions gridLines="1"/>
  <pageMargins left="0" right="0" top="0" bottom="0" header="0" footer="0"/>
  <pageSetup scale="76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4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2" spans="1:23" x14ac:dyDescent="0.2">
      <c r="B2" s="198" t="s">
        <v>61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3" x14ac:dyDescent="0.2">
      <c r="B3" s="198" t="s">
        <v>94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32</v>
      </c>
      <c r="C11" s="14">
        <v>27268</v>
      </c>
      <c r="D11" s="99">
        <v>37073</v>
      </c>
      <c r="E11" s="16">
        <v>500621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0.05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s="120" customFormat="1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122">
        <v>0.38829999999999998</v>
      </c>
      <c r="M13" s="122">
        <v>0.05</v>
      </c>
      <c r="N13" s="123">
        <f t="shared" si="0"/>
        <v>0</v>
      </c>
      <c r="O13" s="123">
        <f t="shared" si="1"/>
        <v>0</v>
      </c>
      <c r="P13" s="124">
        <f t="shared" ref="P13:P42" si="3">+IF($K13&gt;0,$K13,0)</f>
        <v>0</v>
      </c>
      <c r="Q13" s="124">
        <f t="shared" ref="Q13:Q42" si="4">+IF($K13&lt;0,$K13,0)</f>
        <v>0</v>
      </c>
      <c r="R13" s="124">
        <f t="shared" ref="R13:R41" si="5">IF(P13&gt;P12,P13-P12,0)</f>
        <v>0</v>
      </c>
      <c r="S13" s="124">
        <f t="shared" ref="S13:S41" si="6">IF(Q13&lt;Q12,Q13-Q12,0)</f>
        <v>0</v>
      </c>
      <c r="T13" s="125">
        <f>IF(K13&gt;0,K13*L13,0)</f>
        <v>0</v>
      </c>
      <c r="U13" s="126">
        <f t="shared" ref="U13:U41" si="7">IF(K13&lt;0,K13*M13,0)</f>
        <v>0</v>
      </c>
    </row>
    <row r="14" spans="1:23" s="120" customFormat="1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122">
        <v>0.38829999999999998</v>
      </c>
      <c r="M14" s="122">
        <v>0.05</v>
      </c>
      <c r="N14" s="123">
        <f t="shared" si="0"/>
        <v>0</v>
      </c>
      <c r="O14" s="123">
        <f t="shared" si="1"/>
        <v>0</v>
      </c>
      <c r="P14" s="124">
        <f t="shared" si="3"/>
        <v>0</v>
      </c>
      <c r="Q14" s="124">
        <f t="shared" si="4"/>
        <v>0</v>
      </c>
      <c r="R14" s="124">
        <f t="shared" si="5"/>
        <v>0</v>
      </c>
      <c r="S14" s="124">
        <f t="shared" si="6"/>
        <v>0</v>
      </c>
      <c r="T14" s="125">
        <f>IF(K14&gt;0,K14*L14,0)</f>
        <v>0</v>
      </c>
      <c r="U14" s="126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0.05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s="120" customFormat="1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122">
        <v>0.38829999999999998</v>
      </c>
      <c r="M16" s="122">
        <v>0.05</v>
      </c>
      <c r="N16" s="123">
        <f t="shared" si="0"/>
        <v>0</v>
      </c>
      <c r="O16" s="123">
        <f t="shared" si="1"/>
        <v>0</v>
      </c>
      <c r="P16" s="124">
        <f t="shared" si="3"/>
        <v>0</v>
      </c>
      <c r="Q16" s="124">
        <f t="shared" si="4"/>
        <v>0</v>
      </c>
      <c r="R16" s="124">
        <f t="shared" si="5"/>
        <v>0</v>
      </c>
      <c r="S16" s="124">
        <f t="shared" si="6"/>
        <v>0</v>
      </c>
      <c r="T16" s="125">
        <f t="shared" si="9"/>
        <v>0</v>
      </c>
      <c r="U16" s="126">
        <f t="shared" si="7"/>
        <v>0</v>
      </c>
    </row>
    <row r="17" spans="1:21" s="120" customFormat="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122">
        <v>0.38829999999999998</v>
      </c>
      <c r="M17" s="122">
        <v>0.05</v>
      </c>
      <c r="N17" s="123">
        <f t="shared" si="0"/>
        <v>0</v>
      </c>
      <c r="O17" s="123">
        <f t="shared" si="1"/>
        <v>0</v>
      </c>
      <c r="P17" s="124">
        <f t="shared" si="3"/>
        <v>0</v>
      </c>
      <c r="Q17" s="124">
        <f t="shared" si="4"/>
        <v>0</v>
      </c>
      <c r="R17" s="124">
        <f t="shared" si="5"/>
        <v>0</v>
      </c>
      <c r="S17" s="124">
        <f t="shared" si="6"/>
        <v>0</v>
      </c>
      <c r="T17" s="125">
        <f t="shared" si="9"/>
        <v>0</v>
      </c>
      <c r="U17" s="126">
        <f t="shared" si="7"/>
        <v>0</v>
      </c>
    </row>
    <row r="18" spans="1:21" s="120" customFormat="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122">
        <v>0.38829999999999998</v>
      </c>
      <c r="M18" s="122">
        <v>0.05</v>
      </c>
      <c r="N18" s="123">
        <f t="shared" si="0"/>
        <v>0</v>
      </c>
      <c r="O18" s="123">
        <f t="shared" si="1"/>
        <v>0</v>
      </c>
      <c r="P18" s="124">
        <f t="shared" si="3"/>
        <v>0</v>
      </c>
      <c r="Q18" s="124">
        <f t="shared" si="4"/>
        <v>0</v>
      </c>
      <c r="R18" s="124">
        <f t="shared" si="5"/>
        <v>0</v>
      </c>
      <c r="S18" s="124">
        <f t="shared" si="6"/>
        <v>0</v>
      </c>
      <c r="T18" s="125">
        <f t="shared" si="9"/>
        <v>0</v>
      </c>
      <c r="U18" s="126">
        <f t="shared" si="7"/>
        <v>0</v>
      </c>
    </row>
    <row r="19" spans="1:21" s="120" customFormat="1" x14ac:dyDescent="0.2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122">
        <v>0.38829999999999998</v>
      </c>
      <c r="M19" s="122">
        <v>0.05</v>
      </c>
      <c r="N19" s="123">
        <f t="shared" si="0"/>
        <v>0</v>
      </c>
      <c r="O19" s="123">
        <f t="shared" si="1"/>
        <v>0</v>
      </c>
      <c r="P19" s="124">
        <f t="shared" si="3"/>
        <v>0</v>
      </c>
      <c r="Q19" s="124">
        <f t="shared" si="4"/>
        <v>0</v>
      </c>
      <c r="R19" s="124">
        <f t="shared" si="5"/>
        <v>0</v>
      </c>
      <c r="S19" s="124">
        <f t="shared" si="6"/>
        <v>0</v>
      </c>
      <c r="T19" s="125">
        <f t="shared" si="9"/>
        <v>0</v>
      </c>
      <c r="U19" s="126">
        <f t="shared" si="7"/>
        <v>0</v>
      </c>
    </row>
    <row r="20" spans="1:21" s="120" customFormat="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122">
        <v>0.38829999999999998</v>
      </c>
      <c r="M20" s="122">
        <v>0.05</v>
      </c>
      <c r="N20" s="123">
        <f t="shared" si="0"/>
        <v>0</v>
      </c>
      <c r="O20" s="123">
        <f t="shared" si="1"/>
        <v>0</v>
      </c>
      <c r="P20" s="124">
        <f t="shared" si="3"/>
        <v>0</v>
      </c>
      <c r="Q20" s="124">
        <f t="shared" si="4"/>
        <v>0</v>
      </c>
      <c r="R20" s="124">
        <f t="shared" si="5"/>
        <v>0</v>
      </c>
      <c r="S20" s="124">
        <f t="shared" si="6"/>
        <v>0</v>
      </c>
      <c r="T20" s="125">
        <f t="shared" si="9"/>
        <v>0</v>
      </c>
      <c r="U20" s="126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0.05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s="120" customFormat="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122">
        <v>0.38829999999999998</v>
      </c>
      <c r="M30" s="122">
        <v>0.1</v>
      </c>
      <c r="N30" s="123">
        <f t="shared" si="0"/>
        <v>0</v>
      </c>
      <c r="O30" s="123">
        <f t="shared" si="1"/>
        <v>0</v>
      </c>
      <c r="P30" s="124">
        <f t="shared" si="3"/>
        <v>0</v>
      </c>
      <c r="Q30" s="124">
        <f t="shared" si="4"/>
        <v>0</v>
      </c>
      <c r="R30" s="124">
        <f t="shared" si="5"/>
        <v>0</v>
      </c>
      <c r="S30" s="124">
        <f t="shared" si="6"/>
        <v>0</v>
      </c>
      <c r="T30" s="125">
        <f t="shared" si="9"/>
        <v>0</v>
      </c>
      <c r="U30" s="126">
        <f t="shared" si="7"/>
        <v>0</v>
      </c>
    </row>
    <row r="31" spans="1:21" s="120" customFormat="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122">
        <v>0.38829999999999998</v>
      </c>
      <c r="M31" s="122">
        <v>0.1</v>
      </c>
      <c r="N31" s="123">
        <f t="shared" si="0"/>
        <v>0</v>
      </c>
      <c r="O31" s="123">
        <f t="shared" si="1"/>
        <v>0</v>
      </c>
      <c r="P31" s="124">
        <f t="shared" si="3"/>
        <v>0</v>
      </c>
      <c r="Q31" s="124">
        <f t="shared" si="4"/>
        <v>0</v>
      </c>
      <c r="R31" s="124">
        <f t="shared" si="5"/>
        <v>0</v>
      </c>
      <c r="S31" s="124">
        <f t="shared" si="6"/>
        <v>0</v>
      </c>
      <c r="T31" s="125">
        <f t="shared" si="9"/>
        <v>0</v>
      </c>
      <c r="U31" s="126">
        <f t="shared" si="7"/>
        <v>0</v>
      </c>
    </row>
    <row r="32" spans="1:21" s="120" customFormat="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122">
        <v>0.38829999999999998</v>
      </c>
      <c r="M32" s="122">
        <v>0.1</v>
      </c>
      <c r="N32" s="123">
        <f t="shared" si="0"/>
        <v>0</v>
      </c>
      <c r="O32" s="123">
        <f t="shared" si="1"/>
        <v>0</v>
      </c>
      <c r="P32" s="124">
        <f t="shared" si="3"/>
        <v>0</v>
      </c>
      <c r="Q32" s="124">
        <f t="shared" si="4"/>
        <v>0</v>
      </c>
      <c r="R32" s="124">
        <f t="shared" si="5"/>
        <v>0</v>
      </c>
      <c r="S32" s="124">
        <f t="shared" si="6"/>
        <v>0</v>
      </c>
      <c r="T32" s="125">
        <f t="shared" si="9"/>
        <v>0</v>
      </c>
      <c r="U32" s="126">
        <f t="shared" si="7"/>
        <v>0</v>
      </c>
    </row>
    <row r="33" spans="1:21" s="120" customFormat="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122">
        <v>0.38829999999999998</v>
      </c>
      <c r="M33" s="122">
        <v>0.1</v>
      </c>
      <c r="N33" s="123">
        <f t="shared" si="0"/>
        <v>0</v>
      </c>
      <c r="O33" s="123">
        <f t="shared" si="1"/>
        <v>0</v>
      </c>
      <c r="P33" s="124">
        <f t="shared" si="3"/>
        <v>0</v>
      </c>
      <c r="Q33" s="124">
        <f t="shared" si="4"/>
        <v>0</v>
      </c>
      <c r="R33" s="124">
        <f t="shared" si="5"/>
        <v>0</v>
      </c>
      <c r="S33" s="124">
        <f t="shared" si="6"/>
        <v>0</v>
      </c>
      <c r="T33" s="125">
        <f t="shared" si="9"/>
        <v>0</v>
      </c>
      <c r="U33" s="126">
        <f t="shared" si="7"/>
        <v>0</v>
      </c>
    </row>
    <row r="34" spans="1:21" s="120" customFormat="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122">
        <v>0.38829999999999998</v>
      </c>
      <c r="M34" s="122">
        <v>0.1</v>
      </c>
      <c r="N34" s="123">
        <f t="shared" si="0"/>
        <v>0</v>
      </c>
      <c r="O34" s="123">
        <f t="shared" si="1"/>
        <v>0</v>
      </c>
      <c r="P34" s="124">
        <f t="shared" si="3"/>
        <v>0</v>
      </c>
      <c r="Q34" s="124">
        <f t="shared" si="4"/>
        <v>0</v>
      </c>
      <c r="R34" s="124">
        <f t="shared" si="5"/>
        <v>0</v>
      </c>
      <c r="S34" s="124">
        <f t="shared" si="6"/>
        <v>0</v>
      </c>
      <c r="T34" s="125">
        <f t="shared" si="9"/>
        <v>0</v>
      </c>
      <c r="U34" s="126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>+K41+I42</f>
        <v>0</v>
      </c>
      <c r="L42" s="24">
        <v>0.38829999999999998</v>
      </c>
      <c r="M42" s="24">
        <v>0.1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T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>ABS(SUM(U12:U42))</f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199" t="s">
        <v>43</v>
      </c>
      <c r="M45" s="200"/>
      <c r="N45" s="200"/>
      <c r="O45" s="200"/>
      <c r="P45" s="200"/>
      <c r="Q45" s="200"/>
      <c r="R45" s="200"/>
      <c r="S45" s="201"/>
      <c r="T45" s="57">
        <f>T43+((ABS(U43)))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L45:S45"/>
    <mergeCell ref="B2:T2"/>
    <mergeCell ref="B3:T3"/>
  </mergeCells>
  <phoneticPr fontId="0" type="noConversion"/>
  <printOptions gridLines="1"/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4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2" spans="1:23" x14ac:dyDescent="0.2">
      <c r="B2" s="198" t="s">
        <v>61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3" x14ac:dyDescent="0.2">
      <c r="B3" s="198" t="s">
        <v>94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85</v>
      </c>
      <c r="C11" s="14">
        <v>27573</v>
      </c>
      <c r="D11" s="99">
        <v>37073</v>
      </c>
      <c r="E11" s="16">
        <v>500617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0.05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0.05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0.05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0.05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0.05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0.05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0.05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0.05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21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T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>ABS(SUM(U12:U42))</f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199" t="s">
        <v>43</v>
      </c>
      <c r="M45" s="200"/>
      <c r="N45" s="200"/>
      <c r="O45" s="200"/>
      <c r="P45" s="200"/>
      <c r="Q45" s="200"/>
      <c r="R45" s="200"/>
      <c r="S45" s="201"/>
      <c r="T45" s="57">
        <f>T43+((ABS(U43)))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B2:T2"/>
    <mergeCell ref="B3:T3"/>
    <mergeCell ref="L45:S45"/>
  </mergeCells>
  <phoneticPr fontId="0" type="noConversion"/>
  <printOptions gridLines="1"/>
  <pageMargins left="0" right="0" top="0" bottom="0" header="0" footer="0"/>
  <pageSetup scale="76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.140625" style="12" customWidth="1"/>
    <col min="21" max="21" width="13.28515625" style="12" customWidth="1"/>
    <col min="22" max="24" width="9.140625" style="12"/>
    <col min="25" max="25" width="13.5703125" style="12" customWidth="1"/>
    <col min="26" max="16384" width="9.140625" style="12"/>
  </cols>
  <sheetData>
    <row r="2" spans="1:23" x14ac:dyDescent="0.2">
      <c r="B2" s="198" t="s">
        <v>61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3" x14ac:dyDescent="0.2">
      <c r="B3" s="198" t="s">
        <v>94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62</v>
      </c>
      <c r="C11" s="14">
        <v>27502</v>
      </c>
      <c r="D11" s="99">
        <v>37073</v>
      </c>
      <c r="E11" s="16">
        <v>500621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0.05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0.05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0.05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0.05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0.05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0.05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0.05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0.05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0.05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0.05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0.05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0.05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0.05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0.05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0.05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0.05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0.05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56">
        <f>SUM(N12:N42)</f>
        <v>0</v>
      </c>
      <c r="O43" s="56">
        <f>SUM(O12:O42)</f>
        <v>0</v>
      </c>
      <c r="P43" s="56">
        <f t="shared" ref="P43:U43" si="10">SUM(P12:P42)</f>
        <v>0</v>
      </c>
      <c r="Q43" s="56">
        <f t="shared" si="10"/>
        <v>0</v>
      </c>
      <c r="R43" s="56">
        <f t="shared" si="10"/>
        <v>0</v>
      </c>
      <c r="S43" s="56">
        <f t="shared" si="10"/>
        <v>0</v>
      </c>
      <c r="T43" s="77">
        <f t="shared" si="10"/>
        <v>0</v>
      </c>
      <c r="U43" s="77">
        <f t="shared" si="10"/>
        <v>0</v>
      </c>
      <c r="Y43" s="49">
        <f>SUM(T12:T36)</f>
        <v>0</v>
      </c>
    </row>
    <row r="44" spans="1:25" x14ac:dyDescent="0.2">
      <c r="A44" s="16"/>
      <c r="E44"/>
      <c r="F44"/>
      <c r="G44"/>
      <c r="M44" s="205"/>
      <c r="N44" s="205"/>
      <c r="O44" s="205"/>
      <c r="P44" s="205"/>
      <c r="Q44" s="205"/>
      <c r="R44" s="205"/>
      <c r="S44" s="205"/>
      <c r="T44" s="205"/>
      <c r="U44" s="68"/>
    </row>
    <row r="45" spans="1:25" ht="13.5" customHeight="1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5" ht="13.5" thickBot="1" x14ac:dyDescent="0.25">
      <c r="A46" s="16"/>
      <c r="E46" s="34" t="s">
        <v>24</v>
      </c>
      <c r="G46" s="30">
        <f>+G43</f>
        <v>0</v>
      </c>
      <c r="L46" s="195" t="s">
        <v>43</v>
      </c>
      <c r="M46" s="206"/>
      <c r="N46" s="206"/>
      <c r="O46" s="206"/>
      <c r="P46" s="206"/>
      <c r="Q46" s="206"/>
      <c r="R46" s="206"/>
      <c r="S46" s="206"/>
      <c r="T46" s="206"/>
      <c r="U46" s="58">
        <f>T43+(ABS((U43)))</f>
        <v>0</v>
      </c>
    </row>
    <row r="47" spans="1:25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5" x14ac:dyDescent="0.2">
      <c r="A48" s="16"/>
      <c r="G48" s="30">
        <f>ABS(G47)</f>
        <v>0</v>
      </c>
      <c r="L48" s="205"/>
      <c r="M48" s="205"/>
      <c r="N48" s="205"/>
      <c r="O48" s="205"/>
      <c r="P48" s="205"/>
      <c r="Q48" s="205"/>
      <c r="R48" s="205"/>
      <c r="S48" s="205"/>
      <c r="T48" s="205"/>
      <c r="U48" s="98"/>
    </row>
    <row r="49" spans="1:25" x14ac:dyDescent="0.2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105"/>
      <c r="Y50" s="49">
        <f>Y43+ABS(U43)</f>
        <v>0</v>
      </c>
    </row>
    <row r="51" spans="1:25" x14ac:dyDescent="0.2">
      <c r="A51" s="16"/>
      <c r="N51" s="41" t="s">
        <v>27</v>
      </c>
      <c r="O51" s="42">
        <f>+G43*0.0128</f>
        <v>0</v>
      </c>
      <c r="S51" s="37"/>
      <c r="T51" s="38"/>
    </row>
    <row r="52" spans="1:25" x14ac:dyDescent="0.2">
      <c r="A52" s="16"/>
      <c r="N52" s="41" t="s">
        <v>28</v>
      </c>
      <c r="O52" s="42">
        <f>+H43*-0.0128</f>
        <v>0</v>
      </c>
    </row>
    <row r="53" spans="1:25" x14ac:dyDescent="0.2">
      <c r="A53" s="16"/>
      <c r="N53" s="41" t="s">
        <v>29</v>
      </c>
      <c r="O53" s="42">
        <f>0.0761*S45</f>
        <v>0</v>
      </c>
    </row>
    <row r="54" spans="1:25" x14ac:dyDescent="0.2">
      <c r="A54" s="16"/>
      <c r="N54" s="43" t="s">
        <v>30</v>
      </c>
      <c r="O54" s="44">
        <f>SUM(O51:O53)</f>
        <v>0</v>
      </c>
    </row>
    <row r="55" spans="1:25" x14ac:dyDescent="0.2">
      <c r="A55" s="16"/>
    </row>
    <row r="56" spans="1:25" x14ac:dyDescent="0.2">
      <c r="A56" s="16"/>
      <c r="N56" s="45" t="s">
        <v>31</v>
      </c>
      <c r="O56" s="46">
        <f>MIN(O54,N46)</f>
        <v>0</v>
      </c>
    </row>
    <row r="58" spans="1:25" x14ac:dyDescent="0.2">
      <c r="N58" s="47"/>
      <c r="O58" s="48"/>
    </row>
    <row r="59" spans="1:25" x14ac:dyDescent="0.2">
      <c r="N59" s="48"/>
      <c r="O59" s="36"/>
    </row>
    <row r="60" spans="1:25" x14ac:dyDescent="0.2">
      <c r="N60" s="48"/>
      <c r="O60" s="36"/>
    </row>
    <row r="61" spans="1:25" x14ac:dyDescent="0.2">
      <c r="N61" s="48"/>
      <c r="O61" s="36"/>
    </row>
    <row r="62" spans="1:25" x14ac:dyDescent="0.2">
      <c r="N62" s="48"/>
      <c r="O62" s="36"/>
    </row>
    <row r="63" spans="1:25" x14ac:dyDescent="0.2">
      <c r="N63" s="38"/>
      <c r="O63" s="38"/>
    </row>
  </sheetData>
  <mergeCells count="5">
    <mergeCell ref="L48:T48"/>
    <mergeCell ref="B2:T2"/>
    <mergeCell ref="B3:T3"/>
    <mergeCell ref="M44:T44"/>
    <mergeCell ref="L46:T46"/>
  </mergeCells>
  <phoneticPr fontId="0" type="noConversion"/>
  <pageMargins left="0" right="0" top="0" bottom="0" header="0" footer="0"/>
  <pageSetup scale="6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" style="12" customWidth="1"/>
    <col min="21" max="21" width="14.5703125" style="12" customWidth="1"/>
    <col min="22" max="16384" width="9.140625" style="12"/>
  </cols>
  <sheetData>
    <row r="2" spans="1:23" x14ac:dyDescent="0.2">
      <c r="B2" s="198" t="s">
        <v>61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3" x14ac:dyDescent="0.2">
      <c r="B3" s="198" t="s">
        <v>64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32</v>
      </c>
      <c r="C11" s="14">
        <v>27268</v>
      </c>
      <c r="D11" s="99">
        <v>37073</v>
      </c>
      <c r="E11" s="16">
        <v>500617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0.05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0.05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0.05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0.05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0.05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0.05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0.05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0.05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0.05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>
        <v>0</v>
      </c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0.05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M45" s="199" t="s">
        <v>43</v>
      </c>
      <c r="N45" s="200"/>
      <c r="O45" s="200"/>
      <c r="P45" s="200"/>
      <c r="Q45" s="200"/>
      <c r="R45" s="200"/>
      <c r="S45" s="200"/>
      <c r="T45" s="201"/>
      <c r="U45" s="57">
        <f>ABS(U43)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G48" s="30">
        <f>G46</f>
        <v>0</v>
      </c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M45:T45"/>
    <mergeCell ref="B2:T2"/>
    <mergeCell ref="B3:T3"/>
  </mergeCells>
  <phoneticPr fontId="0" type="noConversion"/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55</v>
      </c>
      <c r="C11" s="14">
        <v>27266</v>
      </c>
      <c r="D11" s="99">
        <v>36951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2" si="0">IF(L12="Not Available",0.0889*G12,L12*G12)</f>
        <v>0</v>
      </c>
      <c r="O12" s="25">
        <f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>IF(M13="Not Available",0.0889*ABS(H13),M13*ABS(H13))</f>
        <v>0</v>
      </c>
      <c r="P13" s="20">
        <f t="shared" ref="P13:P42" si="1">+IF($K13&gt;0,$K13,0)</f>
        <v>0</v>
      </c>
      <c r="Q13" s="20">
        <f t="shared" ref="Q13:Q42" si="2">+IF($K13&lt;0,$K13,0)</f>
        <v>0</v>
      </c>
      <c r="R13" s="20">
        <f t="shared" ref="R13:R42" si="3">IF(P13&gt;P12,P13-P12,0)</f>
        <v>0</v>
      </c>
      <c r="S13" s="20">
        <f t="shared" ref="S13:S42" si="4">IF(Q13&lt;Q12,Q13-Q12,0)</f>
        <v>0</v>
      </c>
      <c r="T13" s="51">
        <f>IF(K13&gt;0,K13*L13,0)</f>
        <v>0</v>
      </c>
      <c r="U13" s="49">
        <f t="shared" ref="U13:U42" si="5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ref="I14:I42" si="6">+G14+H14</f>
        <v>0</v>
      </c>
      <c r="J14" s="23"/>
      <c r="K14" s="23">
        <f t="shared" ref="K14:K42" si="7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ref="O14:O42" si="8">IF(M14="Not Available",0.0889*ABS(H14),M14*ABS(H14))</f>
        <v>0</v>
      </c>
      <c r="P14" s="20">
        <f t="shared" si="1"/>
        <v>0</v>
      </c>
      <c r="Q14" s="20">
        <f t="shared" si="2"/>
        <v>0</v>
      </c>
      <c r="R14" s="20">
        <f t="shared" si="3"/>
        <v>0</v>
      </c>
      <c r="S14" s="20">
        <f t="shared" si="4"/>
        <v>0</v>
      </c>
      <c r="T14" s="51">
        <f>IF(K14&gt;0,K14*L14,0)</f>
        <v>0</v>
      </c>
      <c r="U14" s="49">
        <f t="shared" si="5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6"/>
        <v>0</v>
      </c>
      <c r="J15" s="23"/>
      <c r="K15" s="23">
        <f t="shared" si="7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8"/>
        <v>0</v>
      </c>
      <c r="P15" s="20">
        <f t="shared" si="1"/>
        <v>0</v>
      </c>
      <c r="Q15" s="20">
        <f t="shared" si="2"/>
        <v>0</v>
      </c>
      <c r="R15" s="20">
        <f t="shared" si="3"/>
        <v>0</v>
      </c>
      <c r="S15" s="20">
        <f t="shared" si="4"/>
        <v>0</v>
      </c>
      <c r="T15" s="51">
        <f t="shared" ref="T15:T42" si="9">IF(K15&gt;0,K15*L15,0)</f>
        <v>0</v>
      </c>
      <c r="U15" s="49">
        <f t="shared" si="5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6"/>
        <v>0</v>
      </c>
      <c r="J16" s="23"/>
      <c r="K16" s="23">
        <f t="shared" si="7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8"/>
        <v>0</v>
      </c>
      <c r="P16" s="20">
        <f t="shared" si="1"/>
        <v>0</v>
      </c>
      <c r="Q16" s="20">
        <f t="shared" si="2"/>
        <v>0</v>
      </c>
      <c r="R16" s="20">
        <f t="shared" si="3"/>
        <v>0</v>
      </c>
      <c r="S16" s="20">
        <f t="shared" si="4"/>
        <v>0</v>
      </c>
      <c r="T16" s="51">
        <f t="shared" si="9"/>
        <v>0</v>
      </c>
      <c r="U16" s="49">
        <f t="shared" si="5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6"/>
        <v>0</v>
      </c>
      <c r="J17" s="23"/>
      <c r="K17" s="23">
        <f t="shared" si="7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8"/>
        <v>0</v>
      </c>
      <c r="P17" s="20">
        <f t="shared" si="1"/>
        <v>0</v>
      </c>
      <c r="Q17" s="20">
        <f t="shared" si="2"/>
        <v>0</v>
      </c>
      <c r="R17" s="20">
        <f t="shared" si="3"/>
        <v>0</v>
      </c>
      <c r="S17" s="20">
        <f t="shared" si="4"/>
        <v>0</v>
      </c>
      <c r="T17" s="51">
        <f t="shared" si="9"/>
        <v>0</v>
      </c>
      <c r="U17" s="49">
        <f t="shared" si="5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6"/>
        <v>0</v>
      </c>
      <c r="J18" s="23"/>
      <c r="K18" s="23">
        <f t="shared" si="7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8"/>
        <v>0</v>
      </c>
      <c r="P18" s="20">
        <f t="shared" si="1"/>
        <v>0</v>
      </c>
      <c r="Q18" s="20">
        <f t="shared" si="2"/>
        <v>0</v>
      </c>
      <c r="R18" s="20">
        <f t="shared" si="3"/>
        <v>0</v>
      </c>
      <c r="S18" s="20">
        <f t="shared" si="4"/>
        <v>0</v>
      </c>
      <c r="T18" s="51">
        <f t="shared" si="9"/>
        <v>0</v>
      </c>
      <c r="U18" s="49">
        <f t="shared" si="5"/>
        <v>0</v>
      </c>
    </row>
    <row r="19" spans="1:21" x14ac:dyDescent="0.2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6"/>
        <v>0</v>
      </c>
      <c r="J19" s="23"/>
      <c r="K19" s="23">
        <f t="shared" si="7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8"/>
        <v>0</v>
      </c>
      <c r="P19" s="20">
        <f t="shared" si="1"/>
        <v>0</v>
      </c>
      <c r="Q19" s="20">
        <f t="shared" si="2"/>
        <v>0</v>
      </c>
      <c r="R19" s="20">
        <f t="shared" si="3"/>
        <v>0</v>
      </c>
      <c r="S19" s="20">
        <f t="shared" si="4"/>
        <v>0</v>
      </c>
      <c r="T19" s="51">
        <f t="shared" si="9"/>
        <v>0</v>
      </c>
      <c r="U19" s="49">
        <f t="shared" si="5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6"/>
        <v>0</v>
      </c>
      <c r="J20" s="23"/>
      <c r="K20" s="23">
        <f t="shared" si="7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8"/>
        <v>0</v>
      </c>
      <c r="P20" s="20">
        <f t="shared" si="1"/>
        <v>0</v>
      </c>
      <c r="Q20" s="20">
        <f t="shared" si="2"/>
        <v>0</v>
      </c>
      <c r="R20" s="20">
        <f t="shared" si="3"/>
        <v>0</v>
      </c>
      <c r="S20" s="20">
        <f t="shared" si="4"/>
        <v>0</v>
      </c>
      <c r="T20" s="51">
        <f t="shared" si="9"/>
        <v>0</v>
      </c>
      <c r="U20" s="49">
        <f t="shared" si="5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6"/>
        <v>0</v>
      </c>
      <c r="J21" s="23"/>
      <c r="K21" s="23">
        <f t="shared" si="7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8"/>
        <v>0</v>
      </c>
      <c r="P21" s="20">
        <f t="shared" si="1"/>
        <v>0</v>
      </c>
      <c r="Q21" s="20">
        <f t="shared" si="2"/>
        <v>0</v>
      </c>
      <c r="R21" s="20">
        <f t="shared" si="3"/>
        <v>0</v>
      </c>
      <c r="S21" s="20">
        <f t="shared" si="4"/>
        <v>0</v>
      </c>
      <c r="T21" s="51">
        <f t="shared" si="9"/>
        <v>0</v>
      </c>
      <c r="U21" s="49">
        <f t="shared" si="5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6"/>
        <v>0</v>
      </c>
      <c r="J22" s="23"/>
      <c r="K22" s="23">
        <f t="shared" si="7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8"/>
        <v>0</v>
      </c>
      <c r="P22" s="20">
        <f t="shared" si="1"/>
        <v>0</v>
      </c>
      <c r="Q22" s="20">
        <f t="shared" si="2"/>
        <v>0</v>
      </c>
      <c r="R22" s="20">
        <f t="shared" si="3"/>
        <v>0</v>
      </c>
      <c r="S22" s="20">
        <f t="shared" si="4"/>
        <v>0</v>
      </c>
      <c r="T22" s="51">
        <f t="shared" si="9"/>
        <v>0</v>
      </c>
      <c r="U22" s="49">
        <f t="shared" si="5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6"/>
        <v>0</v>
      </c>
      <c r="J23" s="23"/>
      <c r="K23" s="23">
        <f t="shared" si="7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8"/>
        <v>0</v>
      </c>
      <c r="P23" s="20">
        <f t="shared" si="1"/>
        <v>0</v>
      </c>
      <c r="Q23" s="20">
        <f t="shared" si="2"/>
        <v>0</v>
      </c>
      <c r="R23" s="20">
        <f t="shared" si="3"/>
        <v>0</v>
      </c>
      <c r="S23" s="20">
        <f t="shared" si="4"/>
        <v>0</v>
      </c>
      <c r="T23" s="51">
        <f t="shared" si="9"/>
        <v>0</v>
      </c>
      <c r="U23" s="49">
        <f t="shared" si="5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6"/>
        <v>0</v>
      </c>
      <c r="J24" s="23"/>
      <c r="K24" s="23">
        <f t="shared" si="7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8"/>
        <v>0</v>
      </c>
      <c r="P24" s="20">
        <f t="shared" si="1"/>
        <v>0</v>
      </c>
      <c r="Q24" s="20">
        <f t="shared" si="2"/>
        <v>0</v>
      </c>
      <c r="R24" s="20">
        <f t="shared" si="3"/>
        <v>0</v>
      </c>
      <c r="S24" s="20">
        <f t="shared" si="4"/>
        <v>0</v>
      </c>
      <c r="T24" s="51">
        <f t="shared" si="9"/>
        <v>0</v>
      </c>
      <c r="U24" s="49">
        <f t="shared" si="5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6"/>
        <v>0</v>
      </c>
      <c r="J25" s="23"/>
      <c r="K25" s="23">
        <f t="shared" si="7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8"/>
        <v>0</v>
      </c>
      <c r="P25" s="20">
        <f t="shared" si="1"/>
        <v>0</v>
      </c>
      <c r="Q25" s="20">
        <f t="shared" si="2"/>
        <v>0</v>
      </c>
      <c r="R25" s="20">
        <f t="shared" si="3"/>
        <v>0</v>
      </c>
      <c r="S25" s="20">
        <f t="shared" si="4"/>
        <v>0</v>
      </c>
      <c r="T25" s="51">
        <f t="shared" si="9"/>
        <v>0</v>
      </c>
      <c r="U25" s="49">
        <f t="shared" si="5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6"/>
        <v>0</v>
      </c>
      <c r="J26" s="23"/>
      <c r="K26" s="23">
        <f t="shared" si="7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8"/>
        <v>0</v>
      </c>
      <c r="P26" s="20">
        <f t="shared" si="1"/>
        <v>0</v>
      </c>
      <c r="Q26" s="20">
        <f t="shared" si="2"/>
        <v>0</v>
      </c>
      <c r="R26" s="20">
        <f t="shared" si="3"/>
        <v>0</v>
      </c>
      <c r="S26" s="20">
        <f t="shared" si="4"/>
        <v>0</v>
      </c>
      <c r="T26" s="51">
        <f t="shared" si="9"/>
        <v>0</v>
      </c>
      <c r="U26" s="49">
        <f t="shared" si="5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6"/>
        <v>0</v>
      </c>
      <c r="J27" s="23"/>
      <c r="K27" s="23">
        <f t="shared" si="7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8"/>
        <v>0</v>
      </c>
      <c r="P27" s="20">
        <f t="shared" si="1"/>
        <v>0</v>
      </c>
      <c r="Q27" s="20">
        <f t="shared" si="2"/>
        <v>0</v>
      </c>
      <c r="R27" s="20">
        <f t="shared" si="3"/>
        <v>0</v>
      </c>
      <c r="S27" s="20">
        <f t="shared" si="4"/>
        <v>0</v>
      </c>
      <c r="T27" s="51">
        <f t="shared" si="9"/>
        <v>0</v>
      </c>
      <c r="U27" s="49">
        <f t="shared" si="5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6"/>
        <v>0</v>
      </c>
      <c r="J28" s="23"/>
      <c r="K28" s="23">
        <f t="shared" si="7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8"/>
        <v>0</v>
      </c>
      <c r="P28" s="20">
        <f t="shared" si="1"/>
        <v>0</v>
      </c>
      <c r="Q28" s="20">
        <f t="shared" si="2"/>
        <v>0</v>
      </c>
      <c r="R28" s="20">
        <f t="shared" si="3"/>
        <v>0</v>
      </c>
      <c r="S28" s="20">
        <f t="shared" si="4"/>
        <v>0</v>
      </c>
      <c r="T28" s="51">
        <f t="shared" si="9"/>
        <v>0</v>
      </c>
      <c r="U28" s="49">
        <f t="shared" si="5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6"/>
        <v>0</v>
      </c>
      <c r="J29" s="23"/>
      <c r="K29" s="23">
        <f t="shared" si="7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8"/>
        <v>0</v>
      </c>
      <c r="P29" s="20">
        <f t="shared" si="1"/>
        <v>0</v>
      </c>
      <c r="Q29" s="20">
        <f t="shared" si="2"/>
        <v>0</v>
      </c>
      <c r="R29" s="20">
        <f t="shared" si="3"/>
        <v>0</v>
      </c>
      <c r="S29" s="20">
        <f t="shared" si="4"/>
        <v>0</v>
      </c>
      <c r="T29" s="51">
        <f t="shared" si="9"/>
        <v>0</v>
      </c>
      <c r="U29" s="49">
        <f t="shared" si="5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6"/>
        <v>0</v>
      </c>
      <c r="J30" s="23"/>
      <c r="K30" s="23">
        <f t="shared" si="7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8"/>
        <v>0</v>
      </c>
      <c r="P30" s="20">
        <f t="shared" si="1"/>
        <v>0</v>
      </c>
      <c r="Q30" s="20">
        <f t="shared" si="2"/>
        <v>0</v>
      </c>
      <c r="R30" s="20">
        <f t="shared" si="3"/>
        <v>0</v>
      </c>
      <c r="S30" s="20">
        <f t="shared" si="4"/>
        <v>0</v>
      </c>
      <c r="T30" s="51">
        <f t="shared" si="9"/>
        <v>0</v>
      </c>
      <c r="U30" s="49">
        <f t="shared" si="5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6"/>
        <v>0</v>
      </c>
      <c r="J31" s="23"/>
      <c r="K31" s="23">
        <f t="shared" si="7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8"/>
        <v>0</v>
      </c>
      <c r="P31" s="20">
        <f t="shared" si="1"/>
        <v>0</v>
      </c>
      <c r="Q31" s="20">
        <f t="shared" si="2"/>
        <v>0</v>
      </c>
      <c r="R31" s="20">
        <f t="shared" si="3"/>
        <v>0</v>
      </c>
      <c r="S31" s="20">
        <f t="shared" si="4"/>
        <v>0</v>
      </c>
      <c r="T31" s="51">
        <f t="shared" si="9"/>
        <v>0</v>
      </c>
      <c r="U31" s="49">
        <f t="shared" si="5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6"/>
        <v>0</v>
      </c>
      <c r="J32" s="23"/>
      <c r="K32" s="23">
        <f t="shared" si="7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8"/>
        <v>0</v>
      </c>
      <c r="P32" s="20">
        <f t="shared" si="1"/>
        <v>0</v>
      </c>
      <c r="Q32" s="20">
        <f t="shared" si="2"/>
        <v>0</v>
      </c>
      <c r="R32" s="20">
        <f t="shared" si="3"/>
        <v>0</v>
      </c>
      <c r="S32" s="20">
        <f t="shared" si="4"/>
        <v>0</v>
      </c>
      <c r="T32" s="51">
        <f t="shared" si="9"/>
        <v>0</v>
      </c>
      <c r="U32" s="49">
        <f t="shared" si="5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6"/>
        <v>0</v>
      </c>
      <c r="J33" s="23"/>
      <c r="K33" s="23">
        <f t="shared" si="7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8"/>
        <v>0</v>
      </c>
      <c r="P33" s="20">
        <f t="shared" si="1"/>
        <v>0</v>
      </c>
      <c r="Q33" s="20">
        <f t="shared" si="2"/>
        <v>0</v>
      </c>
      <c r="R33" s="20">
        <f t="shared" si="3"/>
        <v>0</v>
      </c>
      <c r="S33" s="20">
        <f t="shared" si="4"/>
        <v>0</v>
      </c>
      <c r="T33" s="51">
        <f t="shared" si="9"/>
        <v>0</v>
      </c>
      <c r="U33" s="49">
        <f t="shared" si="5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6"/>
        <v>0</v>
      </c>
      <c r="J34" s="23"/>
      <c r="K34" s="23">
        <f t="shared" si="7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8"/>
        <v>0</v>
      </c>
      <c r="P34" s="20">
        <f t="shared" si="1"/>
        <v>0</v>
      </c>
      <c r="Q34" s="20">
        <f t="shared" si="2"/>
        <v>0</v>
      </c>
      <c r="R34" s="20">
        <f t="shared" si="3"/>
        <v>0</v>
      </c>
      <c r="S34" s="20">
        <f t="shared" si="4"/>
        <v>0</v>
      </c>
      <c r="T34" s="51">
        <f t="shared" si="9"/>
        <v>0</v>
      </c>
      <c r="U34" s="49">
        <f t="shared" si="5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6"/>
        <v>0</v>
      </c>
      <c r="J35" s="23"/>
      <c r="K35" s="23">
        <f t="shared" si="7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8"/>
        <v>0</v>
      </c>
      <c r="P35" s="20">
        <f t="shared" si="1"/>
        <v>0</v>
      </c>
      <c r="Q35" s="20">
        <f t="shared" si="2"/>
        <v>0</v>
      </c>
      <c r="R35" s="20">
        <f t="shared" si="3"/>
        <v>0</v>
      </c>
      <c r="S35" s="20">
        <f t="shared" si="4"/>
        <v>0</v>
      </c>
      <c r="T35" s="51">
        <f t="shared" si="9"/>
        <v>0</v>
      </c>
      <c r="U35" s="49">
        <f t="shared" si="5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6"/>
        <v>0</v>
      </c>
      <c r="J36" s="23"/>
      <c r="K36" s="23">
        <f t="shared" si="7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8"/>
        <v>0</v>
      </c>
      <c r="P36" s="20">
        <f t="shared" si="1"/>
        <v>0</v>
      </c>
      <c r="Q36" s="20">
        <f t="shared" si="2"/>
        <v>0</v>
      </c>
      <c r="R36" s="20">
        <f t="shared" si="3"/>
        <v>0</v>
      </c>
      <c r="S36" s="20">
        <f t="shared" si="4"/>
        <v>0</v>
      </c>
      <c r="T36" s="51">
        <f t="shared" si="9"/>
        <v>0</v>
      </c>
      <c r="U36" s="49">
        <f t="shared" si="5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6"/>
        <v>0</v>
      </c>
      <c r="J37" s="23"/>
      <c r="K37" s="23">
        <f t="shared" si="7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8"/>
        <v>0</v>
      </c>
      <c r="P37" s="20">
        <f t="shared" si="1"/>
        <v>0</v>
      </c>
      <c r="Q37" s="20">
        <f t="shared" si="2"/>
        <v>0</v>
      </c>
      <c r="R37" s="20">
        <f t="shared" si="3"/>
        <v>0</v>
      </c>
      <c r="S37" s="20">
        <f t="shared" si="4"/>
        <v>0</v>
      </c>
      <c r="T37" s="51">
        <f t="shared" si="9"/>
        <v>0</v>
      </c>
      <c r="U37" s="49">
        <f t="shared" si="5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6"/>
        <v>0</v>
      </c>
      <c r="J38" s="23"/>
      <c r="K38" s="23">
        <f t="shared" si="7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8"/>
        <v>0</v>
      </c>
      <c r="P38" s="20">
        <f t="shared" si="1"/>
        <v>0</v>
      </c>
      <c r="Q38" s="20">
        <f t="shared" si="2"/>
        <v>0</v>
      </c>
      <c r="R38" s="20">
        <f t="shared" si="3"/>
        <v>0</v>
      </c>
      <c r="S38" s="20">
        <f t="shared" si="4"/>
        <v>0</v>
      </c>
      <c r="T38" s="51">
        <f t="shared" si="9"/>
        <v>0</v>
      </c>
      <c r="U38" s="49">
        <f t="shared" si="5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6"/>
        <v>0</v>
      </c>
      <c r="J39" s="23"/>
      <c r="K39" s="23">
        <f t="shared" si="7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8"/>
        <v>0</v>
      </c>
      <c r="P39" s="20">
        <f t="shared" si="1"/>
        <v>0</v>
      </c>
      <c r="Q39" s="20">
        <f t="shared" si="2"/>
        <v>0</v>
      </c>
      <c r="R39" s="20">
        <f t="shared" si="3"/>
        <v>0</v>
      </c>
      <c r="S39" s="20">
        <f t="shared" si="4"/>
        <v>0</v>
      </c>
      <c r="T39" s="51">
        <f t="shared" si="9"/>
        <v>0</v>
      </c>
      <c r="U39" s="49">
        <f t="shared" si="5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6"/>
        <v>0</v>
      </c>
      <c r="J40" s="23"/>
      <c r="K40" s="23">
        <f t="shared" si="7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8"/>
        <v>0</v>
      </c>
      <c r="P40" s="20">
        <f t="shared" si="1"/>
        <v>0</v>
      </c>
      <c r="Q40" s="20">
        <f t="shared" si="2"/>
        <v>0</v>
      </c>
      <c r="R40" s="20">
        <f t="shared" si="3"/>
        <v>0</v>
      </c>
      <c r="S40" s="20">
        <f t="shared" si="4"/>
        <v>0</v>
      </c>
      <c r="T40" s="51">
        <f t="shared" si="9"/>
        <v>0</v>
      </c>
      <c r="U40" s="49">
        <f t="shared" si="5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6"/>
        <v>0</v>
      </c>
      <c r="J41" s="23"/>
      <c r="K41" s="23">
        <f t="shared" si="7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8"/>
        <v>0</v>
      </c>
      <c r="P41" s="20">
        <f t="shared" si="1"/>
        <v>0</v>
      </c>
      <c r="Q41" s="20">
        <f t="shared" si="2"/>
        <v>0</v>
      </c>
      <c r="R41" s="20">
        <f t="shared" si="3"/>
        <v>0</v>
      </c>
      <c r="S41" s="20">
        <f t="shared" si="4"/>
        <v>0</v>
      </c>
      <c r="T41" s="51">
        <f t="shared" si="9"/>
        <v>0</v>
      </c>
      <c r="U41" s="49">
        <f t="shared" si="5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6"/>
        <v>0</v>
      </c>
      <c r="J42" s="23"/>
      <c r="K42" s="23">
        <f t="shared" si="7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8"/>
        <v>0</v>
      </c>
      <c r="P42" s="20">
        <f t="shared" si="1"/>
        <v>0</v>
      </c>
      <c r="Q42" s="20">
        <f t="shared" si="2"/>
        <v>0</v>
      </c>
      <c r="R42" s="20">
        <f t="shared" si="3"/>
        <v>0</v>
      </c>
      <c r="S42" s="20">
        <f t="shared" si="4"/>
        <v>0</v>
      </c>
      <c r="T42" s="51">
        <f t="shared" si="9"/>
        <v>0</v>
      </c>
      <c r="U42" s="49">
        <f t="shared" si="5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ht="13.5" thickBot="1" x14ac:dyDescent="0.25">
      <c r="A46" s="16"/>
      <c r="E46" s="34" t="s">
        <v>24</v>
      </c>
      <c r="G46" s="30">
        <f>+G43</f>
        <v>0</v>
      </c>
      <c r="M46" s="199" t="s">
        <v>43</v>
      </c>
      <c r="N46" s="200"/>
      <c r="O46" s="200"/>
      <c r="P46" s="200"/>
      <c r="Q46" s="200"/>
      <c r="R46" s="200"/>
      <c r="S46" s="200"/>
      <c r="T46" s="201"/>
      <c r="U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x14ac:dyDescent="0.2">
      <c r="A49" s="16"/>
      <c r="C49" s="96"/>
      <c r="D49" s="95"/>
      <c r="N49" s="35"/>
      <c r="O49" s="38"/>
      <c r="S49" s="37"/>
      <c r="T49" s="38"/>
    </row>
    <row r="50" spans="1:20" x14ac:dyDescent="0.2">
      <c r="A50" s="16"/>
      <c r="N50" s="38"/>
      <c r="O50" s="76"/>
      <c r="S50" s="37"/>
      <c r="T50" s="38"/>
    </row>
    <row r="51" spans="1:20" x14ac:dyDescent="0.2">
      <c r="A51" s="16"/>
      <c r="N51" s="38"/>
      <c r="O51" s="76"/>
    </row>
    <row r="52" spans="1:20" x14ac:dyDescent="0.2">
      <c r="A52" s="16"/>
      <c r="N52" s="38"/>
      <c r="O52" s="76"/>
    </row>
    <row r="53" spans="1:20" x14ac:dyDescent="0.2">
      <c r="A53" s="16"/>
      <c r="N53" s="38"/>
      <c r="O53" s="36"/>
    </row>
    <row r="54" spans="1:20" x14ac:dyDescent="0.2">
      <c r="A54" s="16"/>
    </row>
    <row r="55" spans="1:20" x14ac:dyDescent="0.2">
      <c r="A55" s="16"/>
      <c r="N55" s="45"/>
      <c r="O55" s="46"/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honeticPr fontId="0" type="noConversion"/>
  <printOptions gridLines="1"/>
  <pageMargins left="0" right="0" top="0.5" bottom="0.5" header="0.25" footer="0.25"/>
  <pageSetup scale="71" orientation="landscape" horizont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D12" sqref="D12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4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59</v>
      </c>
      <c r="C11" s="14">
        <v>27467</v>
      </c>
      <c r="D11" s="99">
        <v>36951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0.1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0.1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0.1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0.1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0.1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0.1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199" t="s">
        <v>43</v>
      </c>
      <c r="M45" s="200"/>
      <c r="N45" s="200"/>
      <c r="O45" s="200"/>
      <c r="P45" s="200"/>
      <c r="Q45" s="200"/>
      <c r="R45" s="200"/>
      <c r="S45" s="201"/>
      <c r="T45" s="57">
        <f>T43+((ABS(U43)))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L45:S45"/>
  </mergeCells>
  <phoneticPr fontId="0" type="noConversion"/>
  <printOptions gridLines="1"/>
  <pageMargins left="0" right="0.25" top="0.5" bottom="0.5" header="0.5" footer="0.25"/>
  <pageSetup scale="7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55</v>
      </c>
      <c r="C11" s="14">
        <v>27266</v>
      </c>
      <c r="D11" s="99">
        <v>36951</v>
      </c>
      <c r="E11" s="16">
        <v>500623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ht="13.5" thickBot="1" x14ac:dyDescent="0.25">
      <c r="A46" s="16"/>
      <c r="E46" s="34" t="s">
        <v>24</v>
      </c>
      <c r="G46" s="30">
        <f>+G43</f>
        <v>0</v>
      </c>
      <c r="M46" s="199" t="s">
        <v>43</v>
      </c>
      <c r="N46" s="200"/>
      <c r="O46" s="200"/>
      <c r="P46" s="200"/>
      <c r="Q46" s="200"/>
      <c r="R46" s="200"/>
      <c r="S46" s="200"/>
      <c r="T46" s="201"/>
      <c r="U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honeticPr fontId="0" type="noConversion"/>
  <printOptions gridLines="1"/>
  <pageMargins left="0" right="0" top="0.5" bottom="0.5" header="0.25" footer="0.25"/>
  <pageSetup scale="74" orientation="landscape" horizontalDpi="4294967292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55</v>
      </c>
      <c r="C11" s="14">
        <v>27266</v>
      </c>
      <c r="D11" s="99">
        <v>36923</v>
      </c>
      <c r="E11" s="16">
        <v>500621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ht="13.5" thickBot="1" x14ac:dyDescent="0.25">
      <c r="A46" s="16"/>
      <c r="E46" s="34" t="s">
        <v>24</v>
      </c>
      <c r="G46" s="30">
        <f>+G43</f>
        <v>0</v>
      </c>
      <c r="M46" s="199" t="s">
        <v>43</v>
      </c>
      <c r="N46" s="200"/>
      <c r="O46" s="200"/>
      <c r="P46" s="200"/>
      <c r="Q46" s="200"/>
      <c r="R46" s="200"/>
      <c r="S46" s="200"/>
      <c r="T46" s="201"/>
      <c r="U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honeticPr fontId="0" type="noConversion"/>
  <printOptions gridLines="1"/>
  <pageMargins left="0" right="0" top="0.5" bottom="0.5" header="0.25" footer="0"/>
  <pageSetup scale="74" orientation="landscape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topLeftCell="C1" workbookViewId="0">
      <selection activeCell="U56" sqref="U56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4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2.28515625" style="12" customWidth="1"/>
    <col min="21" max="21" width="11.140625" style="12" customWidth="1"/>
    <col min="22" max="22" width="9.140625" style="12"/>
    <col min="23" max="23" width="10.28515625" style="12" bestFit="1" customWidth="1"/>
    <col min="24" max="16384" width="9.140625" style="12"/>
  </cols>
  <sheetData>
    <row r="2" spans="1:23" x14ac:dyDescent="0.2">
      <c r="B2" s="198" t="s">
        <v>61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3" x14ac:dyDescent="0.2">
      <c r="B3" s="198" t="s">
        <v>102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90</v>
      </c>
      <c r="C11" s="14">
        <v>27507</v>
      </c>
      <c r="D11" s="99">
        <v>37196</v>
      </c>
      <c r="E11" s="16">
        <v>78151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s="120" customFormat="1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122">
        <v>0.38829999999999998</v>
      </c>
      <c r="M13" s="24">
        <v>0.38829999999999998</v>
      </c>
      <c r="N13" s="123">
        <f t="shared" si="0"/>
        <v>0</v>
      </c>
      <c r="O13" s="123">
        <f t="shared" si="1"/>
        <v>0</v>
      </c>
      <c r="P13" s="124">
        <f t="shared" ref="P13:P42" si="3">+IF($K13&gt;0,$K13,0)</f>
        <v>0</v>
      </c>
      <c r="Q13" s="124">
        <f t="shared" ref="Q13:Q42" si="4">+IF($K13&lt;0,$K13,0)</f>
        <v>0</v>
      </c>
      <c r="R13" s="124">
        <f t="shared" ref="R13:R41" si="5">IF(P13&gt;P12,P13-P12,0)</f>
        <v>0</v>
      </c>
      <c r="S13" s="124">
        <f t="shared" ref="S13:S41" si="6">IF(Q13&lt;Q12,Q13-Q12,0)</f>
        <v>0</v>
      </c>
      <c r="T13" s="125">
        <f>IF(K13&gt;0,K13*L13,0)</f>
        <v>0</v>
      </c>
      <c r="U13" s="126">
        <f t="shared" ref="U13:U41" si="7">IF(K13&lt;0,K13*M13,0)</f>
        <v>0</v>
      </c>
    </row>
    <row r="14" spans="1:23" s="120" customFormat="1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122">
        <v>0.38829999999999998</v>
      </c>
      <c r="M14" s="24">
        <v>0.38829999999999998</v>
      </c>
      <c r="N14" s="123">
        <f t="shared" si="0"/>
        <v>0</v>
      </c>
      <c r="O14" s="123">
        <f t="shared" si="1"/>
        <v>0</v>
      </c>
      <c r="P14" s="124">
        <f t="shared" si="3"/>
        <v>0</v>
      </c>
      <c r="Q14" s="124">
        <f t="shared" si="4"/>
        <v>0</v>
      </c>
      <c r="R14" s="124">
        <f t="shared" si="5"/>
        <v>0</v>
      </c>
      <c r="S14" s="124">
        <f t="shared" si="6"/>
        <v>0</v>
      </c>
      <c r="T14" s="125">
        <f>IF(K14&gt;0,K14*L14,0)</f>
        <v>0</v>
      </c>
      <c r="U14" s="126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s="120" customFormat="1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122">
        <v>0.38829999999999998</v>
      </c>
      <c r="M16" s="24">
        <v>0.38829999999999998</v>
      </c>
      <c r="N16" s="123">
        <f t="shared" si="0"/>
        <v>0</v>
      </c>
      <c r="O16" s="123">
        <f t="shared" si="1"/>
        <v>0</v>
      </c>
      <c r="P16" s="124">
        <f t="shared" si="3"/>
        <v>0</v>
      </c>
      <c r="Q16" s="124">
        <f t="shared" si="4"/>
        <v>0</v>
      </c>
      <c r="R16" s="124">
        <f t="shared" si="5"/>
        <v>0</v>
      </c>
      <c r="S16" s="124">
        <f t="shared" si="6"/>
        <v>0</v>
      </c>
      <c r="T16" s="125">
        <f t="shared" si="9"/>
        <v>0</v>
      </c>
      <c r="U16" s="126">
        <f t="shared" si="7"/>
        <v>0</v>
      </c>
    </row>
    <row r="17" spans="1:23" s="120" customFormat="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122">
        <v>0.38829999999999998</v>
      </c>
      <c r="M17" s="24">
        <v>0.38829999999999998</v>
      </c>
      <c r="N17" s="123">
        <f t="shared" si="0"/>
        <v>0</v>
      </c>
      <c r="O17" s="123">
        <f t="shared" si="1"/>
        <v>0</v>
      </c>
      <c r="P17" s="124">
        <f t="shared" si="3"/>
        <v>0</v>
      </c>
      <c r="Q17" s="124">
        <f t="shared" si="4"/>
        <v>0</v>
      </c>
      <c r="R17" s="124">
        <f t="shared" si="5"/>
        <v>0</v>
      </c>
      <c r="S17" s="124">
        <f t="shared" si="6"/>
        <v>0</v>
      </c>
      <c r="T17" s="125">
        <f t="shared" si="9"/>
        <v>0</v>
      </c>
      <c r="U17" s="126">
        <f t="shared" si="7"/>
        <v>0</v>
      </c>
    </row>
    <row r="18" spans="1:23" s="120" customFormat="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122">
        <v>0.38829999999999998</v>
      </c>
      <c r="M18" s="24">
        <v>0.38829999999999998</v>
      </c>
      <c r="N18" s="123">
        <f t="shared" si="0"/>
        <v>0</v>
      </c>
      <c r="O18" s="123">
        <f t="shared" si="1"/>
        <v>0</v>
      </c>
      <c r="P18" s="124">
        <f t="shared" si="3"/>
        <v>0</v>
      </c>
      <c r="Q18" s="124">
        <f t="shared" si="4"/>
        <v>0</v>
      </c>
      <c r="R18" s="124">
        <f t="shared" si="5"/>
        <v>0</v>
      </c>
      <c r="S18" s="124">
        <f t="shared" si="6"/>
        <v>0</v>
      </c>
      <c r="T18" s="125">
        <f t="shared" si="9"/>
        <v>0</v>
      </c>
      <c r="U18" s="126">
        <f t="shared" si="7"/>
        <v>0</v>
      </c>
    </row>
    <row r="19" spans="1:23" s="120" customFormat="1" x14ac:dyDescent="0.2">
      <c r="A19" s="16">
        <v>8</v>
      </c>
      <c r="B19" s="21"/>
      <c r="C19" s="78"/>
      <c r="D19" s="26"/>
      <c r="E19" s="16"/>
      <c r="F19" s="21"/>
      <c r="G19" s="22">
        <v>22500</v>
      </c>
      <c r="H19" s="22"/>
      <c r="I19" s="23">
        <f t="shared" si="2"/>
        <v>22500</v>
      </c>
      <c r="J19" s="23"/>
      <c r="K19" s="23">
        <f t="shared" si="8"/>
        <v>22500</v>
      </c>
      <c r="L19" s="122">
        <v>0.38829999999999998</v>
      </c>
      <c r="M19" s="24">
        <v>0.38829999999999998</v>
      </c>
      <c r="N19" s="123">
        <f t="shared" si="0"/>
        <v>8736.75</v>
      </c>
      <c r="O19" s="123">
        <f t="shared" si="1"/>
        <v>0</v>
      </c>
      <c r="P19" s="124">
        <f t="shared" si="3"/>
        <v>22500</v>
      </c>
      <c r="Q19" s="124">
        <f t="shared" si="4"/>
        <v>0</v>
      </c>
      <c r="R19" s="124">
        <f t="shared" si="5"/>
        <v>22500</v>
      </c>
      <c r="S19" s="124">
        <f t="shared" si="6"/>
        <v>0</v>
      </c>
      <c r="T19" s="125">
        <f t="shared" si="9"/>
        <v>8736.75</v>
      </c>
      <c r="U19" s="126">
        <f t="shared" si="7"/>
        <v>0</v>
      </c>
    </row>
    <row r="20" spans="1:23" s="120" customFormat="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22500</v>
      </c>
      <c r="L20" s="122">
        <v>0.38829999999999998</v>
      </c>
      <c r="M20" s="24">
        <v>0.38829999999999998</v>
      </c>
      <c r="N20" s="123">
        <f t="shared" si="0"/>
        <v>0</v>
      </c>
      <c r="O20" s="123">
        <f t="shared" si="1"/>
        <v>0</v>
      </c>
      <c r="P20" s="124">
        <f t="shared" si="3"/>
        <v>22500</v>
      </c>
      <c r="Q20" s="124">
        <f t="shared" si="4"/>
        <v>0</v>
      </c>
      <c r="R20" s="124">
        <f t="shared" si="5"/>
        <v>0</v>
      </c>
      <c r="S20" s="124">
        <f t="shared" si="6"/>
        <v>0</v>
      </c>
      <c r="T20" s="125">
        <f t="shared" si="9"/>
        <v>8736.75</v>
      </c>
      <c r="U20" s="126">
        <f t="shared" si="7"/>
        <v>0</v>
      </c>
    </row>
    <row r="21" spans="1:23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22500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22500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8736.75</v>
      </c>
      <c r="U21" s="49">
        <f t="shared" si="7"/>
        <v>0</v>
      </c>
    </row>
    <row r="22" spans="1:23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22500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22500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8736.75</v>
      </c>
      <c r="U22" s="49">
        <f t="shared" si="7"/>
        <v>0</v>
      </c>
    </row>
    <row r="23" spans="1:23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22500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22500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8736.75</v>
      </c>
      <c r="U23" s="49">
        <f t="shared" si="7"/>
        <v>0</v>
      </c>
    </row>
    <row r="24" spans="1:23" x14ac:dyDescent="0.2">
      <c r="A24" s="16">
        <v>13</v>
      </c>
      <c r="B24" s="21"/>
      <c r="C24" s="16"/>
      <c r="D24" s="26"/>
      <c r="E24" s="16"/>
      <c r="F24" s="21"/>
      <c r="G24" s="22"/>
      <c r="H24" s="22">
        <v>-22500</v>
      </c>
      <c r="I24" s="23">
        <f t="shared" si="2"/>
        <v>-22500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8736.75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  <c r="W24" s="49">
        <f>SUM(T19:T24)</f>
        <v>43683.75</v>
      </c>
    </row>
    <row r="25" spans="1:23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  <c r="W25" s="49"/>
    </row>
    <row r="26" spans="1:23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3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3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3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3" s="120" customFormat="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123">
        <f t="shared" si="0"/>
        <v>0</v>
      </c>
      <c r="O30" s="123">
        <f t="shared" si="1"/>
        <v>0</v>
      </c>
      <c r="P30" s="124">
        <f t="shared" si="3"/>
        <v>0</v>
      </c>
      <c r="Q30" s="124">
        <f t="shared" si="4"/>
        <v>0</v>
      </c>
      <c r="R30" s="124">
        <f t="shared" si="5"/>
        <v>0</v>
      </c>
      <c r="S30" s="124">
        <f t="shared" si="6"/>
        <v>0</v>
      </c>
      <c r="T30" s="125">
        <f t="shared" si="9"/>
        <v>0</v>
      </c>
      <c r="U30" s="126">
        <f t="shared" si="7"/>
        <v>0</v>
      </c>
    </row>
    <row r="31" spans="1:23" s="120" customFormat="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123">
        <f t="shared" si="0"/>
        <v>0</v>
      </c>
      <c r="O31" s="123">
        <f t="shared" si="1"/>
        <v>0</v>
      </c>
      <c r="P31" s="124">
        <f t="shared" si="3"/>
        <v>0</v>
      </c>
      <c r="Q31" s="124">
        <f t="shared" si="4"/>
        <v>0</v>
      </c>
      <c r="R31" s="124">
        <f t="shared" si="5"/>
        <v>0</v>
      </c>
      <c r="S31" s="124">
        <f t="shared" si="6"/>
        <v>0</v>
      </c>
      <c r="T31" s="125">
        <f t="shared" si="9"/>
        <v>0</v>
      </c>
      <c r="U31" s="126">
        <f t="shared" si="7"/>
        <v>0</v>
      </c>
    </row>
    <row r="32" spans="1:23" s="120" customFormat="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123">
        <f t="shared" si="0"/>
        <v>0</v>
      </c>
      <c r="O32" s="123">
        <f t="shared" si="1"/>
        <v>0</v>
      </c>
      <c r="P32" s="124">
        <f t="shared" si="3"/>
        <v>0</v>
      </c>
      <c r="Q32" s="124">
        <f t="shared" si="4"/>
        <v>0</v>
      </c>
      <c r="R32" s="124">
        <f t="shared" si="5"/>
        <v>0</v>
      </c>
      <c r="S32" s="124">
        <f t="shared" si="6"/>
        <v>0</v>
      </c>
      <c r="T32" s="125">
        <f t="shared" si="9"/>
        <v>0</v>
      </c>
      <c r="U32" s="126">
        <f t="shared" si="7"/>
        <v>0</v>
      </c>
    </row>
    <row r="33" spans="1:21" s="120" customFormat="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123">
        <f t="shared" si="0"/>
        <v>0</v>
      </c>
      <c r="O33" s="123">
        <f t="shared" si="1"/>
        <v>0</v>
      </c>
      <c r="P33" s="124">
        <f t="shared" si="3"/>
        <v>0</v>
      </c>
      <c r="Q33" s="124">
        <f t="shared" si="4"/>
        <v>0</v>
      </c>
      <c r="R33" s="124">
        <f t="shared" si="5"/>
        <v>0</v>
      </c>
      <c r="S33" s="124">
        <f t="shared" si="6"/>
        <v>0</v>
      </c>
      <c r="T33" s="125">
        <f t="shared" si="9"/>
        <v>0</v>
      </c>
      <c r="U33" s="126">
        <f t="shared" si="7"/>
        <v>0</v>
      </c>
    </row>
    <row r="34" spans="1:21" s="120" customFormat="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123">
        <f t="shared" si="0"/>
        <v>0</v>
      </c>
      <c r="O34" s="123">
        <f t="shared" si="1"/>
        <v>0</v>
      </c>
      <c r="P34" s="124">
        <f t="shared" si="3"/>
        <v>0</v>
      </c>
      <c r="Q34" s="124">
        <f t="shared" si="4"/>
        <v>0</v>
      </c>
      <c r="R34" s="124">
        <f t="shared" si="5"/>
        <v>0</v>
      </c>
      <c r="S34" s="124">
        <f t="shared" si="6"/>
        <v>0</v>
      </c>
      <c r="T34" s="125">
        <f t="shared" si="9"/>
        <v>0</v>
      </c>
      <c r="U34" s="126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22500</v>
      </c>
      <c r="H43" s="1">
        <f>+SUM(H12:H42)</f>
        <v>-22500</v>
      </c>
      <c r="I43" s="1">
        <f>+SUM(I12:I42)</f>
        <v>0</v>
      </c>
      <c r="N43" s="31">
        <f t="shared" ref="N43:T43" si="10">SUM(N12:N42)</f>
        <v>8736.75</v>
      </c>
      <c r="O43" s="31">
        <f t="shared" si="10"/>
        <v>8736.75</v>
      </c>
      <c r="P43" s="31">
        <f t="shared" si="10"/>
        <v>112500</v>
      </c>
      <c r="Q43" s="31">
        <f t="shared" si="10"/>
        <v>0</v>
      </c>
      <c r="R43" s="31">
        <f t="shared" si="10"/>
        <v>22500</v>
      </c>
      <c r="S43" s="31">
        <f t="shared" si="10"/>
        <v>0</v>
      </c>
      <c r="T43" s="31">
        <f t="shared" si="10"/>
        <v>43683.75</v>
      </c>
      <c r="U43" s="31">
        <f>ABS(SUM(U12:U42))</f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199" t="s">
        <v>43</v>
      </c>
      <c r="M45" s="200"/>
      <c r="N45" s="200"/>
      <c r="O45" s="200"/>
      <c r="P45" s="200"/>
      <c r="Q45" s="200"/>
      <c r="R45" s="200"/>
      <c r="S45" s="201"/>
      <c r="T45" s="57">
        <f>T43+((ABS(U43)))</f>
        <v>43683.75</v>
      </c>
    </row>
    <row r="46" spans="1:21" x14ac:dyDescent="0.2">
      <c r="A46" s="16"/>
      <c r="E46" s="34" t="s">
        <v>24</v>
      </c>
      <c r="G46" s="30">
        <f>+G43</f>
        <v>22500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-22500</v>
      </c>
      <c r="K47" s="134" t="s">
        <v>91</v>
      </c>
      <c r="N47" s="38"/>
      <c r="O47" s="38"/>
      <c r="S47" s="37"/>
      <c r="T47" s="68"/>
    </row>
    <row r="48" spans="1:21" x14ac:dyDescent="0.2">
      <c r="A48" s="16"/>
      <c r="G48" s="30">
        <f>ABS(G47)</f>
        <v>22500</v>
      </c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288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288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576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576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B2:T2"/>
    <mergeCell ref="B3:T3"/>
    <mergeCell ref="L45:S45"/>
  </mergeCells>
  <phoneticPr fontId="0" type="noConversion"/>
  <printOptions gridLines="1"/>
  <pageMargins left="0.75" right="0.75" top="1" bottom="1" header="0.5" footer="0.5"/>
  <pageSetup scale="66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Z62"/>
  <sheetViews>
    <sheetView topLeftCell="H1" workbookViewId="0">
      <selection activeCell="J11" sqref="J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9.140625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23" width="9.140625" style="12"/>
    <col min="24" max="24" width="11.28515625" style="12" bestFit="1" customWidth="1"/>
    <col min="25" max="25" width="9.140625" style="12"/>
    <col min="26" max="26" width="10.7109375" style="12" bestFit="1" customWidth="1"/>
    <col min="27" max="16384" width="9.140625" style="12"/>
  </cols>
  <sheetData>
    <row r="9" spans="1:26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6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6" x14ac:dyDescent="0.2">
      <c r="A11" s="13"/>
      <c r="B11" s="14" t="s">
        <v>32</v>
      </c>
      <c r="C11" s="14">
        <v>27268</v>
      </c>
      <c r="D11" s="99">
        <v>36923</v>
      </c>
      <c r="E11" s="16">
        <v>500615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6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 t="shared" ref="T12:T41" si="2">IF(K12&gt;0,K12*L12,0)</f>
        <v>0</v>
      </c>
      <c r="U12" s="49">
        <f t="shared" ref="U12:U41" si="3">IF(K12&lt;0,K12*M12,0)</f>
        <v>0</v>
      </c>
      <c r="W12" s="38"/>
      <c r="X12" s="38"/>
      <c r="Y12" s="38"/>
      <c r="Z12" s="38"/>
    </row>
    <row r="13" spans="1:26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4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1" si="5">+IF($K13&gt;0,$K13,0)</f>
        <v>0</v>
      </c>
      <c r="Q13" s="20">
        <f t="shared" ref="Q13:Q41" si="6">+IF($K13&lt;0,$K13,0)</f>
        <v>0</v>
      </c>
      <c r="R13" s="20">
        <f t="shared" ref="R13:R41" si="7">IF(P13&gt;P12,P13-P12,0)</f>
        <v>0</v>
      </c>
      <c r="S13" s="20">
        <f t="shared" ref="S13:S41" si="8">IF(Q13&lt;Q12,Q13-Q12,0)</f>
        <v>0</v>
      </c>
      <c r="T13" s="51">
        <f t="shared" si="2"/>
        <v>0</v>
      </c>
      <c r="U13" s="49">
        <f t="shared" si="3"/>
        <v>0</v>
      </c>
      <c r="W13" s="38"/>
      <c r="X13" s="38"/>
      <c r="Y13" s="38"/>
      <c r="Z13" s="38"/>
    </row>
    <row r="14" spans="1:26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4"/>
        <v>0</v>
      </c>
      <c r="J14" s="23"/>
      <c r="K14" s="23">
        <f t="shared" ref="K14:K41" si="9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5"/>
        <v>0</v>
      </c>
      <c r="Q14" s="20">
        <f t="shared" si="6"/>
        <v>0</v>
      </c>
      <c r="R14" s="20">
        <f t="shared" si="7"/>
        <v>0</v>
      </c>
      <c r="S14" s="20">
        <f t="shared" si="8"/>
        <v>0</v>
      </c>
      <c r="T14" s="51">
        <f t="shared" si="2"/>
        <v>0</v>
      </c>
      <c r="U14" s="49">
        <f t="shared" si="3"/>
        <v>0</v>
      </c>
      <c r="W14" s="38"/>
      <c r="X14" s="38"/>
      <c r="Y14" s="38"/>
      <c r="Z14" s="38"/>
    </row>
    <row r="15" spans="1:26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4"/>
        <v>0</v>
      </c>
      <c r="J15" s="23"/>
      <c r="K15" s="23">
        <f t="shared" si="9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5"/>
        <v>0</v>
      </c>
      <c r="Q15" s="20">
        <f t="shared" si="6"/>
        <v>0</v>
      </c>
      <c r="R15" s="20">
        <f t="shared" si="7"/>
        <v>0</v>
      </c>
      <c r="S15" s="20">
        <f t="shared" si="8"/>
        <v>0</v>
      </c>
      <c r="T15" s="51">
        <f t="shared" si="2"/>
        <v>0</v>
      </c>
      <c r="U15" s="49">
        <f t="shared" si="3"/>
        <v>0</v>
      </c>
      <c r="W15" s="38"/>
      <c r="X15" s="38"/>
      <c r="Y15" s="38"/>
      <c r="Z15" s="38"/>
    </row>
    <row r="16" spans="1:26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4"/>
        <v>0</v>
      </c>
      <c r="J16" s="23"/>
      <c r="K16" s="23">
        <f t="shared" si="9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5"/>
        <v>0</v>
      </c>
      <c r="Q16" s="20">
        <f t="shared" si="6"/>
        <v>0</v>
      </c>
      <c r="R16" s="20">
        <f t="shared" si="7"/>
        <v>0</v>
      </c>
      <c r="S16" s="20">
        <f t="shared" si="8"/>
        <v>0</v>
      </c>
      <c r="T16" s="51">
        <f t="shared" si="2"/>
        <v>0</v>
      </c>
      <c r="U16" s="49">
        <f t="shared" si="3"/>
        <v>0</v>
      </c>
      <c r="W16" s="38"/>
      <c r="X16" s="38"/>
      <c r="Y16" s="38"/>
      <c r="Z16" s="38"/>
    </row>
    <row r="17" spans="1:26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4"/>
        <v>0</v>
      </c>
      <c r="J17" s="23"/>
      <c r="K17" s="23">
        <f t="shared" si="9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5"/>
        <v>0</v>
      </c>
      <c r="Q17" s="20">
        <f t="shared" si="6"/>
        <v>0</v>
      </c>
      <c r="R17" s="20">
        <f t="shared" si="7"/>
        <v>0</v>
      </c>
      <c r="S17" s="20">
        <f t="shared" si="8"/>
        <v>0</v>
      </c>
      <c r="T17" s="51">
        <f t="shared" si="2"/>
        <v>0</v>
      </c>
      <c r="U17" s="49">
        <f t="shared" si="3"/>
        <v>0</v>
      </c>
      <c r="W17" s="38"/>
      <c r="X17" s="38"/>
      <c r="Y17" s="38"/>
      <c r="Z17" s="38"/>
    </row>
    <row r="18" spans="1:26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4"/>
        <v>0</v>
      </c>
      <c r="J18" s="23"/>
      <c r="K18" s="23">
        <f t="shared" si="9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5"/>
        <v>0</v>
      </c>
      <c r="Q18" s="20">
        <f t="shared" si="6"/>
        <v>0</v>
      </c>
      <c r="R18" s="20">
        <f t="shared" si="7"/>
        <v>0</v>
      </c>
      <c r="S18" s="20">
        <f t="shared" si="8"/>
        <v>0</v>
      </c>
      <c r="T18" s="51">
        <f t="shared" si="2"/>
        <v>0</v>
      </c>
      <c r="U18" s="49">
        <f t="shared" si="3"/>
        <v>0</v>
      </c>
      <c r="W18" s="38"/>
      <c r="X18" s="38"/>
      <c r="Y18" s="38"/>
      <c r="Z18" s="38"/>
    </row>
    <row r="19" spans="1:26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4"/>
        <v>0</v>
      </c>
      <c r="J19" s="23"/>
      <c r="K19" s="23">
        <f t="shared" si="9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5"/>
        <v>0</v>
      </c>
      <c r="Q19" s="20">
        <f t="shared" si="6"/>
        <v>0</v>
      </c>
      <c r="R19" s="20">
        <f t="shared" si="7"/>
        <v>0</v>
      </c>
      <c r="S19" s="20">
        <f t="shared" si="8"/>
        <v>0</v>
      </c>
      <c r="T19" s="51">
        <f t="shared" si="2"/>
        <v>0</v>
      </c>
      <c r="U19" s="49">
        <f t="shared" si="3"/>
        <v>0</v>
      </c>
      <c r="W19" s="38"/>
      <c r="X19" s="38"/>
      <c r="Y19" s="38"/>
      <c r="Z19" s="38"/>
    </row>
    <row r="20" spans="1:26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4"/>
        <v>0</v>
      </c>
      <c r="J20" s="23"/>
      <c r="K20" s="23">
        <f t="shared" si="9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5"/>
        <v>0</v>
      </c>
      <c r="Q20" s="20">
        <f t="shared" si="6"/>
        <v>0</v>
      </c>
      <c r="R20" s="20">
        <f t="shared" si="7"/>
        <v>0</v>
      </c>
      <c r="S20" s="20">
        <f t="shared" si="8"/>
        <v>0</v>
      </c>
      <c r="T20" s="51">
        <f t="shared" si="2"/>
        <v>0</v>
      </c>
      <c r="U20" s="49">
        <f t="shared" si="3"/>
        <v>0</v>
      </c>
      <c r="W20" s="38"/>
      <c r="X20" s="38"/>
      <c r="Y20" s="38"/>
      <c r="Z20" s="38"/>
    </row>
    <row r="21" spans="1:26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4"/>
        <v>0</v>
      </c>
      <c r="J21" s="23"/>
      <c r="K21" s="23">
        <f t="shared" si="9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5"/>
        <v>0</v>
      </c>
      <c r="Q21" s="20">
        <f t="shared" si="6"/>
        <v>0</v>
      </c>
      <c r="R21" s="20">
        <f t="shared" si="7"/>
        <v>0</v>
      </c>
      <c r="S21" s="20">
        <f t="shared" si="8"/>
        <v>0</v>
      </c>
      <c r="T21" s="51">
        <f t="shared" si="2"/>
        <v>0</v>
      </c>
      <c r="U21" s="49">
        <f t="shared" si="3"/>
        <v>0</v>
      </c>
      <c r="W21" s="38"/>
      <c r="X21" s="38"/>
      <c r="Y21" s="38"/>
      <c r="Z21" s="38"/>
    </row>
    <row r="22" spans="1:26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4"/>
        <v>0</v>
      </c>
      <c r="J22" s="23"/>
      <c r="K22" s="23">
        <f t="shared" si="9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5"/>
        <v>0</v>
      </c>
      <c r="Q22" s="20">
        <f t="shared" si="6"/>
        <v>0</v>
      </c>
      <c r="R22" s="20">
        <f t="shared" si="7"/>
        <v>0</v>
      </c>
      <c r="S22" s="20">
        <f t="shared" si="8"/>
        <v>0</v>
      </c>
      <c r="T22" s="51">
        <f t="shared" si="2"/>
        <v>0</v>
      </c>
      <c r="U22" s="49">
        <f t="shared" si="3"/>
        <v>0</v>
      </c>
      <c r="W22" s="38"/>
      <c r="X22" s="38"/>
      <c r="Y22" s="38"/>
      <c r="Z22" s="38"/>
    </row>
    <row r="23" spans="1:26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4"/>
        <v>0</v>
      </c>
      <c r="J23" s="23"/>
      <c r="K23" s="23">
        <f t="shared" si="9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5"/>
        <v>0</v>
      </c>
      <c r="Q23" s="20">
        <f t="shared" si="6"/>
        <v>0</v>
      </c>
      <c r="R23" s="20">
        <f t="shared" si="7"/>
        <v>0</v>
      </c>
      <c r="S23" s="20">
        <f t="shared" si="8"/>
        <v>0</v>
      </c>
      <c r="T23" s="51">
        <f t="shared" si="2"/>
        <v>0</v>
      </c>
      <c r="U23" s="49">
        <f t="shared" si="3"/>
        <v>0</v>
      </c>
      <c r="W23" s="38"/>
      <c r="X23" s="38"/>
      <c r="Y23" s="38"/>
      <c r="Z23" s="38"/>
    </row>
    <row r="24" spans="1:26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4"/>
        <v>0</v>
      </c>
      <c r="J24" s="23"/>
      <c r="K24" s="23">
        <f t="shared" si="9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5"/>
        <v>0</v>
      </c>
      <c r="Q24" s="20">
        <f t="shared" si="6"/>
        <v>0</v>
      </c>
      <c r="R24" s="20">
        <f t="shared" si="7"/>
        <v>0</v>
      </c>
      <c r="S24" s="20">
        <f t="shared" si="8"/>
        <v>0</v>
      </c>
      <c r="T24" s="51">
        <f t="shared" si="2"/>
        <v>0</v>
      </c>
      <c r="U24" s="49">
        <f t="shared" si="3"/>
        <v>0</v>
      </c>
      <c r="W24" s="38"/>
      <c r="X24" s="38"/>
      <c r="Y24" s="38"/>
      <c r="Z24" s="38"/>
    </row>
    <row r="25" spans="1:26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4"/>
        <v>0</v>
      </c>
      <c r="J25" s="23"/>
      <c r="K25" s="23">
        <f t="shared" si="9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5"/>
        <v>0</v>
      </c>
      <c r="Q25" s="20">
        <f t="shared" si="6"/>
        <v>0</v>
      </c>
      <c r="R25" s="20">
        <f t="shared" si="7"/>
        <v>0</v>
      </c>
      <c r="S25" s="20">
        <f t="shared" si="8"/>
        <v>0</v>
      </c>
      <c r="T25" s="51">
        <f t="shared" si="2"/>
        <v>0</v>
      </c>
      <c r="U25" s="49">
        <f t="shared" si="3"/>
        <v>0</v>
      </c>
      <c r="W25" s="38"/>
      <c r="X25" s="38"/>
      <c r="Y25" s="38"/>
      <c r="Z25" s="38"/>
    </row>
    <row r="26" spans="1:26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4"/>
        <v>0</v>
      </c>
      <c r="J26" s="23"/>
      <c r="K26" s="23">
        <f t="shared" si="9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5"/>
        <v>0</v>
      </c>
      <c r="Q26" s="20">
        <f t="shared" si="6"/>
        <v>0</v>
      </c>
      <c r="R26" s="20">
        <f t="shared" si="7"/>
        <v>0</v>
      </c>
      <c r="S26" s="20">
        <f t="shared" si="8"/>
        <v>0</v>
      </c>
      <c r="T26" s="51">
        <f t="shared" si="2"/>
        <v>0</v>
      </c>
      <c r="U26" s="49">
        <f t="shared" si="3"/>
        <v>0</v>
      </c>
      <c r="W26" s="38"/>
      <c r="X26" s="38"/>
      <c r="Y26" s="38"/>
      <c r="Z26" s="38"/>
    </row>
    <row r="27" spans="1:26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4"/>
        <v>0</v>
      </c>
      <c r="J27" s="23"/>
      <c r="K27" s="23">
        <f t="shared" si="9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5"/>
        <v>0</v>
      </c>
      <c r="Q27" s="20">
        <f t="shared" si="6"/>
        <v>0</v>
      </c>
      <c r="R27" s="20">
        <f t="shared" si="7"/>
        <v>0</v>
      </c>
      <c r="S27" s="20">
        <f t="shared" si="8"/>
        <v>0</v>
      </c>
      <c r="T27" s="51">
        <f t="shared" si="2"/>
        <v>0</v>
      </c>
      <c r="U27" s="49">
        <f t="shared" si="3"/>
        <v>0</v>
      </c>
      <c r="W27" s="38"/>
      <c r="X27" s="38"/>
      <c r="Y27" s="38"/>
      <c r="Z27" s="38"/>
    </row>
    <row r="28" spans="1:26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4"/>
        <v>0</v>
      </c>
      <c r="J28" s="23"/>
      <c r="K28" s="23">
        <f t="shared" si="9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5"/>
        <v>0</v>
      </c>
      <c r="Q28" s="20">
        <f t="shared" si="6"/>
        <v>0</v>
      </c>
      <c r="R28" s="20">
        <f t="shared" si="7"/>
        <v>0</v>
      </c>
      <c r="S28" s="20">
        <f t="shared" si="8"/>
        <v>0</v>
      </c>
      <c r="T28" s="51">
        <f t="shared" si="2"/>
        <v>0</v>
      </c>
      <c r="U28" s="49">
        <f t="shared" si="3"/>
        <v>0</v>
      </c>
      <c r="W28" s="38"/>
      <c r="X28" s="38"/>
      <c r="Y28" s="38"/>
      <c r="Z28" s="38"/>
    </row>
    <row r="29" spans="1:26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4"/>
        <v>0</v>
      </c>
      <c r="J29" s="23"/>
      <c r="K29" s="23">
        <f t="shared" si="9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5"/>
        <v>0</v>
      </c>
      <c r="Q29" s="20">
        <f t="shared" si="6"/>
        <v>0</v>
      </c>
      <c r="R29" s="20">
        <f t="shared" si="7"/>
        <v>0</v>
      </c>
      <c r="S29" s="20">
        <f t="shared" si="8"/>
        <v>0</v>
      </c>
      <c r="T29" s="51">
        <f t="shared" si="2"/>
        <v>0</v>
      </c>
      <c r="U29" s="49">
        <f t="shared" si="3"/>
        <v>0</v>
      </c>
      <c r="W29" s="38"/>
      <c r="X29" s="38"/>
      <c r="Y29" s="38"/>
      <c r="Z29" s="38"/>
    </row>
    <row r="30" spans="1:26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4"/>
        <v>0</v>
      </c>
      <c r="J30" s="23"/>
      <c r="K30" s="23">
        <f t="shared" si="9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5"/>
        <v>0</v>
      </c>
      <c r="Q30" s="20">
        <f t="shared" si="6"/>
        <v>0</v>
      </c>
      <c r="R30" s="20">
        <f t="shared" si="7"/>
        <v>0</v>
      </c>
      <c r="S30" s="20">
        <f t="shared" si="8"/>
        <v>0</v>
      </c>
      <c r="T30" s="51">
        <f t="shared" si="2"/>
        <v>0</v>
      </c>
      <c r="U30" s="49">
        <f t="shared" si="3"/>
        <v>0</v>
      </c>
      <c r="W30" s="38"/>
      <c r="X30" s="38"/>
      <c r="Y30" s="38"/>
      <c r="Z30" s="38"/>
    </row>
    <row r="31" spans="1:26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4"/>
        <v>0</v>
      </c>
      <c r="J31" s="23"/>
      <c r="K31" s="23">
        <f t="shared" si="9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5"/>
        <v>0</v>
      </c>
      <c r="Q31" s="20">
        <f t="shared" si="6"/>
        <v>0</v>
      </c>
      <c r="R31" s="20">
        <f t="shared" si="7"/>
        <v>0</v>
      </c>
      <c r="S31" s="20">
        <f t="shared" si="8"/>
        <v>0</v>
      </c>
      <c r="T31" s="51">
        <f t="shared" si="2"/>
        <v>0</v>
      </c>
      <c r="U31" s="49">
        <f t="shared" si="3"/>
        <v>0</v>
      </c>
      <c r="W31" s="38"/>
      <c r="X31" s="38"/>
      <c r="Y31" s="38"/>
      <c r="Z31" s="38"/>
    </row>
    <row r="32" spans="1:26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4"/>
        <v>0</v>
      </c>
      <c r="J32" s="23"/>
      <c r="K32" s="23">
        <f t="shared" si="9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5"/>
        <v>0</v>
      </c>
      <c r="Q32" s="20">
        <f t="shared" si="6"/>
        <v>0</v>
      </c>
      <c r="R32" s="20">
        <f t="shared" si="7"/>
        <v>0</v>
      </c>
      <c r="S32" s="20">
        <f t="shared" si="8"/>
        <v>0</v>
      </c>
      <c r="T32" s="51">
        <f t="shared" si="2"/>
        <v>0</v>
      </c>
      <c r="U32" s="49">
        <f t="shared" si="3"/>
        <v>0</v>
      </c>
      <c r="W32" s="38"/>
      <c r="X32" s="38"/>
      <c r="Y32" s="38"/>
      <c r="Z32" s="38"/>
    </row>
    <row r="33" spans="1:26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4"/>
        <v>0</v>
      </c>
      <c r="J33" s="23"/>
      <c r="K33" s="23">
        <f t="shared" si="9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5"/>
        <v>0</v>
      </c>
      <c r="Q33" s="20">
        <f t="shared" si="6"/>
        <v>0</v>
      </c>
      <c r="R33" s="20">
        <f t="shared" si="7"/>
        <v>0</v>
      </c>
      <c r="S33" s="20">
        <f t="shared" si="8"/>
        <v>0</v>
      </c>
      <c r="T33" s="51">
        <f t="shared" si="2"/>
        <v>0</v>
      </c>
      <c r="U33" s="49">
        <f t="shared" si="3"/>
        <v>0</v>
      </c>
      <c r="W33" s="38"/>
      <c r="X33" s="38"/>
      <c r="Y33" s="38"/>
      <c r="Z33" s="38"/>
    </row>
    <row r="34" spans="1:26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4"/>
        <v>0</v>
      </c>
      <c r="J34" s="23"/>
      <c r="K34" s="23">
        <f t="shared" si="9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5"/>
        <v>0</v>
      </c>
      <c r="Q34" s="20">
        <f t="shared" si="6"/>
        <v>0</v>
      </c>
      <c r="R34" s="20">
        <f t="shared" si="7"/>
        <v>0</v>
      </c>
      <c r="S34" s="20">
        <f t="shared" si="8"/>
        <v>0</v>
      </c>
      <c r="T34" s="51">
        <f t="shared" si="2"/>
        <v>0</v>
      </c>
      <c r="U34" s="49">
        <f t="shared" si="3"/>
        <v>0</v>
      </c>
      <c r="W34" s="38"/>
      <c r="X34" s="38"/>
      <c r="Y34" s="38"/>
      <c r="Z34" s="38"/>
    </row>
    <row r="35" spans="1:26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4"/>
        <v>0</v>
      </c>
      <c r="J35" s="23"/>
      <c r="K35" s="23">
        <f t="shared" si="9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5"/>
        <v>0</v>
      </c>
      <c r="Q35" s="20">
        <f t="shared" si="6"/>
        <v>0</v>
      </c>
      <c r="R35" s="20">
        <f t="shared" si="7"/>
        <v>0</v>
      </c>
      <c r="S35" s="20">
        <f t="shared" si="8"/>
        <v>0</v>
      </c>
      <c r="T35" s="51">
        <f t="shared" si="2"/>
        <v>0</v>
      </c>
      <c r="U35" s="49">
        <f t="shared" si="3"/>
        <v>0</v>
      </c>
      <c r="W35" s="38"/>
      <c r="X35" s="38"/>
      <c r="Y35" s="38"/>
      <c r="Z35" s="38"/>
    </row>
    <row r="36" spans="1:26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4"/>
        <v>0</v>
      </c>
      <c r="J36" s="23"/>
      <c r="K36" s="23">
        <f t="shared" si="9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5"/>
        <v>0</v>
      </c>
      <c r="Q36" s="20">
        <f t="shared" si="6"/>
        <v>0</v>
      </c>
      <c r="R36" s="20">
        <f t="shared" si="7"/>
        <v>0</v>
      </c>
      <c r="S36" s="20">
        <f t="shared" si="8"/>
        <v>0</v>
      </c>
      <c r="T36" s="51">
        <f t="shared" si="2"/>
        <v>0</v>
      </c>
      <c r="U36" s="49">
        <f t="shared" si="3"/>
        <v>0</v>
      </c>
      <c r="W36" s="38"/>
      <c r="X36" s="38"/>
      <c r="Y36" s="38"/>
      <c r="Z36" s="38"/>
    </row>
    <row r="37" spans="1:26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4"/>
        <v>0</v>
      </c>
      <c r="J37" s="23"/>
      <c r="K37" s="23">
        <f t="shared" si="9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5"/>
        <v>0</v>
      </c>
      <c r="Q37" s="20">
        <f t="shared" si="6"/>
        <v>0</v>
      </c>
      <c r="R37" s="20">
        <f t="shared" si="7"/>
        <v>0</v>
      </c>
      <c r="S37" s="20">
        <f t="shared" si="8"/>
        <v>0</v>
      </c>
      <c r="T37" s="51">
        <f t="shared" si="2"/>
        <v>0</v>
      </c>
      <c r="U37" s="49">
        <f t="shared" si="3"/>
        <v>0</v>
      </c>
      <c r="W37" s="38"/>
      <c r="X37" s="38"/>
      <c r="Y37" s="38"/>
      <c r="Z37" s="38"/>
    </row>
    <row r="38" spans="1:26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4"/>
        <v>0</v>
      </c>
      <c r="J38" s="23"/>
      <c r="K38" s="23">
        <f t="shared" si="9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5"/>
        <v>0</v>
      </c>
      <c r="Q38" s="20">
        <f t="shared" si="6"/>
        <v>0</v>
      </c>
      <c r="R38" s="20">
        <f t="shared" si="7"/>
        <v>0</v>
      </c>
      <c r="S38" s="20">
        <f t="shared" si="8"/>
        <v>0</v>
      </c>
      <c r="T38" s="51">
        <f t="shared" si="2"/>
        <v>0</v>
      </c>
      <c r="U38" s="49">
        <f t="shared" si="3"/>
        <v>0</v>
      </c>
      <c r="W38" s="38"/>
      <c r="X38" s="38"/>
      <c r="Y38" s="38"/>
      <c r="Z38" s="38"/>
    </row>
    <row r="39" spans="1:26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4"/>
        <v>0</v>
      </c>
      <c r="J39" s="23"/>
      <c r="K39" s="23">
        <f t="shared" si="9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5"/>
        <v>0</v>
      </c>
      <c r="Q39" s="20">
        <f t="shared" si="6"/>
        <v>0</v>
      </c>
      <c r="R39" s="20">
        <f t="shared" si="7"/>
        <v>0</v>
      </c>
      <c r="S39" s="20">
        <f t="shared" si="8"/>
        <v>0</v>
      </c>
      <c r="T39" s="51">
        <f t="shared" si="2"/>
        <v>0</v>
      </c>
      <c r="U39" s="49">
        <f t="shared" si="3"/>
        <v>0</v>
      </c>
      <c r="W39" s="38"/>
      <c r="X39" s="38"/>
      <c r="Y39" s="38"/>
      <c r="Z39" s="38"/>
    </row>
    <row r="40" spans="1:26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4"/>
        <v>0</v>
      </c>
      <c r="J40" s="23"/>
      <c r="K40" s="23">
        <f t="shared" si="9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5"/>
        <v>0</v>
      </c>
      <c r="Q40" s="20">
        <f t="shared" si="6"/>
        <v>0</v>
      </c>
      <c r="R40" s="20">
        <f t="shared" si="7"/>
        <v>0</v>
      </c>
      <c r="S40" s="20">
        <f t="shared" si="8"/>
        <v>0</v>
      </c>
      <c r="T40" s="51">
        <f t="shared" si="2"/>
        <v>0</v>
      </c>
      <c r="U40" s="49">
        <f t="shared" si="3"/>
        <v>0</v>
      </c>
      <c r="W40" s="38"/>
      <c r="X40" s="38"/>
      <c r="Y40" s="38"/>
      <c r="Z40" s="38"/>
    </row>
    <row r="41" spans="1:26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4"/>
        <v>0</v>
      </c>
      <c r="J41" s="23"/>
      <c r="K41" s="23">
        <f t="shared" si="9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5"/>
        <v>0</v>
      </c>
      <c r="Q41" s="20">
        <f t="shared" si="6"/>
        <v>0</v>
      </c>
      <c r="R41" s="20">
        <f t="shared" si="7"/>
        <v>0</v>
      </c>
      <c r="S41" s="20">
        <f t="shared" si="8"/>
        <v>0</v>
      </c>
      <c r="T41" s="51">
        <f t="shared" si="2"/>
        <v>0</v>
      </c>
      <c r="U41" s="49">
        <f t="shared" si="3"/>
        <v>0</v>
      </c>
      <c r="W41" s="38"/>
      <c r="X41" s="38"/>
      <c r="Y41" s="38"/>
      <c r="Z41" s="38"/>
    </row>
    <row r="42" spans="1:26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50"/>
      <c r="W42" s="38"/>
      <c r="X42" s="38"/>
      <c r="Y42" s="38"/>
      <c r="Z42" s="38"/>
    </row>
    <row r="43" spans="1:26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U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  <c r="W43" s="38"/>
      <c r="X43" s="54"/>
      <c r="Y43" s="38"/>
      <c r="Z43" s="55"/>
    </row>
    <row r="44" spans="1:26" ht="13.5" thickBot="1" x14ac:dyDescent="0.25">
      <c r="A44" s="16"/>
      <c r="E44"/>
      <c r="F44"/>
      <c r="G44"/>
    </row>
    <row r="45" spans="1:26" ht="13.5" thickBot="1" x14ac:dyDescent="0.25">
      <c r="A45" s="16"/>
      <c r="E45"/>
      <c r="F45"/>
      <c r="G45"/>
      <c r="H45" s="61" t="s">
        <v>42</v>
      </c>
      <c r="I45" s="207" t="s">
        <v>41</v>
      </c>
      <c r="J45" s="208"/>
      <c r="R45" s="33" t="s">
        <v>23</v>
      </c>
      <c r="S45" s="20">
        <f>+R43-S43</f>
        <v>0</v>
      </c>
      <c r="X45" s="34"/>
    </row>
    <row r="46" spans="1:26" x14ac:dyDescent="0.2">
      <c r="A46" s="16"/>
      <c r="E46" s="34" t="s">
        <v>24</v>
      </c>
      <c r="G46" s="30">
        <f>+G43</f>
        <v>0</v>
      </c>
      <c r="H46" s="59"/>
      <c r="I46" s="211"/>
      <c r="J46" s="212"/>
      <c r="N46" s="35"/>
      <c r="O46" s="36"/>
      <c r="S46" s="37"/>
      <c r="T46" s="38"/>
    </row>
    <row r="47" spans="1:26" ht="13.5" thickBot="1" x14ac:dyDescent="0.25">
      <c r="A47" s="16"/>
      <c r="E47" s="34" t="s">
        <v>25</v>
      </c>
      <c r="G47" s="30">
        <f>+H43</f>
        <v>0</v>
      </c>
      <c r="H47" s="60">
        <v>0.1</v>
      </c>
      <c r="I47" s="209">
        <f>G46*H47</f>
        <v>0</v>
      </c>
      <c r="J47" s="210"/>
      <c r="N47" s="38"/>
      <c r="O47" s="38"/>
      <c r="S47" s="37"/>
      <c r="T47" s="38"/>
    </row>
    <row r="48" spans="1:26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I45:J45"/>
    <mergeCell ref="I47:J47"/>
    <mergeCell ref="I46:J46"/>
  </mergeCells>
  <phoneticPr fontId="0" type="noConversion"/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38</v>
      </c>
      <c r="C11" s="14">
        <v>27404</v>
      </c>
      <c r="D11" s="99">
        <v>36923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>+G42+H42</f>
        <v>0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L45" s="205"/>
      <c r="M45" s="205"/>
      <c r="N45" s="205"/>
      <c r="O45" s="205"/>
      <c r="P45" s="205"/>
      <c r="Q45" s="205"/>
      <c r="R45" s="205"/>
      <c r="S45" s="205"/>
      <c r="T45" s="68"/>
    </row>
    <row r="46" spans="1:21" ht="13.5" thickBot="1" x14ac:dyDescent="0.25">
      <c r="A46" s="16"/>
      <c r="E46" s="34" t="s">
        <v>24</v>
      </c>
      <c r="G46" s="30">
        <f>+G43</f>
        <v>0</v>
      </c>
      <c r="L46" s="202" t="s">
        <v>43</v>
      </c>
      <c r="M46" s="203"/>
      <c r="N46" s="203"/>
      <c r="O46" s="203"/>
      <c r="P46" s="203"/>
      <c r="Q46" s="203"/>
      <c r="R46" s="203"/>
      <c r="S46" s="204"/>
      <c r="T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G49" s="30">
        <f>ABS(G47)</f>
        <v>0</v>
      </c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2">
    <mergeCell ref="L45:S45"/>
    <mergeCell ref="L46:S46"/>
  </mergeCells>
  <phoneticPr fontId="0" type="noConversion"/>
  <printOptions gridLines="1"/>
  <pageMargins left="0" right="0" top="0.5" bottom="0.5" header="0.25" footer="0.25"/>
  <pageSetup scale="74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pane xSplit="1" ySplit="10" topLeftCell="J11" activePane="bottomRight" state="frozen"/>
      <selection pane="topRight" activeCell="B1" sqref="B1"/>
      <selection pane="bottomLeft" activeCell="A11" sqref="A11"/>
      <selection pane="bottomRight" activeCell="T12" sqref="T12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customWidth="1"/>
    <col min="15" max="15" width="13.7109375" style="12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bestFit="1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">
      <c r="A11" s="13"/>
      <c r="B11" s="14"/>
      <c r="C11" s="14"/>
      <c r="D11" s="15" t="s">
        <v>33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23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ref="T24:T42" si="10">IF(K24&gt;0,K24*L24,0)</f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10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10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10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10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10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10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10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10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10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10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10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10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10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10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10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10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10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10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1">SUM(P12:P42)</f>
        <v>0</v>
      </c>
      <c r="Q43" s="31">
        <f t="shared" si="11"/>
        <v>0</v>
      </c>
      <c r="R43" s="31">
        <f t="shared" si="11"/>
        <v>0</v>
      </c>
      <c r="S43" s="31">
        <f t="shared" si="11"/>
        <v>0</v>
      </c>
      <c r="T43" s="31">
        <f t="shared" si="11"/>
        <v>0</v>
      </c>
      <c r="U43" s="31">
        <f t="shared" si="11"/>
        <v>0</v>
      </c>
    </row>
    <row r="44" spans="1:21" x14ac:dyDescent="0.2">
      <c r="A44" s="16"/>
      <c r="E44"/>
      <c r="F44"/>
      <c r="G44"/>
    </row>
    <row r="45" spans="1:21" x14ac:dyDescent="0.2">
      <c r="A45" s="16"/>
      <c r="E45"/>
      <c r="F45"/>
      <c r="G45"/>
      <c r="R45" s="33" t="s">
        <v>23</v>
      </c>
      <c r="S45" s="20">
        <f>+R43-S43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phoneticPr fontId="0" type="noConversion"/>
  <pageMargins left="0.25" right="0.25" top="0.5" bottom="0.5" header="0.25" footer="0.25"/>
  <pageSetup scale="69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Q31" sqref="Q3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customWidth="1"/>
    <col min="15" max="15" width="13.7109375" style="12" customWidth="1"/>
    <col min="16" max="16" width="9.140625" style="20"/>
    <col min="17" max="17" width="11.7109375" style="20" customWidth="1"/>
    <col min="18" max="18" width="12.140625" style="20" customWidth="1"/>
    <col min="19" max="19" width="11.42578125" style="20" customWidth="1"/>
    <col min="20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">
      <c r="A11" s="13"/>
      <c r="B11" s="14"/>
      <c r="C11" s="14"/>
      <c r="D11" s="15" t="s">
        <v>20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7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7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</row>
    <row r="17" spans="1:19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7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</row>
    <row r="18" spans="1:19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7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</row>
    <row r="19" spans="1:19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7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</row>
    <row r="20" spans="1:19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7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</row>
    <row r="21" spans="1:19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7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</row>
    <row r="22" spans="1:19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</row>
    <row r="23" spans="1:19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</row>
    <row r="24" spans="1:19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7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</row>
    <row r="25" spans="1:19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7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</row>
    <row r="26" spans="1:19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7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</row>
    <row r="27" spans="1:19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</row>
    <row r="28" spans="1:19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7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</row>
    <row r="29" spans="1:19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7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</row>
    <row r="30" spans="1:19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7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</row>
    <row r="31" spans="1:19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7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</row>
    <row r="32" spans="1:19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7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</row>
    <row r="33" spans="1:20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7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</row>
    <row r="34" spans="1:20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</row>
    <row r="35" spans="1:20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7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</row>
    <row r="36" spans="1:20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7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</row>
    <row r="37" spans="1:20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7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</row>
    <row r="38" spans="1:20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7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</row>
    <row r="39" spans="1:20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7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</row>
    <row r="40" spans="1:20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7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</row>
    <row r="41" spans="1:20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7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</row>
    <row r="42" spans="1:20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7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</row>
    <row r="43" spans="1:20" ht="13.5" thickBot="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R43" s="32">
        <f>+SUM(R11:R42)</f>
        <v>0</v>
      </c>
      <c r="S43" s="32">
        <f>+SUM(S11:S42)</f>
        <v>0</v>
      </c>
    </row>
    <row r="44" spans="1:20" ht="13.5" thickTop="1" x14ac:dyDescent="0.2">
      <c r="A44" s="16"/>
      <c r="E44"/>
      <c r="F44"/>
      <c r="G44"/>
    </row>
    <row r="45" spans="1:20" x14ac:dyDescent="0.2">
      <c r="A45" s="16"/>
      <c r="E45"/>
      <c r="F45"/>
      <c r="G45"/>
      <c r="R45" s="33" t="s">
        <v>23</v>
      </c>
      <c r="S45" s="20">
        <f>+R43-S43</f>
        <v>0</v>
      </c>
    </row>
    <row r="46" spans="1:20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0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0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phoneticPr fontId="0" type="noConversion"/>
  <pageMargins left="0.25" right="0.25" top="0.5" bottom="0.5" header="0.25" footer="0.25"/>
  <pageSetup scale="47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W19" sqref="W19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2" spans="1:23" x14ac:dyDescent="0.2">
      <c r="B2" s="198" t="s">
        <v>61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3" x14ac:dyDescent="0.2">
      <c r="B3" s="198" t="s">
        <v>102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37</v>
      </c>
      <c r="C11" s="14">
        <v>27249</v>
      </c>
      <c r="D11" s="99">
        <v>37196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122">
        <v>0.15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122">
        <v>0.15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122">
        <v>0.15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122">
        <v>0.15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122">
        <v>0.15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122">
        <v>0.15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122">
        <v>0.15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122">
        <v>0.15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122">
        <v>0.15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122">
        <v>0.15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122">
        <v>0.15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122">
        <v>0.15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122">
        <v>0.15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122">
        <v>0.15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122">
        <v>0.15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122">
        <v>0.15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122">
        <v>0.15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122">
        <v>0.15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122">
        <v>0.15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122">
        <v>0.15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122">
        <v>0.15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122">
        <v>0.15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122">
        <v>0.15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122">
        <v>0.15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122">
        <v>0.15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122">
        <v>0.15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122">
        <v>0.15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121" t="s">
        <v>98</v>
      </c>
      <c r="C39" s="16"/>
      <c r="D39" s="26"/>
      <c r="E39" s="16"/>
      <c r="F39" s="21"/>
      <c r="G39" s="22"/>
      <c r="H39" s="22">
        <v>-10000</v>
      </c>
      <c r="I39" s="23">
        <f t="shared" si="2"/>
        <v>-10000</v>
      </c>
      <c r="J39" s="23"/>
      <c r="K39" s="23">
        <f t="shared" si="8"/>
        <v>-10000</v>
      </c>
      <c r="L39" s="122">
        <v>0.15</v>
      </c>
      <c r="M39" s="24">
        <v>0.03</v>
      </c>
      <c r="N39" s="25">
        <f t="shared" si="0"/>
        <v>0</v>
      </c>
      <c r="O39" s="25">
        <f t="shared" si="1"/>
        <v>300</v>
      </c>
      <c r="P39" s="20">
        <f t="shared" si="3"/>
        <v>0</v>
      </c>
      <c r="Q39" s="20">
        <f t="shared" si="4"/>
        <v>-10000</v>
      </c>
      <c r="R39" s="20">
        <f t="shared" si="5"/>
        <v>0</v>
      </c>
      <c r="S39" s="20">
        <f t="shared" si="6"/>
        <v>-10000</v>
      </c>
      <c r="T39" s="51">
        <f t="shared" si="9"/>
        <v>0</v>
      </c>
      <c r="U39" s="49">
        <f t="shared" si="7"/>
        <v>-300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-10000</v>
      </c>
      <c r="L40" s="122">
        <v>0.15</v>
      </c>
      <c r="M40" s="24">
        <v>0.03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-10000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-300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>
        <v>10000</v>
      </c>
      <c r="H41" s="27"/>
      <c r="I41" s="28">
        <f t="shared" si="2"/>
        <v>10000</v>
      </c>
      <c r="J41" s="23"/>
      <c r="K41" s="23">
        <f t="shared" si="8"/>
        <v>0</v>
      </c>
      <c r="L41" s="122">
        <v>0.15</v>
      </c>
      <c r="M41" s="24">
        <v>0.03</v>
      </c>
      <c r="N41" s="25">
        <f t="shared" si="0"/>
        <v>1500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122">
        <v>0.15</v>
      </c>
      <c r="M42" s="24">
        <v>0.03</v>
      </c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10000</v>
      </c>
      <c r="H43" s="1">
        <f>+SUM(H12:H42)</f>
        <v>-10000</v>
      </c>
      <c r="I43" s="1">
        <f>+SUM(I12:I42)</f>
        <v>0</v>
      </c>
      <c r="N43" s="31">
        <f>SUM(N12:N42)</f>
        <v>1500</v>
      </c>
      <c r="O43" s="31">
        <f>SUM(O12:O42)</f>
        <v>300</v>
      </c>
      <c r="P43" s="31">
        <f t="shared" ref="P43:U43" si="10">SUM(P12:P42)</f>
        <v>0</v>
      </c>
      <c r="Q43" s="31">
        <f t="shared" si="10"/>
        <v>-20000</v>
      </c>
      <c r="R43" s="31">
        <f t="shared" si="10"/>
        <v>0</v>
      </c>
      <c r="S43" s="31">
        <f t="shared" si="10"/>
        <v>-10000</v>
      </c>
      <c r="T43" s="31">
        <f t="shared" si="10"/>
        <v>0</v>
      </c>
      <c r="U43" s="31">
        <f t="shared" si="10"/>
        <v>-600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</row>
    <row r="46" spans="1:21" ht="13.5" thickBot="1" x14ac:dyDescent="0.25">
      <c r="A46" s="16"/>
      <c r="E46" s="34" t="s">
        <v>24</v>
      </c>
      <c r="G46" s="30">
        <f>+G43</f>
        <v>10000</v>
      </c>
      <c r="L46"/>
      <c r="M46" s="202" t="s">
        <v>43</v>
      </c>
      <c r="N46" s="203"/>
      <c r="O46" s="203"/>
      <c r="P46" s="203"/>
      <c r="Q46" s="203"/>
      <c r="R46" s="203"/>
      <c r="S46" s="203"/>
      <c r="T46" s="204"/>
      <c r="U46" s="58">
        <f>T43+(ABS((U43)))</f>
        <v>600</v>
      </c>
    </row>
    <row r="47" spans="1:21" x14ac:dyDescent="0.2">
      <c r="A47" s="16"/>
      <c r="E47" s="34" t="s">
        <v>25</v>
      </c>
      <c r="G47" s="30">
        <f>+H43</f>
        <v>-10000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128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128</v>
      </c>
    </row>
    <row r="52" spans="1:20" x14ac:dyDescent="0.2">
      <c r="A52" s="16"/>
      <c r="N52" s="41" t="s">
        <v>29</v>
      </c>
      <c r="O52" s="42">
        <f>0.0761*S46</f>
        <v>0</v>
      </c>
    </row>
    <row r="53" spans="1:20" x14ac:dyDescent="0.2">
      <c r="A53" s="16"/>
      <c r="N53" s="43" t="s">
        <v>30</v>
      </c>
      <c r="O53" s="44">
        <f>SUM(O50:O52)</f>
        <v>256</v>
      </c>
    </row>
    <row r="54" spans="1:20" x14ac:dyDescent="0.2">
      <c r="A54" s="16"/>
    </row>
    <row r="55" spans="1:20" x14ac:dyDescent="0.2">
      <c r="A55" s="16"/>
      <c r="N55" s="45" t="s">
        <v>31</v>
      </c>
      <c r="O55" s="46" t="e">
        <f>MIN(O53,#REF!)</f>
        <v>#REF!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M46:T46"/>
    <mergeCell ref="B2:T2"/>
    <mergeCell ref="B3:T3"/>
  </mergeCells>
  <phoneticPr fontId="0" type="noConversion"/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topLeftCell="A17" workbookViewId="0">
      <selection activeCell="D30" sqref="D30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.140625" style="12" customWidth="1"/>
    <col min="21" max="21" width="13.28515625" style="12" customWidth="1"/>
    <col min="22" max="24" width="9.140625" style="12"/>
    <col min="25" max="25" width="13.5703125" style="12" customWidth="1"/>
    <col min="26" max="16384" width="9.140625" style="12"/>
  </cols>
  <sheetData>
    <row r="2" spans="1:23" x14ac:dyDescent="0.2">
      <c r="B2" s="198" t="s">
        <v>61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3" x14ac:dyDescent="0.2">
      <c r="B3" s="198" t="s">
        <v>105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34</v>
      </c>
      <c r="C11" s="14">
        <v>27267</v>
      </c>
      <c r="D11" s="99">
        <v>37196</v>
      </c>
      <c r="E11" s="16">
        <v>500617</v>
      </c>
      <c r="F11" s="17" t="s">
        <v>21</v>
      </c>
      <c r="G11" s="18"/>
      <c r="H11" s="18"/>
      <c r="I11" s="18"/>
      <c r="J11" s="18">
        <v>10000</v>
      </c>
      <c r="K11" s="18"/>
      <c r="L11" s="19"/>
      <c r="M11" s="19"/>
      <c r="N11" s="19"/>
      <c r="O11" s="19"/>
      <c r="P11" s="20">
        <f>IF($J11&gt;0,$J11,0)</f>
        <v>10000</v>
      </c>
      <c r="Q11" s="20">
        <f>IF($J11&lt;0,$J11,0)</f>
        <v>0</v>
      </c>
      <c r="R11" s="20">
        <f>+P11</f>
        <v>10000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10000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10000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3883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10000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10000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3883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10000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10000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3883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10000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10000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3883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10000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10000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3883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10000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10000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3883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10000</v>
      </c>
      <c r="L18" s="24">
        <v>0.38829999999999998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10000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3883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10000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10000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3883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10000</v>
      </c>
      <c r="L20" s="24">
        <v>0.38829999999999998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10000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3883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10000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10000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3883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10000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10000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3883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10000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10000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3883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10000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10000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3883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10000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10000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3883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10000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10000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3883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10000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10000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3883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10000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10000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3883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10000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10000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3883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10000</v>
      </c>
      <c r="L30" s="24">
        <v>0.38829999999999998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10000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3883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10000</v>
      </c>
      <c r="L31" s="24">
        <v>0.38829999999999998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10000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3883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10000</v>
      </c>
      <c r="L32" s="24">
        <v>0.38829999999999998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10000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3883</v>
      </c>
      <c r="U32" s="49">
        <f t="shared" si="7"/>
        <v>0</v>
      </c>
    </row>
    <row r="33" spans="1:25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10000</v>
      </c>
      <c r="L33" s="24">
        <v>0.38829999999999998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10000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3883</v>
      </c>
      <c r="U33" s="49">
        <f t="shared" si="7"/>
        <v>0</v>
      </c>
    </row>
    <row r="34" spans="1:25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10000</v>
      </c>
      <c r="L34" s="24">
        <v>0.38829999999999998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10000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3883</v>
      </c>
      <c r="U34" s="49">
        <f t="shared" si="7"/>
        <v>0</v>
      </c>
    </row>
    <row r="35" spans="1:25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10000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10000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3883</v>
      </c>
      <c r="U35" s="49">
        <f t="shared" si="7"/>
        <v>0</v>
      </c>
    </row>
    <row r="36" spans="1:25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10000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10000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3883</v>
      </c>
      <c r="U36" s="49">
        <f t="shared" si="7"/>
        <v>0</v>
      </c>
    </row>
    <row r="37" spans="1:25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10000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10000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3883</v>
      </c>
      <c r="U37" s="49">
        <f t="shared" si="7"/>
        <v>0</v>
      </c>
    </row>
    <row r="38" spans="1:25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10000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10000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3883</v>
      </c>
      <c r="U38" s="49">
        <f t="shared" si="7"/>
        <v>0</v>
      </c>
    </row>
    <row r="39" spans="1:25" x14ac:dyDescent="0.2">
      <c r="A39" s="16">
        <v>28</v>
      </c>
      <c r="B39" s="83" t="s">
        <v>113</v>
      </c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10000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10000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3883</v>
      </c>
      <c r="U39" s="49">
        <f t="shared" si="7"/>
        <v>0</v>
      </c>
    </row>
    <row r="40" spans="1:25" x14ac:dyDescent="0.2">
      <c r="A40" s="16">
        <v>29</v>
      </c>
      <c r="B40" s="21" t="s">
        <v>111</v>
      </c>
      <c r="C40" s="16"/>
      <c r="D40" s="26"/>
      <c r="E40" s="16"/>
      <c r="F40" s="21"/>
      <c r="G40" s="22"/>
      <c r="H40" s="22"/>
      <c r="I40" s="23">
        <v>-10000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">
      <c r="A41" s="16">
        <v>30</v>
      </c>
      <c r="B41" s="21" t="s">
        <v>112</v>
      </c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-10000</v>
      </c>
      <c r="N43" s="56">
        <f>SUM(N12:N42)</f>
        <v>0</v>
      </c>
      <c r="O43" s="56">
        <f>SUM(O12:O42)</f>
        <v>0</v>
      </c>
      <c r="P43" s="56">
        <f t="shared" ref="P43:U43" si="10">SUM(P12:P42)</f>
        <v>280000</v>
      </c>
      <c r="Q43" s="56">
        <f t="shared" si="10"/>
        <v>0</v>
      </c>
      <c r="R43" s="56">
        <f t="shared" si="10"/>
        <v>0</v>
      </c>
      <c r="S43" s="56">
        <f t="shared" si="10"/>
        <v>0</v>
      </c>
      <c r="T43" s="77">
        <f t="shared" si="10"/>
        <v>108724</v>
      </c>
      <c r="U43" s="77">
        <f t="shared" si="10"/>
        <v>0</v>
      </c>
      <c r="Y43" s="49">
        <f>SUM(T12:T36)</f>
        <v>97075</v>
      </c>
    </row>
    <row r="44" spans="1:25" x14ac:dyDescent="0.2">
      <c r="A44" s="16"/>
      <c r="E44"/>
      <c r="F44"/>
      <c r="G44"/>
      <c r="M44" s="205"/>
      <c r="N44" s="205"/>
      <c r="O44" s="205"/>
      <c r="P44" s="205"/>
      <c r="Q44" s="205"/>
      <c r="R44" s="205"/>
      <c r="S44" s="205"/>
      <c r="T44" s="205"/>
      <c r="U44" s="68"/>
    </row>
    <row r="45" spans="1:25" ht="13.5" customHeight="1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5" ht="13.5" thickBot="1" x14ac:dyDescent="0.25">
      <c r="A46" s="16"/>
      <c r="E46" s="34" t="s">
        <v>24</v>
      </c>
      <c r="G46" s="30">
        <f>+G43</f>
        <v>0</v>
      </c>
      <c r="L46" s="195" t="s">
        <v>43</v>
      </c>
      <c r="M46" s="206"/>
      <c r="N46" s="206"/>
      <c r="O46" s="206"/>
      <c r="P46" s="206"/>
      <c r="Q46" s="206"/>
      <c r="R46" s="206"/>
      <c r="S46" s="206"/>
      <c r="T46" s="206"/>
      <c r="U46" s="58" t="s">
        <v>108</v>
      </c>
    </row>
    <row r="47" spans="1:25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5" x14ac:dyDescent="0.2">
      <c r="A48" s="16"/>
      <c r="G48" s="30">
        <f>ABS(G47)</f>
        <v>0</v>
      </c>
      <c r="L48" s="205"/>
      <c r="M48" s="205"/>
      <c r="N48" s="205"/>
      <c r="O48" s="205"/>
      <c r="P48" s="205"/>
      <c r="Q48" s="205"/>
      <c r="R48" s="205"/>
      <c r="S48" s="205"/>
      <c r="T48" s="205"/>
      <c r="U48" s="98"/>
    </row>
    <row r="49" spans="1:25" x14ac:dyDescent="0.2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105"/>
      <c r="Y50" s="49">
        <f>Y43+ABS(U43)</f>
        <v>97075</v>
      </c>
    </row>
    <row r="51" spans="1:25" x14ac:dyDescent="0.2">
      <c r="A51" s="16"/>
      <c r="N51" s="41" t="s">
        <v>27</v>
      </c>
      <c r="O51" s="42">
        <f>+G43*0.0128</f>
        <v>0</v>
      </c>
      <c r="S51" s="37"/>
      <c r="T51" s="38"/>
    </row>
    <row r="52" spans="1:25" x14ac:dyDescent="0.2">
      <c r="A52" s="16"/>
      <c r="N52" s="41" t="s">
        <v>28</v>
      </c>
      <c r="O52" s="42">
        <f>+H43*-0.0128</f>
        <v>0</v>
      </c>
    </row>
    <row r="53" spans="1:25" x14ac:dyDescent="0.2">
      <c r="A53" s="16"/>
      <c r="N53" s="41" t="s">
        <v>29</v>
      </c>
      <c r="O53" s="42">
        <f>0.0761*S45</f>
        <v>0</v>
      </c>
    </row>
    <row r="54" spans="1:25" x14ac:dyDescent="0.2">
      <c r="A54" s="16"/>
      <c r="N54" s="43" t="s">
        <v>30</v>
      </c>
      <c r="O54" s="44">
        <f>SUM(O51:O53)</f>
        <v>0</v>
      </c>
    </row>
    <row r="55" spans="1:25" x14ac:dyDescent="0.2">
      <c r="A55" s="16"/>
    </row>
    <row r="56" spans="1:25" x14ac:dyDescent="0.2">
      <c r="A56" s="16"/>
      <c r="N56" s="45" t="s">
        <v>31</v>
      </c>
      <c r="O56" s="46">
        <f>MIN(O54,N46)</f>
        <v>0</v>
      </c>
    </row>
    <row r="58" spans="1:25" x14ac:dyDescent="0.2">
      <c r="N58" s="47"/>
      <c r="O58" s="48"/>
    </row>
    <row r="59" spans="1:25" x14ac:dyDescent="0.2">
      <c r="N59" s="48"/>
      <c r="O59" s="36"/>
    </row>
    <row r="60" spans="1:25" x14ac:dyDescent="0.2">
      <c r="N60" s="48"/>
      <c r="O60" s="36"/>
    </row>
    <row r="61" spans="1:25" x14ac:dyDescent="0.2">
      <c r="N61" s="48"/>
      <c r="O61" s="36"/>
    </row>
    <row r="62" spans="1:25" x14ac:dyDescent="0.2">
      <c r="N62" s="48"/>
      <c r="O62" s="36"/>
    </row>
    <row r="63" spans="1:25" x14ac:dyDescent="0.2">
      <c r="N63" s="38"/>
      <c r="O63" s="38"/>
    </row>
  </sheetData>
  <mergeCells count="5">
    <mergeCell ref="M44:T44"/>
    <mergeCell ref="L46:T46"/>
    <mergeCell ref="L48:T48"/>
    <mergeCell ref="B2:T2"/>
    <mergeCell ref="B3:T3"/>
  </mergeCells>
  <phoneticPr fontId="0" type="noConversion"/>
  <printOptions gridLines="1"/>
  <pageMargins left="0.25" right="0.25" top="0.5" bottom="0.5" header="0.25" footer="0.25"/>
  <pageSetup scale="77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topLeftCell="B1" workbookViewId="0">
      <selection activeCell="B3" sqref="B3:T3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2.140625" style="12" customWidth="1"/>
    <col min="21" max="21" width="13.7109375" style="12" customWidth="1"/>
    <col min="22" max="22" width="13" style="12" customWidth="1"/>
    <col min="23" max="16384" width="9.140625" style="12"/>
  </cols>
  <sheetData>
    <row r="2" spans="1:23" x14ac:dyDescent="0.2">
      <c r="B2" s="198" t="s">
        <v>61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3" x14ac:dyDescent="0.2">
      <c r="B3" s="198" t="s">
        <v>102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6" spans="1:23" x14ac:dyDescent="0.2">
      <c r="T6" s="51">
        <f>IF(K6&gt;0,K6*L6,0)</f>
        <v>0</v>
      </c>
    </row>
    <row r="8" spans="1:23" x14ac:dyDescent="0.2">
      <c r="U8" s="49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32</v>
      </c>
      <c r="C11" s="14">
        <v>27268</v>
      </c>
      <c r="D11" s="99">
        <v>37196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156">
        <v>0.38300000000000001</v>
      </c>
      <c r="M12" s="156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51">
        <f>IF(K12&gt;0,L12*M12,0)</f>
        <v>0</v>
      </c>
    </row>
    <row r="13" spans="1:23" s="120" customFormat="1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156">
        <v>0.38300000000000001</v>
      </c>
      <c r="M13" s="156">
        <v>0.38829999999999998</v>
      </c>
      <c r="N13" s="123">
        <f t="shared" si="0"/>
        <v>0</v>
      </c>
      <c r="O13" s="123">
        <f t="shared" si="1"/>
        <v>0</v>
      </c>
      <c r="P13" s="124">
        <f t="shared" ref="P13:P41" si="3">+IF($K13&gt;0,$K13,0)</f>
        <v>0</v>
      </c>
      <c r="Q13" s="124">
        <f t="shared" ref="Q13:Q41" si="4">+IF($K13&lt;0,$K13,0)</f>
        <v>0</v>
      </c>
      <c r="R13" s="124">
        <f t="shared" ref="R13:R41" si="5">IF(P13&gt;P12,P13-P12,0)</f>
        <v>0</v>
      </c>
      <c r="S13" s="124">
        <f t="shared" ref="S13:S41" si="6">IF(Q13&lt;Q12,Q13-Q12,0)</f>
        <v>0</v>
      </c>
      <c r="T13" s="125">
        <f>IF(K13&gt;0,K13*L13,0)</f>
        <v>0</v>
      </c>
      <c r="U13" s="127">
        <f>IF(K13&lt;0,K13*M13,0)</f>
        <v>0</v>
      </c>
    </row>
    <row r="14" spans="1:23" s="120" customFormat="1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7">+K13+I14</f>
        <v>0</v>
      </c>
      <c r="L14" s="156">
        <v>0.38300000000000001</v>
      </c>
      <c r="M14" s="156">
        <v>0.38829999999999998</v>
      </c>
      <c r="N14" s="123">
        <f t="shared" si="0"/>
        <v>0</v>
      </c>
      <c r="O14" s="123">
        <f t="shared" si="1"/>
        <v>0</v>
      </c>
      <c r="P14" s="124">
        <f t="shared" si="3"/>
        <v>0</v>
      </c>
      <c r="Q14" s="124">
        <f t="shared" si="4"/>
        <v>0</v>
      </c>
      <c r="R14" s="124">
        <f t="shared" si="5"/>
        <v>0</v>
      </c>
      <c r="S14" s="124">
        <f t="shared" si="6"/>
        <v>0</v>
      </c>
      <c r="T14" s="125">
        <f>IF(K14&gt;0,K14*L14,0)</f>
        <v>0</v>
      </c>
      <c r="U14" s="127">
        <f t="shared" ref="U14:U41" si="8">IF(K14&lt;0,K14*M14,0)</f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0</v>
      </c>
      <c r="L15" s="156">
        <v>0.38300000000000001</v>
      </c>
      <c r="M15" s="156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52">
        <f t="shared" si="8"/>
        <v>0</v>
      </c>
    </row>
    <row r="16" spans="1:23" s="120" customFormat="1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7"/>
        <v>0</v>
      </c>
      <c r="L16" s="156">
        <v>0.38300000000000001</v>
      </c>
      <c r="M16" s="156">
        <v>0.38829999999999998</v>
      </c>
      <c r="N16" s="123">
        <f t="shared" si="0"/>
        <v>0</v>
      </c>
      <c r="O16" s="123">
        <f t="shared" si="1"/>
        <v>0</v>
      </c>
      <c r="P16" s="124">
        <f t="shared" si="3"/>
        <v>0</v>
      </c>
      <c r="Q16" s="124">
        <f t="shared" si="4"/>
        <v>0</v>
      </c>
      <c r="R16" s="124">
        <f t="shared" si="5"/>
        <v>0</v>
      </c>
      <c r="S16" s="124">
        <f t="shared" si="6"/>
        <v>0</v>
      </c>
      <c r="T16" s="125">
        <f t="shared" si="9"/>
        <v>0</v>
      </c>
      <c r="U16" s="127">
        <f t="shared" si="8"/>
        <v>0</v>
      </c>
    </row>
    <row r="17" spans="1:22" s="120" customFormat="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7"/>
        <v>0</v>
      </c>
      <c r="L17" s="156">
        <v>0.38300000000000001</v>
      </c>
      <c r="M17" s="156">
        <v>0.38829999999999998</v>
      </c>
      <c r="N17" s="123">
        <f t="shared" si="0"/>
        <v>0</v>
      </c>
      <c r="O17" s="123">
        <f t="shared" si="1"/>
        <v>0</v>
      </c>
      <c r="P17" s="124">
        <f t="shared" si="3"/>
        <v>0</v>
      </c>
      <c r="Q17" s="124">
        <f t="shared" si="4"/>
        <v>0</v>
      </c>
      <c r="R17" s="124">
        <f t="shared" si="5"/>
        <v>0</v>
      </c>
      <c r="S17" s="124">
        <f t="shared" si="6"/>
        <v>0</v>
      </c>
      <c r="T17" s="125">
        <f t="shared" si="9"/>
        <v>0</v>
      </c>
      <c r="U17" s="127">
        <f t="shared" si="8"/>
        <v>0</v>
      </c>
    </row>
    <row r="18" spans="1:22" s="120" customFormat="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7"/>
        <v>0</v>
      </c>
      <c r="L18" s="157">
        <v>0.1</v>
      </c>
      <c r="M18" s="157">
        <v>0.1</v>
      </c>
      <c r="N18" s="123">
        <f t="shared" si="0"/>
        <v>0</v>
      </c>
      <c r="O18" s="123">
        <f t="shared" si="1"/>
        <v>0</v>
      </c>
      <c r="P18" s="124">
        <f t="shared" si="3"/>
        <v>0</v>
      </c>
      <c r="Q18" s="124">
        <f t="shared" si="4"/>
        <v>0</v>
      </c>
      <c r="R18" s="124">
        <f t="shared" si="5"/>
        <v>0</v>
      </c>
      <c r="S18" s="124">
        <f t="shared" si="6"/>
        <v>0</v>
      </c>
      <c r="T18" s="125">
        <f t="shared" si="9"/>
        <v>0</v>
      </c>
      <c r="U18" s="127">
        <f t="shared" si="8"/>
        <v>0</v>
      </c>
    </row>
    <row r="19" spans="1:22" s="120" customFormat="1" x14ac:dyDescent="0.2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7"/>
        <v>0</v>
      </c>
      <c r="L19" s="181">
        <v>0.15</v>
      </c>
      <c r="M19" s="157">
        <v>0.1</v>
      </c>
      <c r="N19" s="123">
        <f t="shared" si="0"/>
        <v>0</v>
      </c>
      <c r="O19" s="123">
        <f t="shared" si="1"/>
        <v>0</v>
      </c>
      <c r="P19" s="124">
        <f t="shared" si="3"/>
        <v>0</v>
      </c>
      <c r="Q19" s="124">
        <f t="shared" si="4"/>
        <v>0</v>
      </c>
      <c r="R19" s="124">
        <f t="shared" si="5"/>
        <v>0</v>
      </c>
      <c r="S19" s="124">
        <f t="shared" si="6"/>
        <v>0</v>
      </c>
      <c r="T19" s="125">
        <f t="shared" si="9"/>
        <v>0</v>
      </c>
      <c r="U19" s="127">
        <f t="shared" si="8"/>
        <v>0</v>
      </c>
    </row>
    <row r="20" spans="1:22" s="120" customFormat="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7"/>
        <v>0</v>
      </c>
      <c r="L20" s="181">
        <v>0.15</v>
      </c>
      <c r="M20" s="157">
        <v>0.1</v>
      </c>
      <c r="N20" s="123">
        <f t="shared" si="0"/>
        <v>0</v>
      </c>
      <c r="O20" s="123">
        <f t="shared" si="1"/>
        <v>0</v>
      </c>
      <c r="P20" s="124">
        <f t="shared" si="3"/>
        <v>0</v>
      </c>
      <c r="Q20" s="124">
        <f t="shared" si="4"/>
        <v>0</v>
      </c>
      <c r="R20" s="124">
        <f t="shared" si="5"/>
        <v>0</v>
      </c>
      <c r="S20" s="124">
        <f t="shared" si="6"/>
        <v>0</v>
      </c>
      <c r="T20" s="125">
        <f t="shared" si="9"/>
        <v>0</v>
      </c>
      <c r="U20" s="127">
        <f t="shared" si="8"/>
        <v>0</v>
      </c>
    </row>
    <row r="21" spans="1:22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7"/>
        <v>0</v>
      </c>
      <c r="L21" s="181">
        <v>0.15</v>
      </c>
      <c r="M21" s="157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52">
        <f t="shared" si="8"/>
        <v>0</v>
      </c>
    </row>
    <row r="22" spans="1:22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0</v>
      </c>
      <c r="L22" s="181">
        <v>0.15</v>
      </c>
      <c r="M22" s="157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52">
        <f t="shared" si="8"/>
        <v>0</v>
      </c>
    </row>
    <row r="23" spans="1:22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0</v>
      </c>
      <c r="L23" s="181">
        <v>0.15</v>
      </c>
      <c r="M23" s="157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52">
        <f t="shared" si="8"/>
        <v>0</v>
      </c>
    </row>
    <row r="24" spans="1:22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7"/>
        <v>0</v>
      </c>
      <c r="L24" s="181">
        <v>0.15</v>
      </c>
      <c r="M24" s="157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52">
        <f t="shared" si="8"/>
        <v>0</v>
      </c>
    </row>
    <row r="25" spans="1:22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7"/>
        <v>0</v>
      </c>
      <c r="L25" s="122">
        <v>0.1</v>
      </c>
      <c r="M25" s="179">
        <v>0.04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52">
        <f t="shared" si="8"/>
        <v>0</v>
      </c>
    </row>
    <row r="26" spans="1:22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7"/>
        <v>0</v>
      </c>
      <c r="L26" s="122">
        <v>0.1</v>
      </c>
      <c r="M26" s="179">
        <v>0.04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52">
        <f t="shared" si="8"/>
        <v>0</v>
      </c>
    </row>
    <row r="27" spans="1:22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0</v>
      </c>
      <c r="L27" s="122">
        <v>0.1</v>
      </c>
      <c r="M27" s="179">
        <v>0.04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52">
        <f t="shared" si="8"/>
        <v>0</v>
      </c>
      <c r="V27" s="173">
        <f>ABS(SUM(U24:U26))</f>
        <v>0</v>
      </c>
    </row>
    <row r="28" spans="1:22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7"/>
        <v>0</v>
      </c>
      <c r="L28" s="122">
        <v>0.1</v>
      </c>
      <c r="M28" s="179">
        <v>0.04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52">
        <f t="shared" si="8"/>
        <v>0</v>
      </c>
    </row>
    <row r="29" spans="1:22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7"/>
        <v>0</v>
      </c>
      <c r="L29" s="122">
        <v>0.1</v>
      </c>
      <c r="M29" s="179">
        <v>0.04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52">
        <f t="shared" si="8"/>
        <v>0</v>
      </c>
    </row>
    <row r="30" spans="1:22" s="120" customFormat="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7"/>
        <v>0</v>
      </c>
      <c r="L30" s="122">
        <v>0.1</v>
      </c>
      <c r="M30" s="179">
        <v>0.04</v>
      </c>
      <c r="N30" s="123">
        <f t="shared" si="0"/>
        <v>0</v>
      </c>
      <c r="O30" s="123">
        <f t="shared" si="1"/>
        <v>0</v>
      </c>
      <c r="P30" s="124">
        <f t="shared" si="3"/>
        <v>0</v>
      </c>
      <c r="Q30" s="124">
        <f t="shared" si="4"/>
        <v>0</v>
      </c>
      <c r="R30" s="124">
        <f t="shared" si="5"/>
        <v>0</v>
      </c>
      <c r="S30" s="124">
        <f t="shared" si="6"/>
        <v>0</v>
      </c>
      <c r="T30" s="125">
        <f t="shared" si="9"/>
        <v>0</v>
      </c>
      <c r="U30" s="127">
        <f t="shared" si="8"/>
        <v>0</v>
      </c>
    </row>
    <row r="31" spans="1:22" s="120" customFormat="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7"/>
        <v>0</v>
      </c>
      <c r="L31" s="122">
        <v>0.1</v>
      </c>
      <c r="M31" s="179">
        <v>0.04</v>
      </c>
      <c r="N31" s="123">
        <f t="shared" si="0"/>
        <v>0</v>
      </c>
      <c r="O31" s="123">
        <f t="shared" si="1"/>
        <v>0</v>
      </c>
      <c r="P31" s="124">
        <f t="shared" si="3"/>
        <v>0</v>
      </c>
      <c r="Q31" s="124">
        <f t="shared" si="4"/>
        <v>0</v>
      </c>
      <c r="R31" s="124">
        <f t="shared" si="5"/>
        <v>0</v>
      </c>
      <c r="S31" s="124">
        <f t="shared" si="6"/>
        <v>0</v>
      </c>
      <c r="T31" s="125">
        <f t="shared" si="9"/>
        <v>0</v>
      </c>
      <c r="U31" s="127">
        <f t="shared" si="8"/>
        <v>0</v>
      </c>
    </row>
    <row r="32" spans="1:22" s="120" customFormat="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7"/>
        <v>0</v>
      </c>
      <c r="L32" s="122">
        <v>0.1</v>
      </c>
      <c r="M32" s="179">
        <v>0.04</v>
      </c>
      <c r="N32" s="123">
        <f t="shared" si="0"/>
        <v>0</v>
      </c>
      <c r="O32" s="123">
        <f t="shared" si="1"/>
        <v>0</v>
      </c>
      <c r="P32" s="124">
        <f t="shared" si="3"/>
        <v>0</v>
      </c>
      <c r="Q32" s="124">
        <f t="shared" si="4"/>
        <v>0</v>
      </c>
      <c r="R32" s="124">
        <f t="shared" si="5"/>
        <v>0</v>
      </c>
      <c r="S32" s="124">
        <f t="shared" si="6"/>
        <v>0</v>
      </c>
      <c r="T32" s="125">
        <f t="shared" si="9"/>
        <v>0</v>
      </c>
      <c r="U32" s="127">
        <f t="shared" si="8"/>
        <v>0</v>
      </c>
    </row>
    <row r="33" spans="1:22" s="120" customFormat="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7"/>
        <v>0</v>
      </c>
      <c r="L33" s="122">
        <v>0.1</v>
      </c>
      <c r="M33" s="179">
        <v>0.04</v>
      </c>
      <c r="N33" s="123">
        <f t="shared" si="0"/>
        <v>0</v>
      </c>
      <c r="O33" s="123">
        <f t="shared" si="1"/>
        <v>0</v>
      </c>
      <c r="P33" s="124">
        <f t="shared" si="3"/>
        <v>0</v>
      </c>
      <c r="Q33" s="124">
        <f t="shared" si="4"/>
        <v>0</v>
      </c>
      <c r="R33" s="124">
        <f t="shared" si="5"/>
        <v>0</v>
      </c>
      <c r="S33" s="124">
        <f t="shared" si="6"/>
        <v>0</v>
      </c>
      <c r="T33" s="125">
        <f t="shared" si="9"/>
        <v>0</v>
      </c>
      <c r="U33" s="127">
        <f t="shared" si="8"/>
        <v>0</v>
      </c>
    </row>
    <row r="34" spans="1:22" s="120" customFormat="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0</v>
      </c>
      <c r="L34" s="122">
        <v>0.1</v>
      </c>
      <c r="M34" s="179">
        <v>0.04</v>
      </c>
      <c r="N34" s="123">
        <f t="shared" si="0"/>
        <v>0</v>
      </c>
      <c r="O34" s="123">
        <f t="shared" si="1"/>
        <v>0</v>
      </c>
      <c r="P34" s="124">
        <f t="shared" si="3"/>
        <v>0</v>
      </c>
      <c r="Q34" s="124">
        <f t="shared" si="4"/>
        <v>0</v>
      </c>
      <c r="R34" s="124">
        <f t="shared" si="5"/>
        <v>0</v>
      </c>
      <c r="S34" s="124">
        <f t="shared" si="6"/>
        <v>0</v>
      </c>
      <c r="T34" s="125">
        <f t="shared" si="9"/>
        <v>0</v>
      </c>
      <c r="U34" s="127">
        <f t="shared" si="8"/>
        <v>0</v>
      </c>
    </row>
    <row r="35" spans="1:22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7"/>
        <v>0</v>
      </c>
      <c r="L35" s="122">
        <v>0.05</v>
      </c>
      <c r="M35" s="122">
        <v>0.05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52">
        <f t="shared" si="8"/>
        <v>0</v>
      </c>
    </row>
    <row r="36" spans="1:22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7"/>
        <v>0</v>
      </c>
      <c r="L36" s="122">
        <v>0.05</v>
      </c>
      <c r="M36" s="122">
        <v>0.05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52">
        <f t="shared" si="8"/>
        <v>0</v>
      </c>
    </row>
    <row r="37" spans="1:22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7"/>
        <v>0</v>
      </c>
      <c r="L37" s="122">
        <v>0.05</v>
      </c>
      <c r="M37" s="122">
        <v>0.05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52">
        <f t="shared" si="8"/>
        <v>0</v>
      </c>
    </row>
    <row r="38" spans="1:22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7"/>
        <v>0</v>
      </c>
      <c r="L38" s="122">
        <v>0.05</v>
      </c>
      <c r="M38" s="122">
        <v>0.05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52">
        <f t="shared" si="8"/>
        <v>0</v>
      </c>
    </row>
    <row r="39" spans="1:22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7"/>
        <v>0</v>
      </c>
      <c r="L39" s="122">
        <v>0.05</v>
      </c>
      <c r="M39" s="122">
        <v>0.05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52">
        <f t="shared" si="8"/>
        <v>0</v>
      </c>
    </row>
    <row r="40" spans="1:22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7"/>
        <v>0</v>
      </c>
      <c r="L40" s="122">
        <v>0.05</v>
      </c>
      <c r="M40" s="122">
        <v>0.05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52">
        <f t="shared" si="8"/>
        <v>0</v>
      </c>
    </row>
    <row r="41" spans="1:22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7"/>
        <v>0</v>
      </c>
      <c r="L41" s="122">
        <v>0.05</v>
      </c>
      <c r="M41" s="122">
        <v>0.05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52">
        <f t="shared" si="8"/>
        <v>0</v>
      </c>
    </row>
    <row r="42" spans="1:22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122"/>
      <c r="M42" s="122"/>
      <c r="N42" s="25"/>
      <c r="O42" s="25"/>
      <c r="T42" s="51">
        <f>IF(K42&gt;0,K42*L42,0)</f>
        <v>0</v>
      </c>
      <c r="U42" s="52">
        <f>IF(K42&lt;0,K42*M42,0)</f>
        <v>0</v>
      </c>
      <c r="V42" s="173">
        <f>ABS(SUM(U40:U42))</f>
        <v>0</v>
      </c>
    </row>
    <row r="43" spans="1:22" x14ac:dyDescent="0.2">
      <c r="A43" s="16" t="s">
        <v>22</v>
      </c>
      <c r="E43"/>
      <c r="F43"/>
      <c r="G43" s="1">
        <f>SUM(G12:G42)</f>
        <v>0</v>
      </c>
      <c r="H43" s="1">
        <f>SUM(H12:H42)</f>
        <v>0</v>
      </c>
      <c r="I43" s="1">
        <f>+SUM(I12:I42)</f>
        <v>0</v>
      </c>
      <c r="N43" s="31">
        <f t="shared" ref="N43:T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>ABS(SUM(U12:U42))</f>
        <v>0</v>
      </c>
    </row>
    <row r="44" spans="1:22" ht="13.5" thickBot="1" x14ac:dyDescent="0.25">
      <c r="A44" s="16"/>
      <c r="E44"/>
      <c r="F44"/>
      <c r="G44"/>
    </row>
    <row r="45" spans="1:22" ht="13.5" thickBot="1" x14ac:dyDescent="0.25">
      <c r="A45" s="16"/>
      <c r="E45"/>
      <c r="F45"/>
      <c r="G45"/>
      <c r="M45" s="199" t="s">
        <v>43</v>
      </c>
      <c r="N45" s="200"/>
      <c r="O45" s="200"/>
      <c r="P45" s="200"/>
      <c r="Q45" s="200"/>
      <c r="R45" s="200"/>
      <c r="S45" s="200"/>
      <c r="T45" s="201"/>
      <c r="U45" s="111">
        <f>T43+(ABS((U43)))</f>
        <v>0</v>
      </c>
      <c r="V45" s="130">
        <f>SUM(V27:V42)</f>
        <v>0</v>
      </c>
    </row>
    <row r="46" spans="1:22" x14ac:dyDescent="0.2">
      <c r="A46" s="16"/>
      <c r="E46" s="34" t="s">
        <v>24</v>
      </c>
      <c r="G46" s="30">
        <f>+G43</f>
        <v>0</v>
      </c>
      <c r="U46" s="100"/>
    </row>
    <row r="47" spans="1:22" x14ac:dyDescent="0.2">
      <c r="A47" s="16"/>
      <c r="E47" s="34" t="s">
        <v>25</v>
      </c>
      <c r="G47" s="30">
        <f>+H43</f>
        <v>0</v>
      </c>
      <c r="L47" s="205" t="s">
        <v>96</v>
      </c>
      <c r="M47" s="205"/>
      <c r="N47" s="205"/>
      <c r="O47" s="205"/>
      <c r="P47" s="205"/>
      <c r="Q47" s="205"/>
      <c r="R47" s="205"/>
      <c r="S47" s="205"/>
      <c r="T47" s="205"/>
      <c r="U47" s="178"/>
    </row>
    <row r="48" spans="1:22" x14ac:dyDescent="0.2">
      <c r="A48" s="16"/>
      <c r="G48" s="30">
        <f>ABS(G47)</f>
        <v>0</v>
      </c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 t="e">
        <f>0.0761*#REF!</f>
        <v>#REF!</v>
      </c>
    </row>
    <row r="53" spans="1:20" x14ac:dyDescent="0.2">
      <c r="A53" s="16"/>
      <c r="N53" s="43" t="s">
        <v>30</v>
      </c>
      <c r="O53" s="44" t="e">
        <f>SUM(O50:O52)</f>
        <v>#REF!</v>
      </c>
    </row>
    <row r="54" spans="1:20" x14ac:dyDescent="0.2">
      <c r="A54" s="16"/>
    </row>
    <row r="55" spans="1:20" x14ac:dyDescent="0.2">
      <c r="A55" s="16"/>
      <c r="N55" s="45" t="s">
        <v>31</v>
      </c>
      <c r="O55" s="46" t="e">
        <f>MIN(O53,O45)</f>
        <v>#REF!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4">
    <mergeCell ref="M45:T45"/>
    <mergeCell ref="B2:T2"/>
    <mergeCell ref="B3:T3"/>
    <mergeCell ref="L47:T47"/>
  </mergeCells>
  <phoneticPr fontId="0" type="noConversion"/>
  <printOptions gridLines="1"/>
  <pageMargins left="0" right="0" top="0.5" bottom="0.5" header="0.25" footer="0.25"/>
  <pageSetup scale="72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W92"/>
  <sheetViews>
    <sheetView topLeftCell="B1"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3" spans="1:23" x14ac:dyDescent="0.2">
      <c r="B3" s="198" t="s">
        <v>102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">
      <c r="A11" s="13"/>
      <c r="B11" s="14" t="s">
        <v>56</v>
      </c>
      <c r="C11" s="14">
        <v>27431</v>
      </c>
      <c r="D11" s="99">
        <v>37196</v>
      </c>
      <c r="E11" s="16">
        <v>500616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0.2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0.2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0.2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ht="13.5" thickBot="1" x14ac:dyDescent="0.25">
      <c r="A46" s="16"/>
      <c r="E46" s="34" t="s">
        <v>24</v>
      </c>
      <c r="G46" s="30">
        <f>+G43</f>
        <v>0</v>
      </c>
      <c r="M46" s="202" t="s">
        <v>43</v>
      </c>
      <c r="N46" s="203"/>
      <c r="O46" s="203"/>
      <c r="P46" s="203"/>
      <c r="Q46" s="203"/>
      <c r="R46" s="203"/>
      <c r="S46" s="203"/>
      <c r="T46" s="204"/>
      <c r="U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1" x14ac:dyDescent="0.2">
      <c r="A49" s="16"/>
      <c r="N49" s="35"/>
      <c r="O49" s="38"/>
      <c r="S49" s="37"/>
      <c r="T49" s="38"/>
    </row>
    <row r="50" spans="1:21" x14ac:dyDescent="0.2">
      <c r="A50" s="16"/>
      <c r="N50" s="38"/>
      <c r="O50" s="76"/>
      <c r="S50" s="37"/>
      <c r="T50" s="38"/>
    </row>
    <row r="51" spans="1:21" x14ac:dyDescent="0.2">
      <c r="A51" s="16"/>
      <c r="N51" s="38"/>
      <c r="O51" s="76"/>
    </row>
    <row r="52" spans="1:21" x14ac:dyDescent="0.2">
      <c r="A52" s="16"/>
      <c r="N52" s="38"/>
      <c r="O52" s="76"/>
    </row>
    <row r="53" spans="1:21" ht="13.5" thickBot="1" x14ac:dyDescent="0.25">
      <c r="A53" s="21" t="s">
        <v>58</v>
      </c>
      <c r="N53" s="38"/>
      <c r="O53" s="36"/>
    </row>
    <row r="54" spans="1:21" ht="45.75" thickBot="1" x14ac:dyDescent="0.25">
      <c r="A54" s="4" t="s">
        <v>1</v>
      </c>
      <c r="B54" s="4" t="s">
        <v>2</v>
      </c>
      <c r="C54" s="5" t="s">
        <v>3</v>
      </c>
      <c r="D54" s="6" t="s">
        <v>4</v>
      </c>
      <c r="E54" s="4" t="s">
        <v>5</v>
      </c>
      <c r="F54" s="4" t="s">
        <v>6</v>
      </c>
      <c r="G54" s="7" t="s">
        <v>7</v>
      </c>
      <c r="H54" s="7" t="s">
        <v>8</v>
      </c>
      <c r="I54" s="7" t="s">
        <v>9</v>
      </c>
      <c r="J54" s="8" t="s">
        <v>10</v>
      </c>
      <c r="K54" s="7" t="s">
        <v>11</v>
      </c>
      <c r="L54" s="9" t="s">
        <v>12</v>
      </c>
      <c r="M54" s="9" t="s">
        <v>13</v>
      </c>
      <c r="N54" s="9" t="s">
        <v>14</v>
      </c>
      <c r="O54" s="9" t="s">
        <v>15</v>
      </c>
      <c r="P54" s="10" t="s">
        <v>16</v>
      </c>
      <c r="Q54" s="10" t="s">
        <v>17</v>
      </c>
      <c r="R54" s="10" t="s">
        <v>18</v>
      </c>
      <c r="S54" s="10" t="s">
        <v>19</v>
      </c>
      <c r="T54" s="11"/>
      <c r="U54" s="11"/>
    </row>
    <row r="55" spans="1:21" x14ac:dyDescent="0.2">
      <c r="A55" s="13"/>
      <c r="B55" s="14" t="s">
        <v>56</v>
      </c>
      <c r="C55" s="14">
        <v>27431</v>
      </c>
      <c r="D55" s="15" t="s">
        <v>54</v>
      </c>
      <c r="E55" s="16">
        <v>500616</v>
      </c>
      <c r="F55" s="17" t="s">
        <v>21</v>
      </c>
      <c r="G55" s="18"/>
      <c r="H55" s="18"/>
      <c r="I55" s="18"/>
      <c r="J55" s="18"/>
      <c r="K55" s="18"/>
      <c r="L55" s="19"/>
      <c r="M55" s="19"/>
      <c r="N55" s="19"/>
      <c r="O55" s="19"/>
      <c r="P55" s="20">
        <f>IF($J55&gt;0,$J55,0)</f>
        <v>0</v>
      </c>
      <c r="Q55" s="20">
        <f>IF($J55&lt;0,$J55,0)</f>
        <v>0</v>
      </c>
      <c r="R55" s="20">
        <f>+P55</f>
        <v>0</v>
      </c>
      <c r="S55" s="20">
        <f>+Q55</f>
        <v>0</v>
      </c>
    </row>
    <row r="56" spans="1:21" x14ac:dyDescent="0.2">
      <c r="A56" s="16">
        <v>1</v>
      </c>
      <c r="B56" s="21"/>
      <c r="C56" s="16"/>
      <c r="D56"/>
      <c r="E56"/>
      <c r="F56"/>
      <c r="G56" s="22"/>
      <c r="H56" s="22"/>
      <c r="I56" s="23">
        <f>+G56+H56</f>
        <v>0</v>
      </c>
      <c r="J56" s="23"/>
      <c r="K56" s="23">
        <f>+J55+I56</f>
        <v>0</v>
      </c>
      <c r="L56" s="24">
        <v>0.05</v>
      </c>
      <c r="M56" s="24">
        <v>0.38829999999999998</v>
      </c>
      <c r="N56" s="25">
        <f t="shared" ref="N56:N86" si="11">IF(L56="Not Available",0.0889*G56,L56*G56)</f>
        <v>0</v>
      </c>
      <c r="O56" s="25">
        <f t="shared" ref="O56:O86" si="12">IF(M56="Not Available",0.0889*ABS(H56),M56*ABS(H56))</f>
        <v>0</v>
      </c>
      <c r="P56" s="20">
        <f>+IF($K56&gt;0,$K56,0)</f>
        <v>0</v>
      </c>
      <c r="Q56" s="20">
        <f>+IF($K56&lt;0,$K56,0)</f>
        <v>0</v>
      </c>
      <c r="R56" s="20">
        <f>IF(P56&gt;P55,P56-P55,0)</f>
        <v>0</v>
      </c>
      <c r="S56" s="20">
        <f>IF(Q56&lt;Q55,Q56-Q55,0)</f>
        <v>0</v>
      </c>
      <c r="T56" s="51">
        <f>IF(K56&gt;0,K56*L56,0)</f>
        <v>0</v>
      </c>
      <c r="U56" s="49">
        <f>IF(K56&lt;0,K56*M56,0)</f>
        <v>0</v>
      </c>
    </row>
    <row r="57" spans="1:21" x14ac:dyDescent="0.2">
      <c r="A57" s="16">
        <v>2</v>
      </c>
      <c r="B57" s="21"/>
      <c r="C57" s="16"/>
      <c r="D57" s="26"/>
      <c r="E57" s="16"/>
      <c r="F57" s="21"/>
      <c r="G57" s="22"/>
      <c r="H57" s="22"/>
      <c r="I57" s="23">
        <f t="shared" ref="I57:I86" si="13">+G57+H57</f>
        <v>0</v>
      </c>
      <c r="J57" s="23"/>
      <c r="K57" s="23">
        <f>+K56+I57</f>
        <v>0</v>
      </c>
      <c r="L57" s="24">
        <v>0.05</v>
      </c>
      <c r="M57" s="24">
        <v>0.38829999999999998</v>
      </c>
      <c r="N57" s="25">
        <f t="shared" si="11"/>
        <v>0</v>
      </c>
      <c r="O57" s="25">
        <f t="shared" si="12"/>
        <v>0</v>
      </c>
      <c r="P57" s="20">
        <f t="shared" ref="P57:P86" si="14">+IF($K57&gt;0,$K57,0)</f>
        <v>0</v>
      </c>
      <c r="Q57" s="20">
        <f t="shared" ref="Q57:Q86" si="15">+IF($K57&lt;0,$K57,0)</f>
        <v>0</v>
      </c>
      <c r="R57" s="20">
        <f t="shared" ref="R57:R86" si="16">IF(P57&gt;P56,P57-P56,0)</f>
        <v>0</v>
      </c>
      <c r="S57" s="20">
        <f t="shared" ref="S57:S86" si="17">IF(Q57&lt;Q56,Q57-Q56,0)</f>
        <v>0</v>
      </c>
      <c r="T57" s="51">
        <f>IF(K57&gt;0,K57*L57,0)</f>
        <v>0</v>
      </c>
      <c r="U57" s="49">
        <f t="shared" ref="U57:U86" si="18">IF(K57&lt;0,K57*M57,0)</f>
        <v>0</v>
      </c>
    </row>
    <row r="58" spans="1:21" x14ac:dyDescent="0.2">
      <c r="A58" s="16">
        <v>3</v>
      </c>
      <c r="B58" s="21"/>
      <c r="C58" s="16"/>
      <c r="D58" s="26"/>
      <c r="E58" s="16"/>
      <c r="F58" s="21"/>
      <c r="G58" s="22"/>
      <c r="H58" s="22"/>
      <c r="I58" s="23">
        <f t="shared" si="13"/>
        <v>0</v>
      </c>
      <c r="J58" s="23"/>
      <c r="K58" s="23">
        <f t="shared" ref="K58:K86" si="19">+K57+I58</f>
        <v>0</v>
      </c>
      <c r="L58" s="24">
        <v>0.05</v>
      </c>
      <c r="M58" s="24">
        <v>0.38829999999999998</v>
      </c>
      <c r="N58" s="25">
        <f t="shared" si="11"/>
        <v>0</v>
      </c>
      <c r="O58" s="25">
        <f t="shared" si="12"/>
        <v>0</v>
      </c>
      <c r="P58" s="20">
        <f t="shared" si="14"/>
        <v>0</v>
      </c>
      <c r="Q58" s="20">
        <f t="shared" si="15"/>
        <v>0</v>
      </c>
      <c r="R58" s="20">
        <f t="shared" si="16"/>
        <v>0</v>
      </c>
      <c r="S58" s="20">
        <f t="shared" si="17"/>
        <v>0</v>
      </c>
      <c r="T58" s="51">
        <f>IF(K58&gt;0,K58*L58,0)</f>
        <v>0</v>
      </c>
      <c r="U58" s="49">
        <f t="shared" si="18"/>
        <v>0</v>
      </c>
    </row>
    <row r="59" spans="1:21" x14ac:dyDescent="0.2">
      <c r="A59" s="16">
        <v>4</v>
      </c>
      <c r="B59" s="21"/>
      <c r="C59" s="16"/>
      <c r="D59" s="26"/>
      <c r="E59" s="16"/>
      <c r="F59" s="21"/>
      <c r="G59" s="22"/>
      <c r="H59" s="22"/>
      <c r="I59" s="23">
        <f t="shared" si="13"/>
        <v>0</v>
      </c>
      <c r="J59" s="23"/>
      <c r="K59" s="23">
        <f t="shared" si="19"/>
        <v>0</v>
      </c>
      <c r="L59" s="24">
        <v>0.05</v>
      </c>
      <c r="M59" s="24">
        <v>0.38829999999999998</v>
      </c>
      <c r="N59" s="25">
        <f t="shared" si="11"/>
        <v>0</v>
      </c>
      <c r="O59" s="25">
        <f t="shared" si="12"/>
        <v>0</v>
      </c>
      <c r="P59" s="20">
        <f t="shared" si="14"/>
        <v>0</v>
      </c>
      <c r="Q59" s="20">
        <f t="shared" si="15"/>
        <v>0</v>
      </c>
      <c r="R59" s="20">
        <f t="shared" si="16"/>
        <v>0</v>
      </c>
      <c r="S59" s="20">
        <f t="shared" si="17"/>
        <v>0</v>
      </c>
      <c r="T59" s="51">
        <f t="shared" ref="T59:T86" si="20">IF(K59&gt;0,K59*L59,0)</f>
        <v>0</v>
      </c>
      <c r="U59" s="49">
        <f t="shared" si="18"/>
        <v>0</v>
      </c>
    </row>
    <row r="60" spans="1:21" x14ac:dyDescent="0.2">
      <c r="A60" s="16">
        <v>5</v>
      </c>
      <c r="B60" s="16"/>
      <c r="C60" s="16"/>
      <c r="D60" s="26"/>
      <c r="E60" s="16"/>
      <c r="F60" s="16"/>
      <c r="G60" s="23"/>
      <c r="H60" s="23"/>
      <c r="I60" s="23">
        <f t="shared" si="13"/>
        <v>0</v>
      </c>
      <c r="J60" s="23"/>
      <c r="K60" s="23">
        <f t="shared" si="19"/>
        <v>0</v>
      </c>
      <c r="L60" s="24">
        <v>0.05</v>
      </c>
      <c r="M60" s="24">
        <v>0.38829999999999998</v>
      </c>
      <c r="N60" s="25">
        <f t="shared" si="11"/>
        <v>0</v>
      </c>
      <c r="O60" s="25">
        <f t="shared" si="12"/>
        <v>0</v>
      </c>
      <c r="P60" s="20">
        <f t="shared" si="14"/>
        <v>0</v>
      </c>
      <c r="Q60" s="20">
        <f t="shared" si="15"/>
        <v>0</v>
      </c>
      <c r="R60" s="20">
        <f t="shared" si="16"/>
        <v>0</v>
      </c>
      <c r="S60" s="20">
        <f t="shared" si="17"/>
        <v>0</v>
      </c>
      <c r="T60" s="51">
        <f t="shared" si="20"/>
        <v>0</v>
      </c>
      <c r="U60" s="49">
        <f t="shared" si="18"/>
        <v>0</v>
      </c>
    </row>
    <row r="61" spans="1:21" x14ac:dyDescent="0.2">
      <c r="A61" s="16">
        <v>6</v>
      </c>
      <c r="B61" s="21"/>
      <c r="C61" s="16"/>
      <c r="D61" s="26"/>
      <c r="E61" s="16"/>
      <c r="F61" s="21"/>
      <c r="G61" s="22"/>
      <c r="H61" s="22"/>
      <c r="I61" s="23">
        <f t="shared" si="13"/>
        <v>0</v>
      </c>
      <c r="J61" s="23"/>
      <c r="K61" s="23">
        <f t="shared" si="19"/>
        <v>0</v>
      </c>
      <c r="L61" s="24">
        <v>0.05</v>
      </c>
      <c r="M61" s="24">
        <v>0.38829999999999998</v>
      </c>
      <c r="N61" s="25">
        <f t="shared" si="11"/>
        <v>0</v>
      </c>
      <c r="O61" s="25">
        <f t="shared" si="12"/>
        <v>0</v>
      </c>
      <c r="P61" s="20">
        <f t="shared" si="14"/>
        <v>0</v>
      </c>
      <c r="Q61" s="20">
        <f t="shared" si="15"/>
        <v>0</v>
      </c>
      <c r="R61" s="20">
        <f t="shared" si="16"/>
        <v>0</v>
      </c>
      <c r="S61" s="20">
        <f t="shared" si="17"/>
        <v>0</v>
      </c>
      <c r="T61" s="51">
        <f t="shared" si="20"/>
        <v>0</v>
      </c>
      <c r="U61" s="49">
        <f t="shared" si="18"/>
        <v>0</v>
      </c>
    </row>
    <row r="62" spans="1:21" x14ac:dyDescent="0.2">
      <c r="A62" s="16">
        <v>7</v>
      </c>
      <c r="B62" s="21"/>
      <c r="C62" s="16"/>
      <c r="D62" s="26"/>
      <c r="E62" s="16"/>
      <c r="F62" s="21"/>
      <c r="G62" s="22"/>
      <c r="H62" s="22"/>
      <c r="I62" s="23">
        <f t="shared" si="13"/>
        <v>0</v>
      </c>
      <c r="J62" s="23"/>
      <c r="K62" s="23">
        <f t="shared" si="19"/>
        <v>0</v>
      </c>
      <c r="L62" s="24">
        <v>0.05</v>
      </c>
      <c r="M62" s="24">
        <v>0.38829999999999998</v>
      </c>
      <c r="N62" s="25">
        <f t="shared" si="11"/>
        <v>0</v>
      </c>
      <c r="O62" s="25">
        <f t="shared" si="12"/>
        <v>0</v>
      </c>
      <c r="P62" s="20">
        <f t="shared" si="14"/>
        <v>0</v>
      </c>
      <c r="Q62" s="20">
        <f t="shared" si="15"/>
        <v>0</v>
      </c>
      <c r="R62" s="20">
        <f t="shared" si="16"/>
        <v>0</v>
      </c>
      <c r="S62" s="20">
        <f t="shared" si="17"/>
        <v>0</v>
      </c>
      <c r="T62" s="51">
        <f t="shared" si="20"/>
        <v>0</v>
      </c>
      <c r="U62" s="49">
        <f t="shared" si="18"/>
        <v>0</v>
      </c>
    </row>
    <row r="63" spans="1:21" x14ac:dyDescent="0.2">
      <c r="A63" s="16">
        <v>8</v>
      </c>
      <c r="B63" s="21"/>
      <c r="C63" s="16"/>
      <c r="D63" s="26"/>
      <c r="E63" s="16"/>
      <c r="F63" s="21"/>
      <c r="G63" s="22"/>
      <c r="H63" s="22"/>
      <c r="I63" s="23">
        <f t="shared" si="13"/>
        <v>0</v>
      </c>
      <c r="J63" s="23"/>
      <c r="K63" s="23">
        <f t="shared" si="19"/>
        <v>0</v>
      </c>
      <c r="L63" s="24">
        <v>0.05</v>
      </c>
      <c r="M63" s="24">
        <v>0.38829999999999998</v>
      </c>
      <c r="N63" s="25">
        <f t="shared" si="11"/>
        <v>0</v>
      </c>
      <c r="O63" s="25">
        <f t="shared" si="12"/>
        <v>0</v>
      </c>
      <c r="P63" s="20">
        <f t="shared" si="14"/>
        <v>0</v>
      </c>
      <c r="Q63" s="20">
        <f t="shared" si="15"/>
        <v>0</v>
      </c>
      <c r="R63" s="20">
        <f t="shared" si="16"/>
        <v>0</v>
      </c>
      <c r="S63" s="20">
        <f t="shared" si="17"/>
        <v>0</v>
      </c>
      <c r="T63" s="51">
        <f t="shared" si="20"/>
        <v>0</v>
      </c>
      <c r="U63" s="49">
        <f t="shared" si="18"/>
        <v>0</v>
      </c>
    </row>
    <row r="64" spans="1:21" x14ac:dyDescent="0.2">
      <c r="A64" s="16">
        <v>9</v>
      </c>
      <c r="B64" s="21"/>
      <c r="C64" s="16"/>
      <c r="D64" s="26"/>
      <c r="E64" s="16"/>
      <c r="F64" s="21"/>
      <c r="G64" s="22"/>
      <c r="H64" s="22"/>
      <c r="I64" s="23">
        <f t="shared" si="13"/>
        <v>0</v>
      </c>
      <c r="J64" s="23"/>
      <c r="K64" s="23">
        <f t="shared" si="19"/>
        <v>0</v>
      </c>
      <c r="L64" s="24">
        <v>0.05</v>
      </c>
      <c r="M64" s="24">
        <v>0.38829999999999998</v>
      </c>
      <c r="N64" s="25">
        <f t="shared" si="11"/>
        <v>0</v>
      </c>
      <c r="O64" s="25">
        <f t="shared" si="12"/>
        <v>0</v>
      </c>
      <c r="P64" s="20">
        <f t="shared" si="14"/>
        <v>0</v>
      </c>
      <c r="Q64" s="20">
        <f t="shared" si="15"/>
        <v>0</v>
      </c>
      <c r="R64" s="20">
        <f t="shared" si="16"/>
        <v>0</v>
      </c>
      <c r="S64" s="20">
        <f t="shared" si="17"/>
        <v>0</v>
      </c>
      <c r="T64" s="51">
        <f t="shared" si="20"/>
        <v>0</v>
      </c>
      <c r="U64" s="49">
        <f t="shared" si="18"/>
        <v>0</v>
      </c>
    </row>
    <row r="65" spans="1:21" x14ac:dyDescent="0.2">
      <c r="A65" s="16">
        <v>10</v>
      </c>
      <c r="B65" s="16"/>
      <c r="C65" s="16"/>
      <c r="D65" s="26"/>
      <c r="E65" s="16"/>
      <c r="F65" s="16"/>
      <c r="G65" s="23"/>
      <c r="H65" s="23"/>
      <c r="I65" s="23">
        <f t="shared" si="13"/>
        <v>0</v>
      </c>
      <c r="J65" s="23"/>
      <c r="K65" s="23">
        <f t="shared" si="19"/>
        <v>0</v>
      </c>
      <c r="L65" s="24">
        <v>0.05</v>
      </c>
      <c r="M65" s="24">
        <v>0.38829999999999998</v>
      </c>
      <c r="N65" s="25">
        <f t="shared" si="11"/>
        <v>0</v>
      </c>
      <c r="O65" s="25">
        <f t="shared" si="12"/>
        <v>0</v>
      </c>
      <c r="P65" s="20">
        <f t="shared" si="14"/>
        <v>0</v>
      </c>
      <c r="Q65" s="20">
        <f t="shared" si="15"/>
        <v>0</v>
      </c>
      <c r="R65" s="20">
        <f t="shared" si="16"/>
        <v>0</v>
      </c>
      <c r="S65" s="20">
        <f t="shared" si="17"/>
        <v>0</v>
      </c>
      <c r="T65" s="51">
        <f t="shared" si="20"/>
        <v>0</v>
      </c>
      <c r="U65" s="49">
        <f t="shared" si="18"/>
        <v>0</v>
      </c>
    </row>
    <row r="66" spans="1:21" x14ac:dyDescent="0.2">
      <c r="A66" s="16">
        <v>11</v>
      </c>
      <c r="B66" s="21"/>
      <c r="C66" s="16"/>
      <c r="D66" s="26"/>
      <c r="E66" s="16"/>
      <c r="F66" s="21"/>
      <c r="G66" s="22"/>
      <c r="H66" s="22"/>
      <c r="I66" s="23">
        <f t="shared" si="13"/>
        <v>0</v>
      </c>
      <c r="J66" s="23"/>
      <c r="K66" s="23">
        <f t="shared" si="19"/>
        <v>0</v>
      </c>
      <c r="L66" s="24">
        <v>0.05</v>
      </c>
      <c r="M66" s="24">
        <v>0.38829999999999998</v>
      </c>
      <c r="N66" s="25">
        <f t="shared" si="11"/>
        <v>0</v>
      </c>
      <c r="O66" s="25">
        <f t="shared" si="12"/>
        <v>0</v>
      </c>
      <c r="P66" s="20">
        <f t="shared" si="14"/>
        <v>0</v>
      </c>
      <c r="Q66" s="20">
        <f t="shared" si="15"/>
        <v>0</v>
      </c>
      <c r="R66" s="20">
        <f t="shared" si="16"/>
        <v>0</v>
      </c>
      <c r="S66" s="20">
        <f t="shared" si="17"/>
        <v>0</v>
      </c>
      <c r="T66" s="51">
        <f t="shared" si="20"/>
        <v>0</v>
      </c>
      <c r="U66" s="49">
        <f t="shared" si="18"/>
        <v>0</v>
      </c>
    </row>
    <row r="67" spans="1:21" x14ac:dyDescent="0.2">
      <c r="A67" s="16">
        <v>12</v>
      </c>
      <c r="B67" s="16"/>
      <c r="C67" s="16"/>
      <c r="D67" s="26"/>
      <c r="E67" s="16"/>
      <c r="F67" s="16"/>
      <c r="G67" s="23"/>
      <c r="H67" s="23"/>
      <c r="I67" s="23">
        <f t="shared" si="13"/>
        <v>0</v>
      </c>
      <c r="J67" s="23"/>
      <c r="K67" s="23">
        <f t="shared" si="19"/>
        <v>0</v>
      </c>
      <c r="L67" s="24">
        <v>0.05</v>
      </c>
      <c r="M67" s="24">
        <v>0.38829999999999998</v>
      </c>
      <c r="N67" s="25">
        <f t="shared" si="11"/>
        <v>0</v>
      </c>
      <c r="O67" s="25">
        <f t="shared" si="12"/>
        <v>0</v>
      </c>
      <c r="P67" s="20">
        <f t="shared" si="14"/>
        <v>0</v>
      </c>
      <c r="Q67" s="20">
        <f t="shared" si="15"/>
        <v>0</v>
      </c>
      <c r="R67" s="20">
        <f t="shared" si="16"/>
        <v>0</v>
      </c>
      <c r="S67" s="20">
        <f t="shared" si="17"/>
        <v>0</v>
      </c>
      <c r="T67" s="51">
        <f t="shared" si="20"/>
        <v>0</v>
      </c>
      <c r="U67" s="49">
        <f t="shared" si="18"/>
        <v>0</v>
      </c>
    </row>
    <row r="68" spans="1:21" x14ac:dyDescent="0.2">
      <c r="A68" s="16">
        <v>13</v>
      </c>
      <c r="B68" s="21"/>
      <c r="C68" s="16"/>
      <c r="D68" s="26"/>
      <c r="E68" s="16"/>
      <c r="F68" s="21"/>
      <c r="G68" s="22"/>
      <c r="H68" s="22"/>
      <c r="I68" s="23">
        <f t="shared" si="13"/>
        <v>0</v>
      </c>
      <c r="J68" s="23"/>
      <c r="K68" s="23">
        <f t="shared" si="19"/>
        <v>0</v>
      </c>
      <c r="L68" s="24">
        <v>0.05</v>
      </c>
      <c r="M68" s="24">
        <v>0.38829999999999998</v>
      </c>
      <c r="N68" s="25">
        <f t="shared" si="11"/>
        <v>0</v>
      </c>
      <c r="O68" s="25">
        <f t="shared" si="12"/>
        <v>0</v>
      </c>
      <c r="P68" s="20">
        <f t="shared" si="14"/>
        <v>0</v>
      </c>
      <c r="Q68" s="20">
        <f t="shared" si="15"/>
        <v>0</v>
      </c>
      <c r="R68" s="20">
        <f t="shared" si="16"/>
        <v>0</v>
      </c>
      <c r="S68" s="20">
        <f t="shared" si="17"/>
        <v>0</v>
      </c>
      <c r="T68" s="51">
        <f t="shared" si="20"/>
        <v>0</v>
      </c>
      <c r="U68" s="49">
        <f t="shared" si="18"/>
        <v>0</v>
      </c>
    </row>
    <row r="69" spans="1:21" x14ac:dyDescent="0.2">
      <c r="A69" s="16">
        <v>14</v>
      </c>
      <c r="B69" s="21"/>
      <c r="C69" s="16"/>
      <c r="D69" s="26"/>
      <c r="E69" s="16"/>
      <c r="F69" s="21"/>
      <c r="G69" s="22"/>
      <c r="H69" s="22"/>
      <c r="I69" s="23">
        <f t="shared" si="13"/>
        <v>0</v>
      </c>
      <c r="J69" s="23"/>
      <c r="K69" s="23">
        <f t="shared" si="19"/>
        <v>0</v>
      </c>
      <c r="L69" s="24">
        <v>0.05</v>
      </c>
      <c r="M69" s="24">
        <v>0.38829999999999998</v>
      </c>
      <c r="N69" s="25">
        <f t="shared" si="11"/>
        <v>0</v>
      </c>
      <c r="O69" s="25">
        <f t="shared" si="12"/>
        <v>0</v>
      </c>
      <c r="P69" s="20">
        <f t="shared" si="14"/>
        <v>0</v>
      </c>
      <c r="Q69" s="20">
        <f t="shared" si="15"/>
        <v>0</v>
      </c>
      <c r="R69" s="20">
        <f t="shared" si="16"/>
        <v>0</v>
      </c>
      <c r="S69" s="20">
        <f t="shared" si="17"/>
        <v>0</v>
      </c>
      <c r="T69" s="51">
        <f t="shared" si="20"/>
        <v>0</v>
      </c>
      <c r="U69" s="49">
        <f t="shared" si="18"/>
        <v>0</v>
      </c>
    </row>
    <row r="70" spans="1:21" x14ac:dyDescent="0.2">
      <c r="A70" s="16">
        <v>15</v>
      </c>
      <c r="B70" s="16"/>
      <c r="C70" s="16"/>
      <c r="D70" s="26"/>
      <c r="E70" s="16"/>
      <c r="F70" s="16"/>
      <c r="G70" s="23"/>
      <c r="H70" s="23"/>
      <c r="I70" s="23">
        <f t="shared" si="13"/>
        <v>0</v>
      </c>
      <c r="J70" s="23"/>
      <c r="K70" s="23">
        <f t="shared" si="19"/>
        <v>0</v>
      </c>
      <c r="L70" s="24">
        <v>0.38829999999999998</v>
      </c>
      <c r="M70" s="24">
        <v>0.38829999999999998</v>
      </c>
      <c r="N70" s="25">
        <f t="shared" si="11"/>
        <v>0</v>
      </c>
      <c r="O70" s="25">
        <f t="shared" si="12"/>
        <v>0</v>
      </c>
      <c r="P70" s="20">
        <f t="shared" si="14"/>
        <v>0</v>
      </c>
      <c r="Q70" s="20">
        <f t="shared" si="15"/>
        <v>0</v>
      </c>
      <c r="R70" s="20">
        <f t="shared" si="16"/>
        <v>0</v>
      </c>
      <c r="S70" s="20">
        <f t="shared" si="17"/>
        <v>0</v>
      </c>
      <c r="T70" s="51">
        <f t="shared" si="20"/>
        <v>0</v>
      </c>
      <c r="U70" s="49">
        <f t="shared" si="18"/>
        <v>0</v>
      </c>
    </row>
    <row r="71" spans="1:21" x14ac:dyDescent="0.2">
      <c r="A71" s="16">
        <v>16</v>
      </c>
      <c r="B71" s="21"/>
      <c r="C71" s="16"/>
      <c r="D71" s="26"/>
      <c r="E71" s="16"/>
      <c r="F71" s="21"/>
      <c r="G71" s="22"/>
      <c r="H71" s="22"/>
      <c r="I71" s="23">
        <f t="shared" si="13"/>
        <v>0</v>
      </c>
      <c r="J71" s="23"/>
      <c r="K71" s="23">
        <f t="shared" si="19"/>
        <v>0</v>
      </c>
      <c r="L71" s="24">
        <v>0.38829999999999998</v>
      </c>
      <c r="M71" s="24">
        <v>0.38829999999999998</v>
      </c>
      <c r="N71" s="25">
        <f t="shared" si="11"/>
        <v>0</v>
      </c>
      <c r="O71" s="25">
        <f t="shared" si="12"/>
        <v>0</v>
      </c>
      <c r="P71" s="20">
        <f t="shared" si="14"/>
        <v>0</v>
      </c>
      <c r="Q71" s="20">
        <f t="shared" si="15"/>
        <v>0</v>
      </c>
      <c r="R71" s="20">
        <f t="shared" si="16"/>
        <v>0</v>
      </c>
      <c r="S71" s="20">
        <f t="shared" si="17"/>
        <v>0</v>
      </c>
      <c r="T71" s="51">
        <f t="shared" si="20"/>
        <v>0</v>
      </c>
      <c r="U71" s="49">
        <f t="shared" si="18"/>
        <v>0</v>
      </c>
    </row>
    <row r="72" spans="1:21" x14ac:dyDescent="0.2">
      <c r="A72" s="16">
        <v>17</v>
      </c>
      <c r="B72" s="21"/>
      <c r="C72" s="16"/>
      <c r="D72" s="26"/>
      <c r="E72" s="16"/>
      <c r="F72" s="21"/>
      <c r="G72" s="22"/>
      <c r="H72" s="22"/>
      <c r="I72" s="23">
        <f t="shared" si="13"/>
        <v>0</v>
      </c>
      <c r="J72" s="23"/>
      <c r="K72" s="23">
        <f t="shared" si="19"/>
        <v>0</v>
      </c>
      <c r="L72" s="24">
        <v>0.38829999999999998</v>
      </c>
      <c r="M72" s="24">
        <v>0.38829999999999998</v>
      </c>
      <c r="N72" s="25">
        <f t="shared" si="11"/>
        <v>0</v>
      </c>
      <c r="O72" s="25">
        <f t="shared" si="12"/>
        <v>0</v>
      </c>
      <c r="P72" s="20">
        <f t="shared" si="14"/>
        <v>0</v>
      </c>
      <c r="Q72" s="20">
        <f t="shared" si="15"/>
        <v>0</v>
      </c>
      <c r="R72" s="20">
        <f t="shared" si="16"/>
        <v>0</v>
      </c>
      <c r="S72" s="20">
        <f t="shared" si="17"/>
        <v>0</v>
      </c>
      <c r="T72" s="51">
        <f t="shared" si="20"/>
        <v>0</v>
      </c>
      <c r="U72" s="49">
        <f t="shared" si="18"/>
        <v>0</v>
      </c>
    </row>
    <row r="73" spans="1:21" x14ac:dyDescent="0.2">
      <c r="A73" s="16">
        <v>18</v>
      </c>
      <c r="B73" s="16"/>
      <c r="C73" s="16"/>
      <c r="D73" s="26"/>
      <c r="E73" s="16"/>
      <c r="F73" s="16"/>
      <c r="G73" s="23"/>
      <c r="H73" s="23"/>
      <c r="I73" s="23">
        <f t="shared" si="13"/>
        <v>0</v>
      </c>
      <c r="J73" s="23"/>
      <c r="K73" s="23">
        <f t="shared" si="19"/>
        <v>0</v>
      </c>
      <c r="L73" s="24">
        <v>0.38829999999999998</v>
      </c>
      <c r="M73" s="24">
        <v>0.38829999999999998</v>
      </c>
      <c r="N73" s="25">
        <f t="shared" si="11"/>
        <v>0</v>
      </c>
      <c r="O73" s="25">
        <f t="shared" si="12"/>
        <v>0</v>
      </c>
      <c r="P73" s="20">
        <f t="shared" si="14"/>
        <v>0</v>
      </c>
      <c r="Q73" s="20">
        <f t="shared" si="15"/>
        <v>0</v>
      </c>
      <c r="R73" s="20">
        <f t="shared" si="16"/>
        <v>0</v>
      </c>
      <c r="S73" s="20">
        <f t="shared" si="17"/>
        <v>0</v>
      </c>
      <c r="T73" s="51">
        <f t="shared" si="20"/>
        <v>0</v>
      </c>
      <c r="U73" s="49">
        <f t="shared" si="18"/>
        <v>0</v>
      </c>
    </row>
    <row r="74" spans="1:21" x14ac:dyDescent="0.2">
      <c r="A74" s="16">
        <v>19</v>
      </c>
      <c r="B74" s="16"/>
      <c r="C74" s="16"/>
      <c r="D74" s="26"/>
      <c r="E74" s="16"/>
      <c r="F74" s="16"/>
      <c r="G74" s="23">
        <v>4645</v>
      </c>
      <c r="H74" s="23"/>
      <c r="I74" s="23">
        <f t="shared" si="13"/>
        <v>4645</v>
      </c>
      <c r="J74" s="23"/>
      <c r="K74" s="23">
        <f t="shared" si="19"/>
        <v>4645</v>
      </c>
      <c r="L74" s="24">
        <v>0.38829999999999998</v>
      </c>
      <c r="M74" s="24">
        <v>0.38829999999999998</v>
      </c>
      <c r="N74" s="25">
        <f t="shared" si="11"/>
        <v>1803.6534999999999</v>
      </c>
      <c r="O74" s="25">
        <f t="shared" si="12"/>
        <v>0</v>
      </c>
      <c r="P74" s="20">
        <f t="shared" si="14"/>
        <v>4645</v>
      </c>
      <c r="Q74" s="20">
        <f t="shared" si="15"/>
        <v>0</v>
      </c>
      <c r="R74" s="20">
        <f t="shared" si="16"/>
        <v>4645</v>
      </c>
      <c r="S74" s="20">
        <f t="shared" si="17"/>
        <v>0</v>
      </c>
      <c r="T74" s="51">
        <f t="shared" si="20"/>
        <v>1803.6534999999999</v>
      </c>
      <c r="U74" s="49">
        <f t="shared" si="18"/>
        <v>0</v>
      </c>
    </row>
    <row r="75" spans="1:21" x14ac:dyDescent="0.2">
      <c r="A75" s="16">
        <v>20</v>
      </c>
      <c r="B75" s="21"/>
      <c r="C75" s="16"/>
      <c r="D75" s="26"/>
      <c r="E75" s="16"/>
      <c r="F75" s="21"/>
      <c r="G75" s="22"/>
      <c r="H75" s="22">
        <v>-4645</v>
      </c>
      <c r="I75" s="23">
        <f t="shared" si="13"/>
        <v>-4645</v>
      </c>
      <c r="J75" s="23"/>
      <c r="K75" s="23">
        <f t="shared" si="19"/>
        <v>0</v>
      </c>
      <c r="L75" s="24">
        <v>0.38829999999999998</v>
      </c>
      <c r="M75" s="24">
        <v>0.38829999999999998</v>
      </c>
      <c r="N75" s="25">
        <f t="shared" si="11"/>
        <v>0</v>
      </c>
      <c r="O75" s="25">
        <f t="shared" si="12"/>
        <v>1803.6534999999999</v>
      </c>
      <c r="P75" s="20">
        <f t="shared" si="14"/>
        <v>0</v>
      </c>
      <c r="Q75" s="20">
        <f t="shared" si="15"/>
        <v>0</v>
      </c>
      <c r="R75" s="20">
        <f t="shared" si="16"/>
        <v>0</v>
      </c>
      <c r="S75" s="20">
        <f t="shared" si="17"/>
        <v>0</v>
      </c>
      <c r="T75" s="51">
        <f t="shared" si="20"/>
        <v>0</v>
      </c>
      <c r="U75" s="49">
        <f t="shared" si="18"/>
        <v>0</v>
      </c>
    </row>
    <row r="76" spans="1:21" x14ac:dyDescent="0.2">
      <c r="A76" s="16">
        <v>21</v>
      </c>
      <c r="B76" s="16"/>
      <c r="C76" s="16"/>
      <c r="D76" s="26"/>
      <c r="E76" s="16"/>
      <c r="F76" s="16"/>
      <c r="G76" s="23"/>
      <c r="H76" s="23"/>
      <c r="I76" s="23">
        <f t="shared" si="13"/>
        <v>0</v>
      </c>
      <c r="J76" s="23"/>
      <c r="K76" s="23">
        <f t="shared" si="19"/>
        <v>0</v>
      </c>
      <c r="L76" s="24">
        <v>0.38829999999999998</v>
      </c>
      <c r="M76" s="24">
        <v>0.38829999999999998</v>
      </c>
      <c r="N76" s="25">
        <f t="shared" si="11"/>
        <v>0</v>
      </c>
      <c r="O76" s="25">
        <f t="shared" si="12"/>
        <v>0</v>
      </c>
      <c r="P76" s="20">
        <f t="shared" si="14"/>
        <v>0</v>
      </c>
      <c r="Q76" s="20">
        <f t="shared" si="15"/>
        <v>0</v>
      </c>
      <c r="R76" s="20">
        <f t="shared" si="16"/>
        <v>0</v>
      </c>
      <c r="S76" s="20">
        <f t="shared" si="17"/>
        <v>0</v>
      </c>
      <c r="T76" s="51">
        <f t="shared" si="20"/>
        <v>0</v>
      </c>
      <c r="U76" s="49">
        <f t="shared" si="18"/>
        <v>0</v>
      </c>
    </row>
    <row r="77" spans="1:21" x14ac:dyDescent="0.2">
      <c r="A77" s="16">
        <v>22</v>
      </c>
      <c r="B77" s="21"/>
      <c r="C77" s="16"/>
      <c r="D77" s="26"/>
      <c r="E77" s="16"/>
      <c r="F77" s="21"/>
      <c r="G77" s="22"/>
      <c r="H77" s="22"/>
      <c r="I77" s="23">
        <f t="shared" si="13"/>
        <v>0</v>
      </c>
      <c r="J77" s="23"/>
      <c r="K77" s="23">
        <f t="shared" si="19"/>
        <v>0</v>
      </c>
      <c r="L77" s="24">
        <v>0.38829999999999998</v>
      </c>
      <c r="M77" s="24">
        <v>0.38829999999999998</v>
      </c>
      <c r="N77" s="25">
        <f t="shared" si="11"/>
        <v>0</v>
      </c>
      <c r="O77" s="25">
        <f t="shared" si="12"/>
        <v>0</v>
      </c>
      <c r="P77" s="20">
        <f t="shared" si="14"/>
        <v>0</v>
      </c>
      <c r="Q77" s="20">
        <f t="shared" si="15"/>
        <v>0</v>
      </c>
      <c r="R77" s="20">
        <f t="shared" si="16"/>
        <v>0</v>
      </c>
      <c r="S77" s="20">
        <f t="shared" si="17"/>
        <v>0</v>
      </c>
      <c r="T77" s="51">
        <f t="shared" si="20"/>
        <v>0</v>
      </c>
      <c r="U77" s="49">
        <f t="shared" si="18"/>
        <v>0</v>
      </c>
    </row>
    <row r="78" spans="1:21" x14ac:dyDescent="0.2">
      <c r="A78" s="16">
        <v>23</v>
      </c>
      <c r="B78" s="21"/>
      <c r="C78" s="16"/>
      <c r="D78" s="26"/>
      <c r="E78" s="16"/>
      <c r="F78" s="21"/>
      <c r="G78" s="22"/>
      <c r="H78" s="22"/>
      <c r="I78" s="23">
        <f t="shared" si="13"/>
        <v>0</v>
      </c>
      <c r="J78" s="23"/>
      <c r="K78" s="23">
        <f t="shared" si="19"/>
        <v>0</v>
      </c>
      <c r="L78" s="24">
        <v>0.38829999999999998</v>
      </c>
      <c r="M78" s="24">
        <v>0.38829999999999998</v>
      </c>
      <c r="N78" s="25">
        <f t="shared" si="11"/>
        <v>0</v>
      </c>
      <c r="O78" s="25">
        <f t="shared" si="12"/>
        <v>0</v>
      </c>
      <c r="P78" s="20">
        <f t="shared" si="14"/>
        <v>0</v>
      </c>
      <c r="Q78" s="20">
        <f t="shared" si="15"/>
        <v>0</v>
      </c>
      <c r="R78" s="20">
        <f t="shared" si="16"/>
        <v>0</v>
      </c>
      <c r="S78" s="20">
        <f t="shared" si="17"/>
        <v>0</v>
      </c>
      <c r="T78" s="51">
        <f t="shared" si="20"/>
        <v>0</v>
      </c>
      <c r="U78" s="49">
        <f t="shared" si="18"/>
        <v>0</v>
      </c>
    </row>
    <row r="79" spans="1:21" x14ac:dyDescent="0.2">
      <c r="A79" s="16">
        <v>24</v>
      </c>
      <c r="B79" s="21"/>
      <c r="C79" s="16"/>
      <c r="D79" s="26"/>
      <c r="E79" s="16"/>
      <c r="F79" s="21"/>
      <c r="G79" s="22"/>
      <c r="H79" s="22"/>
      <c r="I79" s="23">
        <f t="shared" si="13"/>
        <v>0</v>
      </c>
      <c r="J79" s="23"/>
      <c r="K79" s="23">
        <f t="shared" si="19"/>
        <v>0</v>
      </c>
      <c r="L79" s="24">
        <v>0.38829999999999998</v>
      </c>
      <c r="M79" s="24">
        <v>0.38829999999999998</v>
      </c>
      <c r="N79" s="25">
        <f t="shared" si="11"/>
        <v>0</v>
      </c>
      <c r="O79" s="25">
        <f t="shared" si="12"/>
        <v>0</v>
      </c>
      <c r="P79" s="20">
        <f t="shared" si="14"/>
        <v>0</v>
      </c>
      <c r="Q79" s="20">
        <f t="shared" si="15"/>
        <v>0</v>
      </c>
      <c r="R79" s="20">
        <f t="shared" si="16"/>
        <v>0</v>
      </c>
      <c r="S79" s="20">
        <f t="shared" si="17"/>
        <v>0</v>
      </c>
      <c r="T79" s="51">
        <f t="shared" si="20"/>
        <v>0</v>
      </c>
      <c r="U79" s="49">
        <f t="shared" si="18"/>
        <v>0</v>
      </c>
    </row>
    <row r="80" spans="1:21" x14ac:dyDescent="0.2">
      <c r="A80" s="16">
        <v>25</v>
      </c>
      <c r="B80" s="21"/>
      <c r="C80" s="16"/>
      <c r="D80" s="26"/>
      <c r="E80" s="16"/>
      <c r="F80" s="21"/>
      <c r="G80" s="22"/>
      <c r="H80" s="22"/>
      <c r="I80" s="23">
        <f t="shared" si="13"/>
        <v>0</v>
      </c>
      <c r="J80" s="23"/>
      <c r="K80" s="23">
        <f t="shared" si="19"/>
        <v>0</v>
      </c>
      <c r="L80" s="24">
        <v>0.38829999999999998</v>
      </c>
      <c r="M80" s="24">
        <v>0.38829999999999998</v>
      </c>
      <c r="N80" s="25">
        <f t="shared" si="11"/>
        <v>0</v>
      </c>
      <c r="O80" s="25">
        <f t="shared" si="12"/>
        <v>0</v>
      </c>
      <c r="P80" s="20">
        <f t="shared" si="14"/>
        <v>0</v>
      </c>
      <c r="Q80" s="20">
        <f t="shared" si="15"/>
        <v>0</v>
      </c>
      <c r="R80" s="20">
        <f t="shared" si="16"/>
        <v>0</v>
      </c>
      <c r="S80" s="20">
        <f t="shared" si="17"/>
        <v>0</v>
      </c>
      <c r="T80" s="51">
        <f t="shared" si="20"/>
        <v>0</v>
      </c>
      <c r="U80" s="49">
        <f t="shared" si="18"/>
        <v>0</v>
      </c>
    </row>
    <row r="81" spans="1:21" x14ac:dyDescent="0.2">
      <c r="A81" s="16">
        <v>26</v>
      </c>
      <c r="B81" s="21"/>
      <c r="C81" s="16"/>
      <c r="D81" s="26"/>
      <c r="E81" s="16"/>
      <c r="F81" s="21"/>
      <c r="G81" s="22"/>
      <c r="H81" s="22"/>
      <c r="I81" s="23">
        <f t="shared" si="13"/>
        <v>0</v>
      </c>
      <c r="J81" s="23"/>
      <c r="K81" s="23">
        <f t="shared" si="19"/>
        <v>0</v>
      </c>
      <c r="L81" s="24">
        <v>0.38829999999999998</v>
      </c>
      <c r="M81" s="24">
        <v>0.38829999999999998</v>
      </c>
      <c r="N81" s="25">
        <f t="shared" si="11"/>
        <v>0</v>
      </c>
      <c r="O81" s="25">
        <f t="shared" si="12"/>
        <v>0</v>
      </c>
      <c r="P81" s="20">
        <f t="shared" si="14"/>
        <v>0</v>
      </c>
      <c r="Q81" s="20">
        <f t="shared" si="15"/>
        <v>0</v>
      </c>
      <c r="R81" s="20">
        <f t="shared" si="16"/>
        <v>0</v>
      </c>
      <c r="S81" s="20">
        <f t="shared" si="17"/>
        <v>0</v>
      </c>
      <c r="T81" s="51">
        <f t="shared" si="20"/>
        <v>0</v>
      </c>
      <c r="U81" s="49">
        <f t="shared" si="18"/>
        <v>0</v>
      </c>
    </row>
    <row r="82" spans="1:21" x14ac:dyDescent="0.2">
      <c r="A82" s="16">
        <v>27</v>
      </c>
      <c r="B82" s="21"/>
      <c r="C82" s="16"/>
      <c r="D82" s="26"/>
      <c r="E82" s="16"/>
      <c r="F82" s="21"/>
      <c r="G82" s="22"/>
      <c r="H82" s="22"/>
      <c r="I82" s="23">
        <f t="shared" si="13"/>
        <v>0</v>
      </c>
      <c r="J82" s="23"/>
      <c r="K82" s="23">
        <f t="shared" si="19"/>
        <v>0</v>
      </c>
      <c r="L82" s="24">
        <v>0.38829999999999998</v>
      </c>
      <c r="M82" s="24">
        <v>0.38829999999999998</v>
      </c>
      <c r="N82" s="25">
        <f t="shared" si="11"/>
        <v>0</v>
      </c>
      <c r="O82" s="25">
        <f t="shared" si="12"/>
        <v>0</v>
      </c>
      <c r="P82" s="20">
        <f t="shared" si="14"/>
        <v>0</v>
      </c>
      <c r="Q82" s="20">
        <f t="shared" si="15"/>
        <v>0</v>
      </c>
      <c r="R82" s="20">
        <f t="shared" si="16"/>
        <v>0</v>
      </c>
      <c r="S82" s="20">
        <f t="shared" si="17"/>
        <v>0</v>
      </c>
      <c r="T82" s="51">
        <f t="shared" si="20"/>
        <v>0</v>
      </c>
      <c r="U82" s="49">
        <f t="shared" si="18"/>
        <v>0</v>
      </c>
    </row>
    <row r="83" spans="1:21" x14ac:dyDescent="0.2">
      <c r="A83" s="16">
        <v>28</v>
      </c>
      <c r="B83" s="21"/>
      <c r="C83" s="16"/>
      <c r="D83" s="26"/>
      <c r="E83" s="16"/>
      <c r="F83" s="21"/>
      <c r="G83" s="22"/>
      <c r="H83" s="22"/>
      <c r="I83" s="23">
        <f t="shared" si="13"/>
        <v>0</v>
      </c>
      <c r="J83" s="23"/>
      <c r="K83" s="23">
        <f t="shared" si="19"/>
        <v>0</v>
      </c>
      <c r="L83" s="24">
        <v>0.38829999999999998</v>
      </c>
      <c r="M83" s="24">
        <v>0.38829999999999998</v>
      </c>
      <c r="N83" s="25">
        <f t="shared" si="11"/>
        <v>0</v>
      </c>
      <c r="O83" s="25">
        <f t="shared" si="12"/>
        <v>0</v>
      </c>
      <c r="P83" s="20">
        <f t="shared" si="14"/>
        <v>0</v>
      </c>
      <c r="Q83" s="20">
        <f t="shared" si="15"/>
        <v>0</v>
      </c>
      <c r="R83" s="20">
        <f t="shared" si="16"/>
        <v>0</v>
      </c>
      <c r="S83" s="20">
        <f t="shared" si="17"/>
        <v>0</v>
      </c>
      <c r="T83" s="51">
        <f t="shared" si="20"/>
        <v>0</v>
      </c>
      <c r="U83" s="49">
        <f t="shared" si="18"/>
        <v>0</v>
      </c>
    </row>
    <row r="84" spans="1:21" x14ac:dyDescent="0.2">
      <c r="A84" s="16">
        <v>29</v>
      </c>
      <c r="B84" s="21"/>
      <c r="C84" s="16"/>
      <c r="D84" s="26"/>
      <c r="E84" s="16"/>
      <c r="F84" s="21"/>
      <c r="G84" s="22"/>
      <c r="H84" s="22"/>
      <c r="I84" s="23">
        <f t="shared" si="13"/>
        <v>0</v>
      </c>
      <c r="J84" s="23"/>
      <c r="K84" s="23">
        <f t="shared" si="19"/>
        <v>0</v>
      </c>
      <c r="L84" s="24">
        <v>0.38829999999999998</v>
      </c>
      <c r="M84" s="24">
        <v>0.38829999999999998</v>
      </c>
      <c r="N84" s="25">
        <f t="shared" si="11"/>
        <v>0</v>
      </c>
      <c r="O84" s="25">
        <f t="shared" si="12"/>
        <v>0</v>
      </c>
      <c r="P84" s="20">
        <f t="shared" si="14"/>
        <v>0</v>
      </c>
      <c r="Q84" s="20">
        <f t="shared" si="15"/>
        <v>0</v>
      </c>
      <c r="R84" s="20">
        <f t="shared" si="16"/>
        <v>0</v>
      </c>
      <c r="S84" s="20">
        <f t="shared" si="17"/>
        <v>0</v>
      </c>
      <c r="T84" s="51">
        <f t="shared" si="20"/>
        <v>0</v>
      </c>
      <c r="U84" s="49">
        <f t="shared" si="18"/>
        <v>0</v>
      </c>
    </row>
    <row r="85" spans="1:21" x14ac:dyDescent="0.2">
      <c r="A85" s="16">
        <v>30</v>
      </c>
      <c r="B85" s="21"/>
      <c r="C85" s="16"/>
      <c r="D85" s="26"/>
      <c r="E85" s="16"/>
      <c r="F85" s="21"/>
      <c r="G85" s="27"/>
      <c r="H85" s="27"/>
      <c r="I85" s="28">
        <f t="shared" si="13"/>
        <v>0</v>
      </c>
      <c r="J85" s="23"/>
      <c r="K85" s="23">
        <f t="shared" si="19"/>
        <v>0</v>
      </c>
      <c r="L85" s="24">
        <v>0.38829999999999998</v>
      </c>
      <c r="M85" s="24">
        <v>0.38829999999999998</v>
      </c>
      <c r="N85" s="25">
        <f t="shared" si="11"/>
        <v>0</v>
      </c>
      <c r="O85" s="25">
        <f t="shared" si="12"/>
        <v>0</v>
      </c>
      <c r="P85" s="20">
        <f t="shared" si="14"/>
        <v>0</v>
      </c>
      <c r="Q85" s="20">
        <f t="shared" si="15"/>
        <v>0</v>
      </c>
      <c r="R85" s="20">
        <f t="shared" si="16"/>
        <v>0</v>
      </c>
      <c r="S85" s="20">
        <f t="shared" si="17"/>
        <v>0</v>
      </c>
      <c r="T85" s="51">
        <f t="shared" si="20"/>
        <v>0</v>
      </c>
      <c r="U85" s="49">
        <f t="shared" si="18"/>
        <v>0</v>
      </c>
    </row>
    <row r="86" spans="1:21" x14ac:dyDescent="0.2">
      <c r="A86" s="16">
        <v>31</v>
      </c>
      <c r="B86" s="21"/>
      <c r="C86" s="16"/>
      <c r="D86" s="26"/>
      <c r="E86" s="16"/>
      <c r="F86" s="21"/>
      <c r="G86" s="27"/>
      <c r="H86" s="27"/>
      <c r="I86" s="28">
        <f t="shared" si="13"/>
        <v>0</v>
      </c>
      <c r="J86" s="23"/>
      <c r="K86" s="23">
        <f t="shared" si="19"/>
        <v>0</v>
      </c>
      <c r="L86" s="24">
        <v>0.38829999999999998</v>
      </c>
      <c r="M86" s="24">
        <v>0.38829999999999998</v>
      </c>
      <c r="N86" s="25">
        <f t="shared" si="11"/>
        <v>0</v>
      </c>
      <c r="O86" s="25">
        <f t="shared" si="12"/>
        <v>0</v>
      </c>
      <c r="P86" s="20">
        <f t="shared" si="14"/>
        <v>0</v>
      </c>
      <c r="Q86" s="20">
        <f t="shared" si="15"/>
        <v>0</v>
      </c>
      <c r="R86" s="20">
        <f t="shared" si="16"/>
        <v>0</v>
      </c>
      <c r="S86" s="20">
        <f t="shared" si="17"/>
        <v>0</v>
      </c>
      <c r="T86" s="51">
        <f t="shared" si="20"/>
        <v>0</v>
      </c>
      <c r="U86" s="49">
        <f t="shared" si="18"/>
        <v>0</v>
      </c>
    </row>
    <row r="87" spans="1:21" x14ac:dyDescent="0.2">
      <c r="A87" s="16" t="s">
        <v>22</v>
      </c>
      <c r="E87"/>
      <c r="F87"/>
      <c r="G87" s="1">
        <f>+SUM(G56:G86)</f>
        <v>4645</v>
      </c>
      <c r="H87" s="1">
        <f>+SUM(H56:H86)</f>
        <v>-4645</v>
      </c>
      <c r="I87" s="1">
        <f>+SUM(I56:I86)</f>
        <v>0</v>
      </c>
      <c r="N87" s="31">
        <f t="shared" ref="N87:U87" si="21">SUM(N56:N86)</f>
        <v>1803.6534999999999</v>
      </c>
      <c r="O87" s="31">
        <f t="shared" si="21"/>
        <v>1803.6534999999999</v>
      </c>
      <c r="P87" s="31">
        <f t="shared" si="21"/>
        <v>4645</v>
      </c>
      <c r="Q87" s="31">
        <f t="shared" si="21"/>
        <v>0</v>
      </c>
      <c r="R87" s="31">
        <f t="shared" si="21"/>
        <v>4645</v>
      </c>
      <c r="S87" s="31">
        <f t="shared" si="21"/>
        <v>0</v>
      </c>
      <c r="T87" s="31">
        <f t="shared" si="21"/>
        <v>1803.6534999999999</v>
      </c>
      <c r="U87" s="31">
        <f t="shared" si="21"/>
        <v>0</v>
      </c>
    </row>
    <row r="88" spans="1:21" x14ac:dyDescent="0.2">
      <c r="A88" s="16"/>
      <c r="E88"/>
      <c r="F88"/>
      <c r="G88"/>
    </row>
    <row r="89" spans="1:21" ht="13.5" thickBot="1" x14ac:dyDescent="0.25">
      <c r="A89" s="16"/>
      <c r="E89"/>
      <c r="F89"/>
      <c r="G89"/>
      <c r="R89" s="33" t="s">
        <v>23</v>
      </c>
      <c r="S89" s="20">
        <f>+R87-S87</f>
        <v>4645</v>
      </c>
    </row>
    <row r="90" spans="1:21" ht="13.5" thickBot="1" x14ac:dyDescent="0.25">
      <c r="A90" s="16"/>
      <c r="E90" s="34" t="s">
        <v>24</v>
      </c>
      <c r="G90" s="30">
        <f>+G87</f>
        <v>4645</v>
      </c>
      <c r="M90" s="202" t="s">
        <v>43</v>
      </c>
      <c r="N90" s="203"/>
      <c r="O90" s="203"/>
      <c r="P90" s="203"/>
      <c r="Q90" s="203"/>
      <c r="R90" s="203"/>
      <c r="S90" s="203"/>
      <c r="T90" s="204"/>
      <c r="U90" s="58">
        <f>T87+(ABS((U87)))</f>
        <v>1803.6534999999999</v>
      </c>
    </row>
    <row r="91" spans="1:21" x14ac:dyDescent="0.2">
      <c r="A91" s="16"/>
      <c r="E91" s="34" t="s">
        <v>25</v>
      </c>
      <c r="G91" s="30">
        <f>+H87</f>
        <v>-4645</v>
      </c>
      <c r="N91" s="38"/>
      <c r="O91" s="38"/>
      <c r="S91" s="37"/>
      <c r="T91" s="38"/>
    </row>
    <row r="92" spans="1:21" x14ac:dyDescent="0.2">
      <c r="A92" s="16"/>
      <c r="N92" s="38"/>
      <c r="O92" s="38"/>
      <c r="S92" s="37"/>
      <c r="T92" s="38"/>
    </row>
  </sheetData>
  <mergeCells count="3">
    <mergeCell ref="M46:T46"/>
    <mergeCell ref="M90:T90"/>
    <mergeCell ref="B3:T3"/>
  </mergeCells>
  <phoneticPr fontId="0" type="noConversion"/>
  <printOptions gridLines="1"/>
  <pageMargins left="0" right="0" top="0.5" bottom="0.5" header="0.25" footer="0.25"/>
  <pageSetup scale="75" orientation="landscape" horizontalDpi="4294967292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62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" style="12" customWidth="1"/>
    <col min="21" max="21" width="14.5703125" style="12" customWidth="1"/>
    <col min="22" max="22" width="5" style="12" customWidth="1"/>
    <col min="23" max="23" width="14.42578125" style="12" customWidth="1"/>
    <col min="24" max="24" width="14.5703125" style="12" customWidth="1"/>
    <col min="25" max="25" width="13.140625" style="12" customWidth="1"/>
    <col min="26" max="26" width="10.28515625" style="12" customWidth="1"/>
    <col min="27" max="28" width="13" style="12" customWidth="1"/>
    <col min="29" max="29" width="11.7109375" style="12" customWidth="1"/>
    <col min="30" max="30" width="9.140625" style="12"/>
    <col min="31" max="31" width="11.140625" style="12" customWidth="1"/>
    <col min="32" max="35" width="9.140625" style="12"/>
    <col min="36" max="36" width="11.85546875" style="12" customWidth="1"/>
    <col min="37" max="37" width="14.85546875" style="12" customWidth="1"/>
    <col min="38" max="16384" width="9.140625" style="12"/>
  </cols>
  <sheetData>
    <row r="1" spans="1:37" x14ac:dyDescent="0.2">
      <c r="V1" s="34" t="s">
        <v>95</v>
      </c>
    </row>
    <row r="2" spans="1:37" x14ac:dyDescent="0.2">
      <c r="B2" s="198" t="s">
        <v>61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37" x14ac:dyDescent="0.2">
      <c r="B3" s="198" t="s">
        <v>100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9" spans="1:37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37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29"/>
      <c r="W10" s="7" t="s">
        <v>7</v>
      </c>
      <c r="X10" s="7" t="s">
        <v>8</v>
      </c>
      <c r="Y10" s="7" t="s">
        <v>9</v>
      </c>
      <c r="Z10" s="8" t="s">
        <v>10</v>
      </c>
      <c r="AA10" s="7" t="s">
        <v>11</v>
      </c>
      <c r="AB10" s="9" t="s">
        <v>12</v>
      </c>
      <c r="AC10" s="9" t="s">
        <v>13</v>
      </c>
      <c r="AJ10" s="53" t="s">
        <v>35</v>
      </c>
      <c r="AK10" s="53" t="s">
        <v>36</v>
      </c>
    </row>
    <row r="11" spans="1:37" x14ac:dyDescent="0.2">
      <c r="A11" s="13"/>
      <c r="B11" s="14" t="s">
        <v>32</v>
      </c>
      <c r="C11" s="14">
        <v>27268</v>
      </c>
      <c r="D11" s="99">
        <v>37165</v>
      </c>
      <c r="E11" s="16">
        <v>500616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  <c r="Z11" s="137"/>
    </row>
    <row r="12" spans="1:37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  <c r="V12" s="49"/>
      <c r="W12" s="136"/>
      <c r="X12" s="136"/>
      <c r="Y12" s="23">
        <f>+W12+X12</f>
        <v>0</v>
      </c>
      <c r="Z12" s="49"/>
      <c r="AA12" s="23">
        <f>+Z11+Y12</f>
        <v>0</v>
      </c>
      <c r="AB12" s="122">
        <v>0.38829999999999998</v>
      </c>
      <c r="AC12" s="122">
        <v>0.38829999999999998</v>
      </c>
      <c r="AD12" s="123">
        <f t="shared" ref="AD12:AD21" si="2">IF(AB12="Not Available",0.0889*W12,AB12*W12)</f>
        <v>0</v>
      </c>
      <c r="AE12" s="123">
        <f t="shared" ref="AE12:AE21" si="3">IF(AC12="Not Available",0.0889*ABS(X12),AC12*ABS(X12))</f>
        <v>0</v>
      </c>
      <c r="AF12" s="124">
        <f t="shared" ref="AF12:AF21" si="4">+IF($K12&gt;0,$K12,0)</f>
        <v>0</v>
      </c>
      <c r="AG12" s="124">
        <f t="shared" ref="AG12:AG21" si="5">+IF($K12&lt;0,$K12,0)</f>
        <v>0</v>
      </c>
      <c r="AH12" s="124">
        <f t="shared" ref="AH12:AH21" si="6">IF(AF12&gt;AF11,AF12-AF11,0)</f>
        <v>0</v>
      </c>
      <c r="AI12" s="124">
        <f t="shared" ref="AI12:AI21" si="7">IF(AG12&lt;AG11,AG12-AG11,0)</f>
        <v>0</v>
      </c>
      <c r="AJ12" s="125">
        <f t="shared" ref="AJ12:AJ21" si="8">IF(AA12&gt;0,AA12*AB12,0)</f>
        <v>0</v>
      </c>
      <c r="AK12" s="126">
        <f t="shared" ref="AK12:AK21" si="9">IF(AA12&lt;0,AA12*AC12,0)</f>
        <v>0</v>
      </c>
    </row>
    <row r="13" spans="1:37" s="120" customFormat="1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10">+G13+H13</f>
        <v>0</v>
      </c>
      <c r="J13" s="23"/>
      <c r="K13" s="23">
        <f>+K12+I13</f>
        <v>0</v>
      </c>
      <c r="L13" s="122">
        <v>0.38829999999999998</v>
      </c>
      <c r="M13" s="24">
        <v>0.38829999999999998</v>
      </c>
      <c r="N13" s="123">
        <f t="shared" si="0"/>
        <v>0</v>
      </c>
      <c r="O13" s="123">
        <f t="shared" si="1"/>
        <v>0</v>
      </c>
      <c r="P13" s="124">
        <f t="shared" ref="P13:P41" si="11">+IF($K13&gt;0,$K13,0)</f>
        <v>0</v>
      </c>
      <c r="Q13" s="124">
        <f t="shared" ref="Q13:Q41" si="12">+IF($K13&lt;0,$K13,0)</f>
        <v>0</v>
      </c>
      <c r="R13" s="124">
        <f t="shared" ref="R13:R41" si="13">IF(P13&gt;P12,P13-P12,0)</f>
        <v>0</v>
      </c>
      <c r="S13" s="124">
        <f t="shared" ref="S13:S41" si="14">IF(Q13&lt;Q12,Q13-Q12,0)</f>
        <v>0</v>
      </c>
      <c r="T13" s="125">
        <f>IF(K13&gt;0,K13*L13,0)</f>
        <v>0</v>
      </c>
      <c r="U13" s="126">
        <f t="shared" ref="U13:U41" si="15">IF(K13&lt;0,K13*M13,0)</f>
        <v>0</v>
      </c>
      <c r="V13" s="126"/>
      <c r="W13" s="138"/>
      <c r="X13" s="138"/>
      <c r="Y13" s="23">
        <f t="shared" ref="Y13:Y41" si="16">+W13+X13</f>
        <v>0</v>
      </c>
      <c r="Z13" s="126"/>
      <c r="AA13" s="23">
        <f t="shared" ref="AA13:AA21" si="17">+AA12+Y13</f>
        <v>0</v>
      </c>
      <c r="AB13" s="122">
        <v>0.38829999999999998</v>
      </c>
      <c r="AC13" s="122">
        <v>0.38829999999999998</v>
      </c>
      <c r="AD13" s="123">
        <f t="shared" si="2"/>
        <v>0</v>
      </c>
      <c r="AE13" s="123">
        <f t="shared" si="3"/>
        <v>0</v>
      </c>
      <c r="AF13" s="124">
        <f t="shared" si="4"/>
        <v>0</v>
      </c>
      <c r="AG13" s="124">
        <f t="shared" si="5"/>
        <v>0</v>
      </c>
      <c r="AH13" s="124">
        <f t="shared" si="6"/>
        <v>0</v>
      </c>
      <c r="AI13" s="124">
        <f t="shared" si="7"/>
        <v>0</v>
      </c>
      <c r="AJ13" s="125">
        <f t="shared" si="8"/>
        <v>0</v>
      </c>
      <c r="AK13" s="126">
        <f t="shared" si="9"/>
        <v>0</v>
      </c>
    </row>
    <row r="14" spans="1:37" s="120" customFormat="1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10"/>
        <v>0</v>
      </c>
      <c r="J14" s="23"/>
      <c r="K14" s="23">
        <f t="shared" ref="K14:K41" si="18">+K13+I14</f>
        <v>0</v>
      </c>
      <c r="L14" s="122">
        <v>0.38829999999999998</v>
      </c>
      <c r="M14" s="24">
        <v>0.38829999999999998</v>
      </c>
      <c r="N14" s="123">
        <f t="shared" si="0"/>
        <v>0</v>
      </c>
      <c r="O14" s="123">
        <f t="shared" si="1"/>
        <v>0</v>
      </c>
      <c r="P14" s="124">
        <f t="shared" si="11"/>
        <v>0</v>
      </c>
      <c r="Q14" s="124">
        <f t="shared" si="12"/>
        <v>0</v>
      </c>
      <c r="R14" s="124">
        <f t="shared" si="13"/>
        <v>0</v>
      </c>
      <c r="S14" s="124">
        <f t="shared" si="14"/>
        <v>0</v>
      </c>
      <c r="T14" s="125">
        <f>IF(K14&gt;0,K14*L14,0)</f>
        <v>0</v>
      </c>
      <c r="U14" s="126">
        <f t="shared" si="15"/>
        <v>0</v>
      </c>
      <c r="V14" s="126"/>
      <c r="W14" s="138"/>
      <c r="X14" s="138"/>
      <c r="Y14" s="23">
        <f t="shared" si="16"/>
        <v>0</v>
      </c>
      <c r="Z14" s="126"/>
      <c r="AA14" s="23">
        <f t="shared" si="17"/>
        <v>0</v>
      </c>
      <c r="AB14" s="122">
        <v>0.38829999999999998</v>
      </c>
      <c r="AC14" s="122">
        <v>0.38829999999999998</v>
      </c>
      <c r="AD14" s="123">
        <f t="shared" si="2"/>
        <v>0</v>
      </c>
      <c r="AE14" s="123">
        <f t="shared" si="3"/>
        <v>0</v>
      </c>
      <c r="AF14" s="124">
        <f t="shared" si="4"/>
        <v>0</v>
      </c>
      <c r="AG14" s="124">
        <f t="shared" si="5"/>
        <v>0</v>
      </c>
      <c r="AH14" s="124">
        <f t="shared" si="6"/>
        <v>0</v>
      </c>
      <c r="AI14" s="124">
        <f t="shared" si="7"/>
        <v>0</v>
      </c>
      <c r="AJ14" s="125">
        <f t="shared" si="8"/>
        <v>0</v>
      </c>
      <c r="AK14" s="126">
        <f t="shared" si="9"/>
        <v>0</v>
      </c>
    </row>
    <row r="15" spans="1:37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10"/>
        <v>0</v>
      </c>
      <c r="J15" s="23"/>
      <c r="K15" s="23">
        <f t="shared" si="1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11"/>
        <v>0</v>
      </c>
      <c r="Q15" s="20">
        <f t="shared" si="12"/>
        <v>0</v>
      </c>
      <c r="R15" s="20">
        <f t="shared" si="13"/>
        <v>0</v>
      </c>
      <c r="S15" s="20">
        <f t="shared" si="14"/>
        <v>0</v>
      </c>
      <c r="T15" s="51">
        <f t="shared" ref="T15:T41" si="19">IF(K15&gt;0,K15*L15,0)</f>
        <v>0</v>
      </c>
      <c r="U15" s="49">
        <f t="shared" si="15"/>
        <v>0</v>
      </c>
      <c r="V15" s="49"/>
      <c r="W15" s="136"/>
      <c r="X15" s="136"/>
      <c r="Y15" s="23">
        <f t="shared" si="16"/>
        <v>0</v>
      </c>
      <c r="Z15" s="49"/>
      <c r="AA15" s="23">
        <f t="shared" si="17"/>
        <v>0</v>
      </c>
      <c r="AB15" s="122">
        <v>0.38829999999999998</v>
      </c>
      <c r="AC15" s="122">
        <v>0.38829999999999998</v>
      </c>
      <c r="AD15" s="123">
        <f t="shared" si="2"/>
        <v>0</v>
      </c>
      <c r="AE15" s="123">
        <f t="shared" si="3"/>
        <v>0</v>
      </c>
      <c r="AF15" s="124">
        <f t="shared" si="4"/>
        <v>0</v>
      </c>
      <c r="AG15" s="124">
        <f t="shared" si="5"/>
        <v>0</v>
      </c>
      <c r="AH15" s="124">
        <f t="shared" si="6"/>
        <v>0</v>
      </c>
      <c r="AI15" s="124">
        <f t="shared" si="7"/>
        <v>0</v>
      </c>
      <c r="AJ15" s="125">
        <f t="shared" si="8"/>
        <v>0</v>
      </c>
      <c r="AK15" s="126">
        <f t="shared" si="9"/>
        <v>0</v>
      </c>
    </row>
    <row r="16" spans="1:37" s="120" customFormat="1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10"/>
        <v>0</v>
      </c>
      <c r="J16" s="23"/>
      <c r="K16" s="23">
        <f t="shared" si="18"/>
        <v>0</v>
      </c>
      <c r="L16" s="122">
        <v>0.38829999999999998</v>
      </c>
      <c r="M16" s="24">
        <v>0.38829999999999998</v>
      </c>
      <c r="N16" s="123">
        <f t="shared" si="0"/>
        <v>0</v>
      </c>
      <c r="O16" s="123">
        <f t="shared" si="1"/>
        <v>0</v>
      </c>
      <c r="P16" s="124">
        <f t="shared" si="11"/>
        <v>0</v>
      </c>
      <c r="Q16" s="124">
        <f t="shared" si="12"/>
        <v>0</v>
      </c>
      <c r="R16" s="124">
        <f t="shared" si="13"/>
        <v>0</v>
      </c>
      <c r="S16" s="124">
        <f t="shared" si="14"/>
        <v>0</v>
      </c>
      <c r="T16" s="125">
        <f t="shared" si="19"/>
        <v>0</v>
      </c>
      <c r="U16" s="126">
        <f t="shared" si="15"/>
        <v>0</v>
      </c>
      <c r="V16" s="126"/>
      <c r="W16" s="138"/>
      <c r="X16" s="138"/>
      <c r="Y16" s="23">
        <f t="shared" si="16"/>
        <v>0</v>
      </c>
      <c r="Z16" s="126"/>
      <c r="AA16" s="23">
        <f t="shared" si="17"/>
        <v>0</v>
      </c>
      <c r="AB16" s="122">
        <v>0.38829999999999998</v>
      </c>
      <c r="AC16" s="122">
        <v>0.38829999999999998</v>
      </c>
      <c r="AD16" s="123">
        <f t="shared" si="2"/>
        <v>0</v>
      </c>
      <c r="AE16" s="123">
        <f t="shared" si="3"/>
        <v>0</v>
      </c>
      <c r="AF16" s="124">
        <f t="shared" si="4"/>
        <v>0</v>
      </c>
      <c r="AG16" s="124">
        <f t="shared" si="5"/>
        <v>0</v>
      </c>
      <c r="AH16" s="124">
        <f t="shared" si="6"/>
        <v>0</v>
      </c>
      <c r="AI16" s="124">
        <f t="shared" si="7"/>
        <v>0</v>
      </c>
      <c r="AJ16" s="125">
        <f t="shared" si="8"/>
        <v>0</v>
      </c>
      <c r="AK16" s="126">
        <f t="shared" si="9"/>
        <v>0</v>
      </c>
    </row>
    <row r="17" spans="1:37" s="120" customFormat="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10"/>
        <v>0</v>
      </c>
      <c r="J17" s="23"/>
      <c r="K17" s="23">
        <f t="shared" si="18"/>
        <v>0</v>
      </c>
      <c r="L17" s="122">
        <v>0.38829999999999998</v>
      </c>
      <c r="M17" s="24">
        <v>0.38829999999999998</v>
      </c>
      <c r="N17" s="123">
        <f t="shared" si="0"/>
        <v>0</v>
      </c>
      <c r="O17" s="123">
        <f t="shared" si="1"/>
        <v>0</v>
      </c>
      <c r="P17" s="124">
        <f t="shared" si="11"/>
        <v>0</v>
      </c>
      <c r="Q17" s="124">
        <f t="shared" si="12"/>
        <v>0</v>
      </c>
      <c r="R17" s="124">
        <f t="shared" si="13"/>
        <v>0</v>
      </c>
      <c r="S17" s="124">
        <f t="shared" si="14"/>
        <v>0</v>
      </c>
      <c r="T17" s="125">
        <f t="shared" si="19"/>
        <v>0</v>
      </c>
      <c r="U17" s="126">
        <f t="shared" si="15"/>
        <v>0</v>
      </c>
      <c r="V17" s="126"/>
      <c r="W17" s="138"/>
      <c r="X17" s="138"/>
      <c r="Y17" s="23">
        <f t="shared" si="16"/>
        <v>0</v>
      </c>
      <c r="Z17" s="126"/>
      <c r="AA17" s="23">
        <f t="shared" si="17"/>
        <v>0</v>
      </c>
      <c r="AB17" s="122">
        <v>0.38829999999999998</v>
      </c>
      <c r="AC17" s="122">
        <v>0.38829999999999998</v>
      </c>
      <c r="AD17" s="123">
        <f t="shared" si="2"/>
        <v>0</v>
      </c>
      <c r="AE17" s="123">
        <f t="shared" si="3"/>
        <v>0</v>
      </c>
      <c r="AF17" s="124">
        <f t="shared" si="4"/>
        <v>0</v>
      </c>
      <c r="AG17" s="124">
        <f t="shared" si="5"/>
        <v>0</v>
      </c>
      <c r="AH17" s="124">
        <f t="shared" si="6"/>
        <v>0</v>
      </c>
      <c r="AI17" s="124">
        <f t="shared" si="7"/>
        <v>0</v>
      </c>
      <c r="AJ17" s="125">
        <f t="shared" si="8"/>
        <v>0</v>
      </c>
      <c r="AK17" s="126">
        <f t="shared" si="9"/>
        <v>0</v>
      </c>
    </row>
    <row r="18" spans="1:37" s="120" customFormat="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10"/>
        <v>0</v>
      </c>
      <c r="J18" s="23"/>
      <c r="K18" s="23">
        <f t="shared" si="18"/>
        <v>0</v>
      </c>
      <c r="L18" s="122">
        <v>0.38829999999999998</v>
      </c>
      <c r="M18" s="24">
        <v>0.38829999999999998</v>
      </c>
      <c r="N18" s="123">
        <f t="shared" si="0"/>
        <v>0</v>
      </c>
      <c r="O18" s="123">
        <f t="shared" si="1"/>
        <v>0</v>
      </c>
      <c r="P18" s="124">
        <f t="shared" si="11"/>
        <v>0</v>
      </c>
      <c r="Q18" s="124">
        <f t="shared" si="12"/>
        <v>0</v>
      </c>
      <c r="R18" s="124">
        <f t="shared" si="13"/>
        <v>0</v>
      </c>
      <c r="S18" s="124">
        <f t="shared" si="14"/>
        <v>0</v>
      </c>
      <c r="T18" s="125">
        <f t="shared" si="19"/>
        <v>0</v>
      </c>
      <c r="U18" s="126">
        <f t="shared" si="15"/>
        <v>0</v>
      </c>
      <c r="V18" s="126"/>
      <c r="W18" s="138"/>
      <c r="X18" s="138"/>
      <c r="Y18" s="23">
        <f t="shared" si="16"/>
        <v>0</v>
      </c>
      <c r="Z18" s="126"/>
      <c r="AA18" s="23">
        <f t="shared" si="17"/>
        <v>0</v>
      </c>
      <c r="AB18" s="122">
        <v>0.38829999999999998</v>
      </c>
      <c r="AC18" s="122">
        <v>0.38829999999999998</v>
      </c>
      <c r="AD18" s="123">
        <f t="shared" si="2"/>
        <v>0</v>
      </c>
      <c r="AE18" s="123">
        <f t="shared" si="3"/>
        <v>0</v>
      </c>
      <c r="AF18" s="124">
        <f t="shared" si="4"/>
        <v>0</v>
      </c>
      <c r="AG18" s="124">
        <f t="shared" si="5"/>
        <v>0</v>
      </c>
      <c r="AH18" s="124">
        <f t="shared" si="6"/>
        <v>0</v>
      </c>
      <c r="AI18" s="124">
        <f t="shared" si="7"/>
        <v>0</v>
      </c>
      <c r="AJ18" s="125">
        <f t="shared" si="8"/>
        <v>0</v>
      </c>
      <c r="AK18" s="126">
        <f t="shared" si="9"/>
        <v>0</v>
      </c>
    </row>
    <row r="19" spans="1:37" s="120" customFormat="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10"/>
        <v>0</v>
      </c>
      <c r="J19" s="23"/>
      <c r="K19" s="23">
        <f t="shared" si="18"/>
        <v>0</v>
      </c>
      <c r="L19" s="122">
        <v>0.38829999999999998</v>
      </c>
      <c r="M19" s="24">
        <v>0.38829999999999998</v>
      </c>
      <c r="N19" s="123">
        <f t="shared" si="0"/>
        <v>0</v>
      </c>
      <c r="O19" s="123">
        <f t="shared" si="1"/>
        <v>0</v>
      </c>
      <c r="P19" s="124">
        <f t="shared" si="11"/>
        <v>0</v>
      </c>
      <c r="Q19" s="124">
        <f t="shared" si="12"/>
        <v>0</v>
      </c>
      <c r="R19" s="124">
        <f t="shared" si="13"/>
        <v>0</v>
      </c>
      <c r="S19" s="124">
        <f t="shared" si="14"/>
        <v>0</v>
      </c>
      <c r="T19" s="125">
        <f t="shared" si="19"/>
        <v>0</v>
      </c>
      <c r="U19" s="126">
        <f t="shared" si="15"/>
        <v>0</v>
      </c>
      <c r="V19" s="126"/>
      <c r="W19" s="138"/>
      <c r="X19" s="138"/>
      <c r="Y19" s="23">
        <f t="shared" si="16"/>
        <v>0</v>
      </c>
      <c r="Z19" s="126"/>
      <c r="AA19" s="23">
        <f t="shared" si="17"/>
        <v>0</v>
      </c>
      <c r="AB19" s="122">
        <v>0.38829999999999998</v>
      </c>
      <c r="AC19" s="122">
        <v>0.38829999999999998</v>
      </c>
      <c r="AD19" s="123">
        <f t="shared" si="2"/>
        <v>0</v>
      </c>
      <c r="AE19" s="123">
        <f t="shared" si="3"/>
        <v>0</v>
      </c>
      <c r="AF19" s="124">
        <f t="shared" si="4"/>
        <v>0</v>
      </c>
      <c r="AG19" s="124">
        <f t="shared" si="5"/>
        <v>0</v>
      </c>
      <c r="AH19" s="124">
        <f t="shared" si="6"/>
        <v>0</v>
      </c>
      <c r="AI19" s="124">
        <f t="shared" si="7"/>
        <v>0</v>
      </c>
      <c r="AJ19" s="125">
        <f t="shared" si="8"/>
        <v>0</v>
      </c>
      <c r="AK19" s="126">
        <f t="shared" si="9"/>
        <v>0</v>
      </c>
    </row>
    <row r="20" spans="1:37" s="120" customFormat="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10"/>
        <v>0</v>
      </c>
      <c r="J20" s="23"/>
      <c r="K20" s="23">
        <f t="shared" si="18"/>
        <v>0</v>
      </c>
      <c r="L20" s="122">
        <v>0.38829999999999998</v>
      </c>
      <c r="M20" s="24">
        <v>0.38829999999999998</v>
      </c>
      <c r="N20" s="123">
        <f t="shared" si="0"/>
        <v>0</v>
      </c>
      <c r="O20" s="123">
        <f t="shared" si="1"/>
        <v>0</v>
      </c>
      <c r="P20" s="124">
        <f t="shared" si="11"/>
        <v>0</v>
      </c>
      <c r="Q20" s="124">
        <f t="shared" si="12"/>
        <v>0</v>
      </c>
      <c r="R20" s="124">
        <f t="shared" si="13"/>
        <v>0</v>
      </c>
      <c r="S20" s="124">
        <f t="shared" si="14"/>
        <v>0</v>
      </c>
      <c r="T20" s="125">
        <f t="shared" si="19"/>
        <v>0</v>
      </c>
      <c r="U20" s="126">
        <f t="shared" si="15"/>
        <v>0</v>
      </c>
      <c r="V20" s="126"/>
      <c r="W20" s="138"/>
      <c r="X20" s="138"/>
      <c r="Y20" s="23">
        <f t="shared" si="16"/>
        <v>0</v>
      </c>
      <c r="Z20" s="126"/>
      <c r="AA20" s="23">
        <f t="shared" si="17"/>
        <v>0</v>
      </c>
      <c r="AB20" s="122">
        <v>0.38829999999999998</v>
      </c>
      <c r="AC20" s="122">
        <v>0.38829999999999998</v>
      </c>
      <c r="AD20" s="123">
        <f t="shared" si="2"/>
        <v>0</v>
      </c>
      <c r="AE20" s="123">
        <f t="shared" si="3"/>
        <v>0</v>
      </c>
      <c r="AF20" s="124">
        <f t="shared" si="4"/>
        <v>0</v>
      </c>
      <c r="AG20" s="124">
        <f t="shared" si="5"/>
        <v>0</v>
      </c>
      <c r="AH20" s="124">
        <f t="shared" si="6"/>
        <v>0</v>
      </c>
      <c r="AI20" s="124">
        <f t="shared" si="7"/>
        <v>0</v>
      </c>
      <c r="AJ20" s="125">
        <f t="shared" si="8"/>
        <v>0</v>
      </c>
      <c r="AK20" s="126">
        <f t="shared" si="9"/>
        <v>0</v>
      </c>
    </row>
    <row r="21" spans="1:37" x14ac:dyDescent="0.2">
      <c r="A21" s="16">
        <v>10</v>
      </c>
      <c r="B21" s="128"/>
      <c r="C21" s="16"/>
      <c r="D21" s="26"/>
      <c r="E21" s="16"/>
      <c r="F21" s="16"/>
      <c r="G21" s="23"/>
      <c r="H21" s="23"/>
      <c r="I21" s="23">
        <f t="shared" si="10"/>
        <v>0</v>
      </c>
      <c r="J21" s="23"/>
      <c r="K21" s="23">
        <f t="shared" si="1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11"/>
        <v>0</v>
      </c>
      <c r="Q21" s="20">
        <f t="shared" si="12"/>
        <v>0</v>
      </c>
      <c r="R21" s="20">
        <f t="shared" si="13"/>
        <v>0</v>
      </c>
      <c r="S21" s="20">
        <f t="shared" si="14"/>
        <v>0</v>
      </c>
      <c r="T21" s="51">
        <f t="shared" si="19"/>
        <v>0</v>
      </c>
      <c r="U21" s="49">
        <f t="shared" si="15"/>
        <v>0</v>
      </c>
      <c r="V21" s="49"/>
      <c r="W21" s="136"/>
      <c r="X21" s="136"/>
      <c r="Y21" s="23">
        <f t="shared" si="16"/>
        <v>0</v>
      </c>
      <c r="Z21" s="49"/>
      <c r="AA21" s="23">
        <f t="shared" si="17"/>
        <v>0</v>
      </c>
      <c r="AB21" s="122">
        <v>0.38829999999999998</v>
      </c>
      <c r="AC21" s="122">
        <v>0.38829999999999998</v>
      </c>
      <c r="AD21" s="123">
        <f t="shared" si="2"/>
        <v>0</v>
      </c>
      <c r="AE21" s="123">
        <f t="shared" si="3"/>
        <v>0</v>
      </c>
      <c r="AF21" s="124">
        <f t="shared" si="4"/>
        <v>0</v>
      </c>
      <c r="AG21" s="124">
        <f t="shared" si="5"/>
        <v>0</v>
      </c>
      <c r="AH21" s="124">
        <f t="shared" si="6"/>
        <v>0</v>
      </c>
      <c r="AI21" s="124">
        <f t="shared" si="7"/>
        <v>0</v>
      </c>
      <c r="AJ21" s="125">
        <f t="shared" si="8"/>
        <v>0</v>
      </c>
      <c r="AK21" s="126">
        <f t="shared" si="9"/>
        <v>0</v>
      </c>
    </row>
    <row r="22" spans="1:37" s="120" customFormat="1" x14ac:dyDescent="0.2">
      <c r="A22" s="16">
        <v>11</v>
      </c>
      <c r="B22" s="128"/>
      <c r="C22" s="16"/>
      <c r="D22" s="26"/>
      <c r="E22" s="16"/>
      <c r="F22" s="21"/>
      <c r="G22" s="22"/>
      <c r="H22" s="22"/>
      <c r="I22" s="23">
        <f t="shared" si="10"/>
        <v>0</v>
      </c>
      <c r="J22" s="23"/>
      <c r="K22" s="23">
        <f t="shared" si="18"/>
        <v>0</v>
      </c>
      <c r="L22" s="122">
        <v>0.38829999999999998</v>
      </c>
      <c r="M22" s="24">
        <v>0.38829999999999998</v>
      </c>
      <c r="N22" s="123">
        <f t="shared" si="0"/>
        <v>0</v>
      </c>
      <c r="O22" s="123">
        <f t="shared" si="1"/>
        <v>0</v>
      </c>
      <c r="P22" s="124">
        <f t="shared" si="11"/>
        <v>0</v>
      </c>
      <c r="Q22" s="124">
        <f t="shared" si="12"/>
        <v>0</v>
      </c>
      <c r="R22" s="124">
        <f t="shared" si="13"/>
        <v>0</v>
      </c>
      <c r="S22" s="124">
        <f t="shared" si="14"/>
        <v>0</v>
      </c>
      <c r="T22" s="125">
        <f t="shared" si="19"/>
        <v>0</v>
      </c>
      <c r="U22" s="126">
        <f t="shared" si="15"/>
        <v>0</v>
      </c>
      <c r="V22" s="126"/>
      <c r="W22" s="139"/>
      <c r="X22" s="139"/>
      <c r="Y22" s="23">
        <f t="shared" si="16"/>
        <v>0</v>
      </c>
      <c r="Z22" s="23"/>
      <c r="AA22" s="23">
        <f t="shared" ref="AA22:AA41" si="20">+AA21+Y22</f>
        <v>0</v>
      </c>
      <c r="AB22" s="122">
        <v>0.38829999999999998</v>
      </c>
      <c r="AC22" s="122">
        <v>0.38829999999999998</v>
      </c>
      <c r="AD22" s="123">
        <f t="shared" ref="AD22:AD41" si="21">IF(AB22="Not Available",0.0889*W22,AB22*W22)</f>
        <v>0</v>
      </c>
      <c r="AE22" s="123">
        <f t="shared" ref="AE22:AE41" si="22">IF(AC22="Not Available",0.0889*ABS(X22),AC22*ABS(X22))</f>
        <v>0</v>
      </c>
      <c r="AF22" s="124">
        <f t="shared" ref="AF22:AF41" si="23">+IF($K22&gt;0,$K22,0)</f>
        <v>0</v>
      </c>
      <c r="AG22" s="124">
        <f t="shared" ref="AG22:AG41" si="24">+IF($K22&lt;0,$K22,0)</f>
        <v>0</v>
      </c>
      <c r="AH22" s="124">
        <f t="shared" ref="AH22:AH41" si="25">IF(AF22&gt;AF21,AF22-AF21,0)</f>
        <v>0</v>
      </c>
      <c r="AI22" s="124">
        <f t="shared" ref="AI22:AI41" si="26">IF(AG22&lt;AG21,AG22-AG21,0)</f>
        <v>0</v>
      </c>
      <c r="AJ22" s="125">
        <f t="shared" ref="AJ22:AJ41" si="27">IF(AA22&gt;0,AA22*AB22,0)</f>
        <v>0</v>
      </c>
      <c r="AK22" s="126">
        <f t="shared" ref="AK22:AK41" si="28">IF(AA22&lt;0,AA22*AC22,0)</f>
        <v>0</v>
      </c>
    </row>
    <row r="23" spans="1:37" x14ac:dyDescent="0.2">
      <c r="A23" s="16">
        <v>12</v>
      </c>
      <c r="B23" s="128"/>
      <c r="C23" s="16"/>
      <c r="D23" s="26"/>
      <c r="E23" s="16"/>
      <c r="F23" s="16"/>
      <c r="G23" s="23"/>
      <c r="H23" s="23"/>
      <c r="I23" s="23">
        <f t="shared" si="10"/>
        <v>0</v>
      </c>
      <c r="J23" s="23"/>
      <c r="K23" s="23">
        <f t="shared" si="1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11"/>
        <v>0</v>
      </c>
      <c r="Q23" s="20">
        <f t="shared" si="12"/>
        <v>0</v>
      </c>
      <c r="R23" s="20">
        <f t="shared" si="13"/>
        <v>0</v>
      </c>
      <c r="S23" s="20">
        <f t="shared" si="14"/>
        <v>0</v>
      </c>
      <c r="T23" s="51">
        <f t="shared" si="19"/>
        <v>0</v>
      </c>
      <c r="U23" s="49">
        <f t="shared" si="15"/>
        <v>0</v>
      </c>
      <c r="V23" s="49"/>
      <c r="W23" s="140"/>
      <c r="X23" s="140"/>
      <c r="Y23" s="23">
        <f t="shared" si="16"/>
        <v>0</v>
      </c>
      <c r="Z23" s="23"/>
      <c r="AA23" s="23">
        <f t="shared" si="20"/>
        <v>0</v>
      </c>
      <c r="AB23" s="24">
        <v>0.38829999999999998</v>
      </c>
      <c r="AC23" s="24">
        <v>0.38829999999999998</v>
      </c>
      <c r="AD23" s="25">
        <f t="shared" si="21"/>
        <v>0</v>
      </c>
      <c r="AE23" s="25">
        <f t="shared" si="22"/>
        <v>0</v>
      </c>
      <c r="AF23" s="20">
        <f t="shared" si="23"/>
        <v>0</v>
      </c>
      <c r="AG23" s="20">
        <f t="shared" si="24"/>
        <v>0</v>
      </c>
      <c r="AH23" s="20">
        <f t="shared" si="25"/>
        <v>0</v>
      </c>
      <c r="AI23" s="20">
        <f t="shared" si="26"/>
        <v>0</v>
      </c>
      <c r="AJ23" s="51">
        <f t="shared" si="27"/>
        <v>0</v>
      </c>
      <c r="AK23" s="49">
        <f t="shared" si="28"/>
        <v>0</v>
      </c>
    </row>
    <row r="24" spans="1:37" x14ac:dyDescent="0.2">
      <c r="A24" s="16">
        <v>13</v>
      </c>
      <c r="B24" s="128"/>
      <c r="C24" s="16"/>
      <c r="D24" s="26"/>
      <c r="E24" s="16"/>
      <c r="F24" s="21"/>
      <c r="G24" s="22"/>
      <c r="H24" s="22"/>
      <c r="I24" s="23">
        <f t="shared" si="10"/>
        <v>0</v>
      </c>
      <c r="J24" s="23"/>
      <c r="K24" s="23">
        <f t="shared" si="1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11"/>
        <v>0</v>
      </c>
      <c r="Q24" s="20">
        <f t="shared" si="12"/>
        <v>0</v>
      </c>
      <c r="R24" s="20">
        <f t="shared" si="13"/>
        <v>0</v>
      </c>
      <c r="S24" s="20">
        <f t="shared" si="14"/>
        <v>0</v>
      </c>
      <c r="T24" s="51">
        <f t="shared" si="19"/>
        <v>0</v>
      </c>
      <c r="U24" s="49">
        <f t="shared" si="15"/>
        <v>0</v>
      </c>
      <c r="V24" s="49"/>
      <c r="W24" s="139"/>
      <c r="X24" s="139"/>
      <c r="Y24" s="23">
        <f t="shared" si="16"/>
        <v>0</v>
      </c>
      <c r="Z24" s="23"/>
      <c r="AA24" s="23">
        <f t="shared" si="20"/>
        <v>0</v>
      </c>
      <c r="AB24" s="24">
        <v>0.38829999999999998</v>
      </c>
      <c r="AC24" s="24">
        <v>0.38829999999999998</v>
      </c>
      <c r="AD24" s="25">
        <f t="shared" si="21"/>
        <v>0</v>
      </c>
      <c r="AE24" s="25">
        <f t="shared" si="22"/>
        <v>0</v>
      </c>
      <c r="AF24" s="20">
        <f t="shared" si="23"/>
        <v>0</v>
      </c>
      <c r="AG24" s="20">
        <f t="shared" si="24"/>
        <v>0</v>
      </c>
      <c r="AH24" s="20">
        <f t="shared" si="25"/>
        <v>0</v>
      </c>
      <c r="AI24" s="20">
        <f t="shared" si="26"/>
        <v>0</v>
      </c>
      <c r="AJ24" s="51">
        <f t="shared" si="27"/>
        <v>0</v>
      </c>
      <c r="AK24" s="49">
        <f t="shared" si="28"/>
        <v>0</v>
      </c>
    </row>
    <row r="25" spans="1:37" x14ac:dyDescent="0.2">
      <c r="A25" s="16">
        <v>14</v>
      </c>
      <c r="B25" s="128"/>
      <c r="C25" s="16"/>
      <c r="D25" s="26"/>
      <c r="E25" s="16"/>
      <c r="F25" s="21"/>
      <c r="G25" s="22"/>
      <c r="H25" s="22"/>
      <c r="I25" s="23">
        <f t="shared" si="10"/>
        <v>0</v>
      </c>
      <c r="J25" s="23"/>
      <c r="K25" s="23">
        <f t="shared" si="1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11"/>
        <v>0</v>
      </c>
      <c r="Q25" s="20">
        <f t="shared" si="12"/>
        <v>0</v>
      </c>
      <c r="R25" s="20">
        <f t="shared" si="13"/>
        <v>0</v>
      </c>
      <c r="S25" s="20">
        <f t="shared" si="14"/>
        <v>0</v>
      </c>
      <c r="T25" s="51">
        <f t="shared" si="19"/>
        <v>0</v>
      </c>
      <c r="U25" s="49">
        <f t="shared" si="15"/>
        <v>0</v>
      </c>
      <c r="V25" s="49"/>
      <c r="W25" s="139"/>
      <c r="X25" s="139"/>
      <c r="Y25" s="23">
        <f t="shared" si="16"/>
        <v>0</v>
      </c>
      <c r="Z25" s="23"/>
      <c r="AA25" s="23">
        <f t="shared" si="20"/>
        <v>0</v>
      </c>
      <c r="AB25" s="24">
        <v>0.38829999999999998</v>
      </c>
      <c r="AC25" s="24">
        <v>0.38829999999999998</v>
      </c>
      <c r="AD25" s="25">
        <f t="shared" si="21"/>
        <v>0</v>
      </c>
      <c r="AE25" s="25">
        <f t="shared" si="22"/>
        <v>0</v>
      </c>
      <c r="AF25" s="20">
        <f t="shared" si="23"/>
        <v>0</v>
      </c>
      <c r="AG25" s="20">
        <f t="shared" si="24"/>
        <v>0</v>
      </c>
      <c r="AH25" s="20">
        <f t="shared" si="25"/>
        <v>0</v>
      </c>
      <c r="AI25" s="20">
        <f t="shared" si="26"/>
        <v>0</v>
      </c>
      <c r="AJ25" s="51">
        <f t="shared" si="27"/>
        <v>0</v>
      </c>
      <c r="AK25" s="49">
        <f t="shared" si="28"/>
        <v>0</v>
      </c>
    </row>
    <row r="26" spans="1:37" x14ac:dyDescent="0.2">
      <c r="A26" s="16">
        <v>15</v>
      </c>
      <c r="B26" s="128"/>
      <c r="C26" s="16"/>
      <c r="D26" s="26"/>
      <c r="E26" s="16"/>
      <c r="F26" s="16"/>
      <c r="G26" s="23"/>
      <c r="H26" s="23"/>
      <c r="I26" s="23">
        <f t="shared" si="10"/>
        <v>0</v>
      </c>
      <c r="J26" s="23"/>
      <c r="K26" s="23">
        <f t="shared" si="1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11"/>
        <v>0</v>
      </c>
      <c r="Q26" s="20">
        <f t="shared" si="12"/>
        <v>0</v>
      </c>
      <c r="R26" s="20">
        <f t="shared" si="13"/>
        <v>0</v>
      </c>
      <c r="S26" s="20">
        <f t="shared" si="14"/>
        <v>0</v>
      </c>
      <c r="T26" s="51">
        <f t="shared" si="19"/>
        <v>0</v>
      </c>
      <c r="U26" s="49">
        <f t="shared" si="15"/>
        <v>0</v>
      </c>
      <c r="V26" s="49"/>
      <c r="W26" s="140"/>
      <c r="X26" s="140"/>
      <c r="Y26" s="23">
        <f t="shared" si="16"/>
        <v>0</v>
      </c>
      <c r="Z26" s="23"/>
      <c r="AA26" s="23">
        <f t="shared" si="20"/>
        <v>0</v>
      </c>
      <c r="AB26" s="24">
        <v>0.38829999999999998</v>
      </c>
      <c r="AC26" s="24">
        <v>0.38829999999999998</v>
      </c>
      <c r="AD26" s="25">
        <f t="shared" si="21"/>
        <v>0</v>
      </c>
      <c r="AE26" s="25">
        <f t="shared" si="22"/>
        <v>0</v>
      </c>
      <c r="AF26" s="20">
        <f t="shared" si="23"/>
        <v>0</v>
      </c>
      <c r="AG26" s="20">
        <f t="shared" si="24"/>
        <v>0</v>
      </c>
      <c r="AH26" s="20">
        <f t="shared" si="25"/>
        <v>0</v>
      </c>
      <c r="AI26" s="20">
        <f t="shared" si="26"/>
        <v>0</v>
      </c>
      <c r="AJ26" s="51">
        <f t="shared" si="27"/>
        <v>0</v>
      </c>
      <c r="AK26" s="49">
        <f t="shared" si="28"/>
        <v>0</v>
      </c>
    </row>
    <row r="27" spans="1:37" x14ac:dyDescent="0.2">
      <c r="A27" s="16">
        <v>16</v>
      </c>
      <c r="B27" s="128"/>
      <c r="C27" s="16"/>
      <c r="D27" s="26"/>
      <c r="E27" s="16"/>
      <c r="F27" s="21"/>
      <c r="G27" s="22"/>
      <c r="H27" s="22"/>
      <c r="I27" s="23">
        <f t="shared" si="10"/>
        <v>0</v>
      </c>
      <c r="J27" s="23"/>
      <c r="K27" s="23">
        <f t="shared" si="1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11"/>
        <v>0</v>
      </c>
      <c r="Q27" s="20">
        <f t="shared" si="12"/>
        <v>0</v>
      </c>
      <c r="R27" s="20">
        <f t="shared" si="13"/>
        <v>0</v>
      </c>
      <c r="S27" s="20">
        <f t="shared" si="14"/>
        <v>0</v>
      </c>
      <c r="T27" s="51">
        <f t="shared" si="19"/>
        <v>0</v>
      </c>
      <c r="U27" s="49">
        <f t="shared" si="15"/>
        <v>0</v>
      </c>
      <c r="V27" s="49"/>
      <c r="W27" s="139"/>
      <c r="X27" s="139"/>
      <c r="Y27" s="23">
        <f t="shared" si="16"/>
        <v>0</v>
      </c>
      <c r="Z27" s="23"/>
      <c r="AA27" s="23">
        <f t="shared" si="20"/>
        <v>0</v>
      </c>
      <c r="AB27" s="24">
        <v>0.38829999999999998</v>
      </c>
      <c r="AC27" s="24">
        <v>0.38829999999999998</v>
      </c>
      <c r="AD27" s="25">
        <f t="shared" si="21"/>
        <v>0</v>
      </c>
      <c r="AE27" s="25">
        <f t="shared" si="22"/>
        <v>0</v>
      </c>
      <c r="AF27" s="20">
        <f t="shared" si="23"/>
        <v>0</v>
      </c>
      <c r="AG27" s="20">
        <f t="shared" si="24"/>
        <v>0</v>
      </c>
      <c r="AH27" s="20">
        <f t="shared" si="25"/>
        <v>0</v>
      </c>
      <c r="AI27" s="20">
        <f t="shared" si="26"/>
        <v>0</v>
      </c>
      <c r="AJ27" s="51">
        <f t="shared" si="27"/>
        <v>0</v>
      </c>
      <c r="AK27" s="49">
        <f t="shared" si="28"/>
        <v>0</v>
      </c>
    </row>
    <row r="28" spans="1:37" x14ac:dyDescent="0.2">
      <c r="A28" s="16">
        <v>17</v>
      </c>
      <c r="B28" s="128"/>
      <c r="C28" s="16"/>
      <c r="D28" s="26"/>
      <c r="E28" s="16"/>
      <c r="F28" s="21"/>
      <c r="G28" s="22"/>
      <c r="H28" s="22"/>
      <c r="I28" s="23">
        <f t="shared" si="10"/>
        <v>0</v>
      </c>
      <c r="J28" s="23"/>
      <c r="K28" s="23">
        <f t="shared" si="1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11"/>
        <v>0</v>
      </c>
      <c r="Q28" s="20">
        <f t="shared" si="12"/>
        <v>0</v>
      </c>
      <c r="R28" s="20">
        <f t="shared" si="13"/>
        <v>0</v>
      </c>
      <c r="S28" s="20">
        <f t="shared" si="14"/>
        <v>0</v>
      </c>
      <c r="T28" s="51">
        <f t="shared" si="19"/>
        <v>0</v>
      </c>
      <c r="U28" s="49">
        <f t="shared" si="15"/>
        <v>0</v>
      </c>
      <c r="V28" s="49"/>
      <c r="W28" s="139"/>
      <c r="X28" s="139"/>
      <c r="Y28" s="23">
        <f t="shared" si="16"/>
        <v>0</v>
      </c>
      <c r="Z28" s="23"/>
      <c r="AA28" s="23">
        <f t="shared" si="20"/>
        <v>0</v>
      </c>
      <c r="AB28" s="24">
        <v>0.38829999999999998</v>
      </c>
      <c r="AC28" s="24">
        <v>0.38829999999999998</v>
      </c>
      <c r="AD28" s="25">
        <f t="shared" si="21"/>
        <v>0</v>
      </c>
      <c r="AE28" s="25">
        <f t="shared" si="22"/>
        <v>0</v>
      </c>
      <c r="AF28" s="20">
        <f t="shared" si="23"/>
        <v>0</v>
      </c>
      <c r="AG28" s="20">
        <f t="shared" si="24"/>
        <v>0</v>
      </c>
      <c r="AH28" s="20">
        <f t="shared" si="25"/>
        <v>0</v>
      </c>
      <c r="AI28" s="20">
        <f t="shared" si="26"/>
        <v>0</v>
      </c>
      <c r="AJ28" s="51">
        <f t="shared" si="27"/>
        <v>0</v>
      </c>
      <c r="AK28" s="49">
        <f t="shared" si="28"/>
        <v>0</v>
      </c>
    </row>
    <row r="29" spans="1:37" x14ac:dyDescent="0.2">
      <c r="A29" s="16">
        <v>18</v>
      </c>
      <c r="B29" s="128"/>
      <c r="C29" s="16"/>
      <c r="D29" s="26"/>
      <c r="E29" s="16"/>
      <c r="F29" s="16"/>
      <c r="G29" s="23"/>
      <c r="H29" s="23"/>
      <c r="I29" s="23">
        <f t="shared" si="10"/>
        <v>0</v>
      </c>
      <c r="J29" s="23"/>
      <c r="K29" s="23">
        <f t="shared" si="1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11"/>
        <v>0</v>
      </c>
      <c r="Q29" s="20">
        <f t="shared" si="12"/>
        <v>0</v>
      </c>
      <c r="R29" s="20">
        <f t="shared" si="13"/>
        <v>0</v>
      </c>
      <c r="S29" s="20">
        <f t="shared" si="14"/>
        <v>0</v>
      </c>
      <c r="T29" s="51">
        <f t="shared" si="19"/>
        <v>0</v>
      </c>
      <c r="U29" s="49">
        <f t="shared" si="15"/>
        <v>0</v>
      </c>
      <c r="V29" s="49"/>
      <c r="W29" s="140"/>
      <c r="X29" s="140"/>
      <c r="Y29" s="23">
        <f t="shared" si="16"/>
        <v>0</v>
      </c>
      <c r="Z29" s="23"/>
      <c r="AA29" s="23">
        <f t="shared" si="20"/>
        <v>0</v>
      </c>
      <c r="AB29" s="24">
        <v>0.38829999999999998</v>
      </c>
      <c r="AC29" s="24">
        <v>0.38829999999999998</v>
      </c>
      <c r="AD29" s="25">
        <f t="shared" si="21"/>
        <v>0</v>
      </c>
      <c r="AE29" s="25">
        <f t="shared" si="22"/>
        <v>0</v>
      </c>
      <c r="AF29" s="20">
        <f t="shared" si="23"/>
        <v>0</v>
      </c>
      <c r="AG29" s="20">
        <f t="shared" si="24"/>
        <v>0</v>
      </c>
      <c r="AH29" s="20">
        <f t="shared" si="25"/>
        <v>0</v>
      </c>
      <c r="AI29" s="20">
        <f t="shared" si="26"/>
        <v>0</v>
      </c>
      <c r="AJ29" s="51">
        <f t="shared" si="27"/>
        <v>0</v>
      </c>
      <c r="AK29" s="49">
        <f t="shared" si="28"/>
        <v>0</v>
      </c>
    </row>
    <row r="30" spans="1:37" s="120" customFormat="1" x14ac:dyDescent="0.2">
      <c r="A30" s="16">
        <v>19</v>
      </c>
      <c r="B30" s="128"/>
      <c r="C30" s="16"/>
      <c r="D30" s="26"/>
      <c r="E30" s="16"/>
      <c r="F30" s="16"/>
      <c r="G30" s="23"/>
      <c r="H30" s="23"/>
      <c r="I30" s="23">
        <f t="shared" si="10"/>
        <v>0</v>
      </c>
      <c r="J30" s="23"/>
      <c r="K30" s="23">
        <f t="shared" si="18"/>
        <v>0</v>
      </c>
      <c r="L30" s="122">
        <v>0.38829999999999998</v>
      </c>
      <c r="M30" s="24">
        <v>0.38829999999999998</v>
      </c>
      <c r="N30" s="123">
        <f t="shared" si="0"/>
        <v>0</v>
      </c>
      <c r="O30" s="123">
        <f t="shared" si="1"/>
        <v>0</v>
      </c>
      <c r="P30" s="124">
        <f t="shared" si="11"/>
        <v>0</v>
      </c>
      <c r="Q30" s="124">
        <f t="shared" si="12"/>
        <v>0</v>
      </c>
      <c r="R30" s="124">
        <f t="shared" si="13"/>
        <v>0</v>
      </c>
      <c r="S30" s="124">
        <f t="shared" si="14"/>
        <v>0</v>
      </c>
      <c r="T30" s="125">
        <f t="shared" si="19"/>
        <v>0</v>
      </c>
      <c r="U30" s="126">
        <f t="shared" si="15"/>
        <v>0</v>
      </c>
      <c r="V30" s="126"/>
      <c r="W30" s="140"/>
      <c r="X30" s="140"/>
      <c r="Y30" s="23">
        <f t="shared" si="16"/>
        <v>0</v>
      </c>
      <c r="Z30" s="23"/>
      <c r="AA30" s="23">
        <f t="shared" si="20"/>
        <v>0</v>
      </c>
      <c r="AB30" s="24">
        <v>0.38829999999999998</v>
      </c>
      <c r="AC30" s="24">
        <v>0.38829999999999998</v>
      </c>
      <c r="AD30" s="123">
        <f t="shared" si="21"/>
        <v>0</v>
      </c>
      <c r="AE30" s="123">
        <f t="shared" si="22"/>
        <v>0</v>
      </c>
      <c r="AF30" s="124">
        <f t="shared" si="23"/>
        <v>0</v>
      </c>
      <c r="AG30" s="124">
        <f t="shared" si="24"/>
        <v>0</v>
      </c>
      <c r="AH30" s="124">
        <f t="shared" si="25"/>
        <v>0</v>
      </c>
      <c r="AI30" s="124">
        <f t="shared" si="26"/>
        <v>0</v>
      </c>
      <c r="AJ30" s="125">
        <f t="shared" si="27"/>
        <v>0</v>
      </c>
      <c r="AK30" s="126">
        <f t="shared" si="28"/>
        <v>0</v>
      </c>
    </row>
    <row r="31" spans="1:37" s="120" customFormat="1" x14ac:dyDescent="0.2">
      <c r="A31" s="16">
        <v>20</v>
      </c>
      <c r="B31" s="128"/>
      <c r="C31" s="16"/>
      <c r="D31" s="26"/>
      <c r="E31" s="16"/>
      <c r="F31" s="21"/>
      <c r="G31" s="22"/>
      <c r="H31" s="22"/>
      <c r="I31" s="23">
        <f t="shared" si="10"/>
        <v>0</v>
      </c>
      <c r="J31" s="23"/>
      <c r="K31" s="23">
        <f t="shared" si="18"/>
        <v>0</v>
      </c>
      <c r="L31" s="122">
        <v>0.38829999999999998</v>
      </c>
      <c r="M31" s="24">
        <v>0.38829999999999998</v>
      </c>
      <c r="N31" s="123">
        <f t="shared" si="0"/>
        <v>0</v>
      </c>
      <c r="O31" s="123">
        <f t="shared" si="1"/>
        <v>0</v>
      </c>
      <c r="P31" s="124">
        <f t="shared" si="11"/>
        <v>0</v>
      </c>
      <c r="Q31" s="124">
        <f t="shared" si="12"/>
        <v>0</v>
      </c>
      <c r="R31" s="124">
        <f t="shared" si="13"/>
        <v>0</v>
      </c>
      <c r="S31" s="124">
        <f t="shared" si="14"/>
        <v>0</v>
      </c>
      <c r="T31" s="125">
        <f t="shared" si="19"/>
        <v>0</v>
      </c>
      <c r="U31" s="126">
        <f t="shared" si="15"/>
        <v>0</v>
      </c>
      <c r="V31" s="126"/>
      <c r="W31" s="139"/>
      <c r="X31" s="139"/>
      <c r="Y31" s="23">
        <f t="shared" si="16"/>
        <v>0</v>
      </c>
      <c r="Z31" s="23"/>
      <c r="AA31" s="23">
        <f t="shared" si="20"/>
        <v>0</v>
      </c>
      <c r="AB31" s="24">
        <v>0.38829999999999998</v>
      </c>
      <c r="AC31" s="24">
        <v>0.38829999999999998</v>
      </c>
      <c r="AD31" s="123">
        <f t="shared" si="21"/>
        <v>0</v>
      </c>
      <c r="AE31" s="123">
        <f t="shared" si="22"/>
        <v>0</v>
      </c>
      <c r="AF31" s="124">
        <f t="shared" si="23"/>
        <v>0</v>
      </c>
      <c r="AG31" s="124">
        <f t="shared" si="24"/>
        <v>0</v>
      </c>
      <c r="AH31" s="124">
        <f t="shared" si="25"/>
        <v>0</v>
      </c>
      <c r="AI31" s="124">
        <f t="shared" si="26"/>
        <v>0</v>
      </c>
      <c r="AJ31" s="125">
        <f t="shared" si="27"/>
        <v>0</v>
      </c>
      <c r="AK31" s="126">
        <f t="shared" si="28"/>
        <v>0</v>
      </c>
    </row>
    <row r="32" spans="1:37" s="120" customFormat="1" x14ac:dyDescent="0.2">
      <c r="A32" s="16">
        <v>21</v>
      </c>
      <c r="B32" s="128"/>
      <c r="C32" s="16"/>
      <c r="D32" s="26"/>
      <c r="E32" s="16"/>
      <c r="F32" s="16"/>
      <c r="G32" s="23"/>
      <c r="H32" s="23"/>
      <c r="I32" s="23">
        <f t="shared" si="10"/>
        <v>0</v>
      </c>
      <c r="J32" s="23"/>
      <c r="K32" s="23">
        <f t="shared" si="18"/>
        <v>0</v>
      </c>
      <c r="L32" s="122">
        <v>0.38829999999999998</v>
      </c>
      <c r="M32" s="24">
        <v>0.38829999999999998</v>
      </c>
      <c r="N32" s="123">
        <f t="shared" si="0"/>
        <v>0</v>
      </c>
      <c r="O32" s="123">
        <f t="shared" si="1"/>
        <v>0</v>
      </c>
      <c r="P32" s="124">
        <f t="shared" si="11"/>
        <v>0</v>
      </c>
      <c r="Q32" s="124">
        <f t="shared" si="12"/>
        <v>0</v>
      </c>
      <c r="R32" s="124">
        <f t="shared" si="13"/>
        <v>0</v>
      </c>
      <c r="S32" s="124">
        <f t="shared" si="14"/>
        <v>0</v>
      </c>
      <c r="T32" s="125">
        <f t="shared" si="19"/>
        <v>0</v>
      </c>
      <c r="U32" s="126">
        <f t="shared" si="15"/>
        <v>0</v>
      </c>
      <c r="V32" s="126"/>
      <c r="W32" s="140"/>
      <c r="X32" s="140"/>
      <c r="Y32" s="23">
        <f t="shared" si="16"/>
        <v>0</v>
      </c>
      <c r="Z32" s="23"/>
      <c r="AA32" s="23">
        <f t="shared" si="20"/>
        <v>0</v>
      </c>
      <c r="AB32" s="24">
        <v>0.38829999999999998</v>
      </c>
      <c r="AC32" s="24">
        <v>0.38829999999999998</v>
      </c>
      <c r="AD32" s="123">
        <f t="shared" si="21"/>
        <v>0</v>
      </c>
      <c r="AE32" s="123">
        <f t="shared" si="22"/>
        <v>0</v>
      </c>
      <c r="AF32" s="124">
        <f t="shared" si="23"/>
        <v>0</v>
      </c>
      <c r="AG32" s="124">
        <f t="shared" si="24"/>
        <v>0</v>
      </c>
      <c r="AH32" s="124">
        <f t="shared" si="25"/>
        <v>0</v>
      </c>
      <c r="AI32" s="124">
        <f t="shared" si="26"/>
        <v>0</v>
      </c>
      <c r="AJ32" s="125">
        <f t="shared" si="27"/>
        <v>0</v>
      </c>
      <c r="AK32" s="126">
        <f t="shared" si="28"/>
        <v>0</v>
      </c>
    </row>
    <row r="33" spans="1:42" s="120" customFormat="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10"/>
        <v>0</v>
      </c>
      <c r="J33" s="23"/>
      <c r="K33" s="23">
        <f t="shared" si="18"/>
        <v>0</v>
      </c>
      <c r="L33" s="122">
        <v>0.38829999999999998</v>
      </c>
      <c r="M33" s="24">
        <v>0.38829999999999998</v>
      </c>
      <c r="N33" s="123">
        <f t="shared" si="0"/>
        <v>0</v>
      </c>
      <c r="O33" s="123">
        <f t="shared" si="1"/>
        <v>0</v>
      </c>
      <c r="P33" s="124">
        <f t="shared" si="11"/>
        <v>0</v>
      </c>
      <c r="Q33" s="124">
        <f t="shared" si="12"/>
        <v>0</v>
      </c>
      <c r="R33" s="124">
        <f t="shared" si="13"/>
        <v>0</v>
      </c>
      <c r="S33" s="124">
        <f t="shared" si="14"/>
        <v>0</v>
      </c>
      <c r="T33" s="125">
        <f t="shared" si="19"/>
        <v>0</v>
      </c>
      <c r="U33" s="126">
        <f t="shared" si="15"/>
        <v>0</v>
      </c>
      <c r="V33" s="126"/>
      <c r="W33" s="139"/>
      <c r="X33" s="139"/>
      <c r="Y33" s="23">
        <f t="shared" si="16"/>
        <v>0</v>
      </c>
      <c r="Z33" s="23"/>
      <c r="AA33" s="23">
        <f t="shared" si="20"/>
        <v>0</v>
      </c>
      <c r="AB33" s="24">
        <v>0.38829999999999998</v>
      </c>
      <c r="AC33" s="24">
        <v>0.38829999999999998</v>
      </c>
      <c r="AD33" s="123">
        <f t="shared" si="21"/>
        <v>0</v>
      </c>
      <c r="AE33" s="123">
        <f t="shared" si="22"/>
        <v>0</v>
      </c>
      <c r="AF33" s="124">
        <f t="shared" si="23"/>
        <v>0</v>
      </c>
      <c r="AG33" s="124">
        <f t="shared" si="24"/>
        <v>0</v>
      </c>
      <c r="AH33" s="124">
        <f t="shared" si="25"/>
        <v>0</v>
      </c>
      <c r="AI33" s="124">
        <f t="shared" si="26"/>
        <v>0</v>
      </c>
      <c r="AJ33" s="125">
        <f t="shared" si="27"/>
        <v>0</v>
      </c>
      <c r="AK33" s="126">
        <f t="shared" si="28"/>
        <v>0</v>
      </c>
    </row>
    <row r="34" spans="1:42" s="120" customFormat="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10"/>
        <v>0</v>
      </c>
      <c r="J34" s="23"/>
      <c r="K34" s="23">
        <f t="shared" si="18"/>
        <v>0</v>
      </c>
      <c r="L34" s="122">
        <v>0.38829999999999998</v>
      </c>
      <c r="M34" s="24">
        <v>0.38829999999999998</v>
      </c>
      <c r="N34" s="123">
        <f t="shared" si="0"/>
        <v>0</v>
      </c>
      <c r="O34" s="123">
        <f t="shared" si="1"/>
        <v>0</v>
      </c>
      <c r="P34" s="124">
        <f t="shared" si="11"/>
        <v>0</v>
      </c>
      <c r="Q34" s="124">
        <f t="shared" si="12"/>
        <v>0</v>
      </c>
      <c r="R34" s="124">
        <f t="shared" si="13"/>
        <v>0</v>
      </c>
      <c r="S34" s="124">
        <f t="shared" si="14"/>
        <v>0</v>
      </c>
      <c r="T34" s="125">
        <f t="shared" si="19"/>
        <v>0</v>
      </c>
      <c r="U34" s="126">
        <f t="shared" si="15"/>
        <v>0</v>
      </c>
      <c r="V34" s="126"/>
      <c r="W34" s="139"/>
      <c r="X34" s="139"/>
      <c r="Y34" s="23">
        <f t="shared" si="16"/>
        <v>0</v>
      </c>
      <c r="Z34" s="23"/>
      <c r="AA34" s="23">
        <f t="shared" si="20"/>
        <v>0</v>
      </c>
      <c r="AB34" s="24">
        <v>0.38829999999999998</v>
      </c>
      <c r="AC34" s="24">
        <v>0.38829999999999998</v>
      </c>
      <c r="AD34" s="123">
        <f t="shared" si="21"/>
        <v>0</v>
      </c>
      <c r="AE34" s="123">
        <f t="shared" si="22"/>
        <v>0</v>
      </c>
      <c r="AF34" s="124">
        <f t="shared" si="23"/>
        <v>0</v>
      </c>
      <c r="AG34" s="124">
        <f t="shared" si="24"/>
        <v>0</v>
      </c>
      <c r="AH34" s="124">
        <f t="shared" si="25"/>
        <v>0</v>
      </c>
      <c r="AI34" s="124">
        <f t="shared" si="26"/>
        <v>0</v>
      </c>
      <c r="AJ34" s="125">
        <f t="shared" si="27"/>
        <v>0</v>
      </c>
      <c r="AK34" s="126">
        <f t="shared" si="28"/>
        <v>0</v>
      </c>
    </row>
    <row r="35" spans="1:42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10"/>
        <v>0</v>
      </c>
      <c r="J35" s="23"/>
      <c r="K35" s="23">
        <f t="shared" si="1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11"/>
        <v>0</v>
      </c>
      <c r="Q35" s="20">
        <f t="shared" si="12"/>
        <v>0</v>
      </c>
      <c r="R35" s="20">
        <f t="shared" si="13"/>
        <v>0</v>
      </c>
      <c r="S35" s="20">
        <f t="shared" si="14"/>
        <v>0</v>
      </c>
      <c r="T35" s="51">
        <f t="shared" si="19"/>
        <v>0</v>
      </c>
      <c r="U35" s="49">
        <f t="shared" si="15"/>
        <v>0</v>
      </c>
      <c r="V35" s="49"/>
      <c r="W35" s="139"/>
      <c r="X35" s="139"/>
      <c r="Y35" s="23">
        <f t="shared" si="16"/>
        <v>0</v>
      </c>
      <c r="Z35" s="23"/>
      <c r="AA35" s="23">
        <f t="shared" si="20"/>
        <v>0</v>
      </c>
      <c r="AB35" s="24">
        <v>0.38829999999999998</v>
      </c>
      <c r="AC35" s="24">
        <v>0.38829999999999998</v>
      </c>
      <c r="AD35" s="25">
        <f t="shared" si="21"/>
        <v>0</v>
      </c>
      <c r="AE35" s="25">
        <f t="shared" si="22"/>
        <v>0</v>
      </c>
      <c r="AF35" s="20">
        <f t="shared" si="23"/>
        <v>0</v>
      </c>
      <c r="AG35" s="20">
        <f t="shared" si="24"/>
        <v>0</v>
      </c>
      <c r="AH35" s="20">
        <f t="shared" si="25"/>
        <v>0</v>
      </c>
      <c r="AI35" s="20">
        <f t="shared" si="26"/>
        <v>0</v>
      </c>
      <c r="AJ35" s="51">
        <f t="shared" si="27"/>
        <v>0</v>
      </c>
      <c r="AK35" s="49">
        <f t="shared" si="28"/>
        <v>0</v>
      </c>
    </row>
    <row r="36" spans="1:42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10"/>
        <v>0</v>
      </c>
      <c r="J36" s="23"/>
      <c r="K36" s="23">
        <f t="shared" si="1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11"/>
        <v>0</v>
      </c>
      <c r="Q36" s="20">
        <f t="shared" si="12"/>
        <v>0</v>
      </c>
      <c r="R36" s="20">
        <f t="shared" si="13"/>
        <v>0</v>
      </c>
      <c r="S36" s="20">
        <f t="shared" si="14"/>
        <v>0</v>
      </c>
      <c r="T36" s="51">
        <f t="shared" si="19"/>
        <v>0</v>
      </c>
      <c r="U36" s="49">
        <f t="shared" si="15"/>
        <v>0</v>
      </c>
      <c r="V36" s="49"/>
      <c r="W36" s="139"/>
      <c r="X36" s="139"/>
      <c r="Y36" s="23">
        <f t="shared" si="16"/>
        <v>0</v>
      </c>
      <c r="Z36" s="23"/>
      <c r="AA36" s="23">
        <f t="shared" si="20"/>
        <v>0</v>
      </c>
      <c r="AB36" s="24">
        <v>0.38829999999999998</v>
      </c>
      <c r="AC36" s="24">
        <v>0.38829999999999998</v>
      </c>
      <c r="AD36" s="25">
        <f t="shared" si="21"/>
        <v>0</v>
      </c>
      <c r="AE36" s="25">
        <f t="shared" si="22"/>
        <v>0</v>
      </c>
      <c r="AF36" s="20">
        <f t="shared" si="23"/>
        <v>0</v>
      </c>
      <c r="AG36" s="20">
        <f t="shared" si="24"/>
        <v>0</v>
      </c>
      <c r="AH36" s="20">
        <f t="shared" si="25"/>
        <v>0</v>
      </c>
      <c r="AI36" s="20">
        <f t="shared" si="26"/>
        <v>0</v>
      </c>
      <c r="AJ36" s="51">
        <f t="shared" si="27"/>
        <v>0</v>
      </c>
      <c r="AK36" s="49">
        <f t="shared" si="28"/>
        <v>0</v>
      </c>
    </row>
    <row r="37" spans="1:42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10"/>
        <v>0</v>
      </c>
      <c r="J37" s="23"/>
      <c r="K37" s="23">
        <f t="shared" si="1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11"/>
        <v>0</v>
      </c>
      <c r="Q37" s="20">
        <f t="shared" si="12"/>
        <v>0</v>
      </c>
      <c r="R37" s="20">
        <f t="shared" si="13"/>
        <v>0</v>
      </c>
      <c r="S37" s="20">
        <f t="shared" si="14"/>
        <v>0</v>
      </c>
      <c r="T37" s="51">
        <f t="shared" si="19"/>
        <v>0</v>
      </c>
      <c r="U37" s="49">
        <f t="shared" si="15"/>
        <v>0</v>
      </c>
      <c r="V37" s="49"/>
      <c r="W37" s="139"/>
      <c r="X37" s="139"/>
      <c r="Y37" s="23">
        <f t="shared" si="16"/>
        <v>0</v>
      </c>
      <c r="Z37" s="23"/>
      <c r="AA37" s="23">
        <f t="shared" si="20"/>
        <v>0</v>
      </c>
      <c r="AB37" s="24">
        <v>0.38829999999999998</v>
      </c>
      <c r="AC37" s="24">
        <v>0.38829999999999998</v>
      </c>
      <c r="AD37" s="25">
        <f t="shared" si="21"/>
        <v>0</v>
      </c>
      <c r="AE37" s="25">
        <f t="shared" si="22"/>
        <v>0</v>
      </c>
      <c r="AF37" s="20">
        <f t="shared" si="23"/>
        <v>0</v>
      </c>
      <c r="AG37" s="20">
        <f t="shared" si="24"/>
        <v>0</v>
      </c>
      <c r="AH37" s="20">
        <f t="shared" si="25"/>
        <v>0</v>
      </c>
      <c r="AI37" s="20">
        <f t="shared" si="26"/>
        <v>0</v>
      </c>
      <c r="AJ37" s="51">
        <f t="shared" si="27"/>
        <v>0</v>
      </c>
      <c r="AK37" s="49">
        <f t="shared" si="28"/>
        <v>0</v>
      </c>
    </row>
    <row r="38" spans="1:42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10"/>
        <v>0</v>
      </c>
      <c r="J38" s="23"/>
      <c r="K38" s="23">
        <f t="shared" si="1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11"/>
        <v>0</v>
      </c>
      <c r="Q38" s="20">
        <f t="shared" si="12"/>
        <v>0</v>
      </c>
      <c r="R38" s="20">
        <f t="shared" si="13"/>
        <v>0</v>
      </c>
      <c r="S38" s="20">
        <f t="shared" si="14"/>
        <v>0</v>
      </c>
      <c r="T38" s="51">
        <f t="shared" si="19"/>
        <v>0</v>
      </c>
      <c r="U38" s="49">
        <f t="shared" si="15"/>
        <v>0</v>
      </c>
      <c r="V38" s="49"/>
      <c r="W38" s="139"/>
      <c r="X38" s="139"/>
      <c r="Y38" s="23">
        <f t="shared" si="16"/>
        <v>0</v>
      </c>
      <c r="Z38" s="23"/>
      <c r="AA38" s="23">
        <f t="shared" si="20"/>
        <v>0</v>
      </c>
      <c r="AB38" s="24">
        <v>0.38829999999999998</v>
      </c>
      <c r="AC38" s="24">
        <v>0.38829999999999998</v>
      </c>
      <c r="AD38" s="25">
        <f t="shared" si="21"/>
        <v>0</v>
      </c>
      <c r="AE38" s="25">
        <f t="shared" si="22"/>
        <v>0</v>
      </c>
      <c r="AF38" s="20">
        <f t="shared" si="23"/>
        <v>0</v>
      </c>
      <c r="AG38" s="20">
        <f t="shared" si="24"/>
        <v>0</v>
      </c>
      <c r="AH38" s="20">
        <f t="shared" si="25"/>
        <v>0</v>
      </c>
      <c r="AI38" s="20">
        <f t="shared" si="26"/>
        <v>0</v>
      </c>
      <c r="AJ38" s="51">
        <f t="shared" si="27"/>
        <v>0</v>
      </c>
      <c r="AK38" s="49">
        <f t="shared" si="28"/>
        <v>0</v>
      </c>
    </row>
    <row r="39" spans="1:42" x14ac:dyDescent="0.2">
      <c r="A39" s="16">
        <v>28</v>
      </c>
      <c r="B39" s="121"/>
      <c r="C39" s="16"/>
      <c r="D39" s="26"/>
      <c r="E39" s="16"/>
      <c r="F39" s="21"/>
      <c r="G39" s="22"/>
      <c r="H39" s="22"/>
      <c r="I39" s="23">
        <f t="shared" si="10"/>
        <v>0</v>
      </c>
      <c r="J39" s="23"/>
      <c r="K39" s="23">
        <f t="shared" si="1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11"/>
        <v>0</v>
      </c>
      <c r="Q39" s="20">
        <f t="shared" si="12"/>
        <v>0</v>
      </c>
      <c r="R39" s="20">
        <f t="shared" si="13"/>
        <v>0</v>
      </c>
      <c r="S39" s="20">
        <f t="shared" si="14"/>
        <v>0</v>
      </c>
      <c r="T39" s="51">
        <f t="shared" si="19"/>
        <v>0</v>
      </c>
      <c r="U39" s="49">
        <f t="shared" si="15"/>
        <v>0</v>
      </c>
      <c r="V39" s="49"/>
      <c r="W39" s="139"/>
      <c r="X39" s="139"/>
      <c r="Y39" s="23">
        <f t="shared" si="16"/>
        <v>0</v>
      </c>
      <c r="Z39" s="23"/>
      <c r="AA39" s="23">
        <f t="shared" si="20"/>
        <v>0</v>
      </c>
      <c r="AB39" s="24">
        <v>0.38829999999999998</v>
      </c>
      <c r="AC39" s="24">
        <v>0.38829999999999998</v>
      </c>
      <c r="AD39" s="25">
        <f t="shared" si="21"/>
        <v>0</v>
      </c>
      <c r="AE39" s="25">
        <f t="shared" si="22"/>
        <v>0</v>
      </c>
      <c r="AF39" s="20">
        <f t="shared" si="23"/>
        <v>0</v>
      </c>
      <c r="AG39" s="20">
        <f t="shared" si="24"/>
        <v>0</v>
      </c>
      <c r="AH39" s="20">
        <f t="shared" si="25"/>
        <v>0</v>
      </c>
      <c r="AI39" s="20">
        <f t="shared" si="26"/>
        <v>0</v>
      </c>
      <c r="AJ39" s="51">
        <f t="shared" si="27"/>
        <v>0</v>
      </c>
      <c r="AK39" s="49">
        <f t="shared" si="28"/>
        <v>0</v>
      </c>
    </row>
    <row r="40" spans="1:42" x14ac:dyDescent="0.2">
      <c r="A40" s="16">
        <v>29</v>
      </c>
      <c r="B40" s="121"/>
      <c r="C40" s="16"/>
      <c r="D40" s="26"/>
      <c r="E40" s="16"/>
      <c r="F40" s="21"/>
      <c r="G40" s="22"/>
      <c r="H40" s="22"/>
      <c r="I40" s="23">
        <f t="shared" si="10"/>
        <v>0</v>
      </c>
      <c r="J40" s="23"/>
      <c r="K40" s="23">
        <f t="shared" si="1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11"/>
        <v>0</v>
      </c>
      <c r="Q40" s="20">
        <f t="shared" si="12"/>
        <v>0</v>
      </c>
      <c r="R40" s="20">
        <f t="shared" si="13"/>
        <v>0</v>
      </c>
      <c r="S40" s="20">
        <f t="shared" si="14"/>
        <v>0</v>
      </c>
      <c r="T40" s="51">
        <f t="shared" si="19"/>
        <v>0</v>
      </c>
      <c r="U40" s="49">
        <f t="shared" si="15"/>
        <v>0</v>
      </c>
      <c r="V40" s="49"/>
      <c r="W40" s="139"/>
      <c r="X40" s="139"/>
      <c r="Y40" s="23">
        <f t="shared" si="16"/>
        <v>0</v>
      </c>
      <c r="Z40" s="23"/>
      <c r="AA40" s="23">
        <f t="shared" si="20"/>
        <v>0</v>
      </c>
      <c r="AB40" s="24">
        <v>0.38829999999999998</v>
      </c>
      <c r="AC40" s="24">
        <v>0.38829999999999998</v>
      </c>
      <c r="AD40" s="25">
        <f t="shared" si="21"/>
        <v>0</v>
      </c>
      <c r="AE40" s="25">
        <f t="shared" si="22"/>
        <v>0</v>
      </c>
      <c r="AF40" s="20">
        <f t="shared" si="23"/>
        <v>0</v>
      </c>
      <c r="AG40" s="20">
        <f t="shared" si="24"/>
        <v>0</v>
      </c>
      <c r="AH40" s="20">
        <f t="shared" si="25"/>
        <v>0</v>
      </c>
      <c r="AI40" s="20">
        <f t="shared" si="26"/>
        <v>0</v>
      </c>
      <c r="AJ40" s="51">
        <f t="shared" si="27"/>
        <v>0</v>
      </c>
      <c r="AK40" s="49">
        <f t="shared" si="28"/>
        <v>0</v>
      </c>
    </row>
    <row r="41" spans="1:42" x14ac:dyDescent="0.2">
      <c r="A41" s="16">
        <v>30</v>
      </c>
      <c r="B41" s="121"/>
      <c r="C41" s="16"/>
      <c r="D41" s="26"/>
      <c r="E41" s="16"/>
      <c r="F41" s="21"/>
      <c r="G41" s="27"/>
      <c r="H41" s="27"/>
      <c r="I41" s="28">
        <f t="shared" si="10"/>
        <v>0</v>
      </c>
      <c r="J41" s="23"/>
      <c r="K41" s="23">
        <f t="shared" si="1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11"/>
        <v>0</v>
      </c>
      <c r="Q41" s="20">
        <f t="shared" si="12"/>
        <v>0</v>
      </c>
      <c r="R41" s="20">
        <f t="shared" si="13"/>
        <v>0</v>
      </c>
      <c r="S41" s="20">
        <f t="shared" si="14"/>
        <v>0</v>
      </c>
      <c r="T41" s="51">
        <f t="shared" si="19"/>
        <v>0</v>
      </c>
      <c r="U41" s="49">
        <f t="shared" si="15"/>
        <v>0</v>
      </c>
      <c r="V41" s="49"/>
      <c r="W41" s="141"/>
      <c r="X41" s="141"/>
      <c r="Y41" s="28">
        <f t="shared" si="16"/>
        <v>0</v>
      </c>
      <c r="Z41" s="23"/>
      <c r="AA41" s="23">
        <f t="shared" si="20"/>
        <v>0</v>
      </c>
      <c r="AB41" s="24">
        <v>0.38829999999999998</v>
      </c>
      <c r="AC41" s="24">
        <v>0.38829999999999998</v>
      </c>
      <c r="AD41" s="25">
        <f t="shared" si="21"/>
        <v>0</v>
      </c>
      <c r="AE41" s="25">
        <f t="shared" si="22"/>
        <v>0</v>
      </c>
      <c r="AF41" s="20">
        <f t="shared" si="23"/>
        <v>0</v>
      </c>
      <c r="AG41" s="20">
        <f t="shared" si="24"/>
        <v>0</v>
      </c>
      <c r="AH41" s="20">
        <f t="shared" si="25"/>
        <v>0</v>
      </c>
      <c r="AI41" s="20">
        <f t="shared" si="26"/>
        <v>0</v>
      </c>
      <c r="AJ41" s="51">
        <f t="shared" si="27"/>
        <v>0</v>
      </c>
      <c r="AK41" s="49">
        <f t="shared" si="28"/>
        <v>0</v>
      </c>
    </row>
    <row r="42" spans="1:42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  <c r="V42" s="49"/>
      <c r="W42" s="27"/>
      <c r="X42" s="27"/>
      <c r="Y42" s="28"/>
      <c r="Z42" s="23"/>
      <c r="AA42" s="23"/>
      <c r="AB42" s="24"/>
      <c r="AC42" s="24"/>
      <c r="AD42" s="25"/>
      <c r="AE42" s="25"/>
      <c r="AF42" s="20"/>
      <c r="AG42" s="20"/>
      <c r="AH42" s="20"/>
      <c r="AI42" s="20"/>
      <c r="AJ42" s="51"/>
      <c r="AK42" s="49"/>
    </row>
    <row r="43" spans="1:42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T43" si="29">SUM(N12:N42)</f>
        <v>0</v>
      </c>
      <c r="O43" s="31">
        <f t="shared" si="29"/>
        <v>0</v>
      </c>
      <c r="P43" s="31">
        <f t="shared" si="29"/>
        <v>0</v>
      </c>
      <c r="Q43" s="31">
        <f t="shared" si="29"/>
        <v>0</v>
      </c>
      <c r="R43" s="31">
        <f t="shared" si="29"/>
        <v>0</v>
      </c>
      <c r="S43" s="31">
        <f t="shared" si="29"/>
        <v>0</v>
      </c>
      <c r="T43" s="31">
        <f t="shared" si="29"/>
        <v>0</v>
      </c>
      <c r="U43" s="31">
        <f>ABS(SUM(U12:U42))</f>
        <v>0</v>
      </c>
      <c r="V43" s="36"/>
      <c r="W43" s="1">
        <f>+SUM(W12:W42)</f>
        <v>0</v>
      </c>
      <c r="X43" s="1">
        <f>+SUM(X12:X42)</f>
        <v>0</v>
      </c>
      <c r="Y43" s="1">
        <f>+SUM(Y12:Y42)</f>
        <v>0</v>
      </c>
      <c r="Z43" s="36"/>
      <c r="AJ43" s="31">
        <f>ABS(SUM(AJ12:AJ42))</f>
        <v>0</v>
      </c>
      <c r="AK43" s="31">
        <f>ABS(SUM(AK12:AK42))</f>
        <v>0</v>
      </c>
    </row>
    <row r="44" spans="1:42" ht="13.5" thickBot="1" x14ac:dyDescent="0.25">
      <c r="A44" s="16"/>
      <c r="E44"/>
      <c r="F44"/>
      <c r="G44"/>
    </row>
    <row r="45" spans="1:42" ht="13.5" thickBot="1" x14ac:dyDescent="0.25">
      <c r="A45" s="16"/>
      <c r="E45"/>
      <c r="F45"/>
      <c r="G45"/>
      <c r="U45" s="111">
        <f>ABS(T43)+(U43)</f>
        <v>0</v>
      </c>
      <c r="V45" s="68"/>
      <c r="W45" s="68"/>
      <c r="X45" s="68"/>
      <c r="Y45" s="68"/>
      <c r="Z45" s="68"/>
      <c r="AK45" s="111">
        <f>ABS(AJ43)+(AK43)</f>
        <v>0</v>
      </c>
    </row>
    <row r="46" spans="1:42" x14ac:dyDescent="0.2">
      <c r="A46" s="16"/>
      <c r="E46" s="34" t="s">
        <v>24</v>
      </c>
      <c r="G46" s="30">
        <f>+G43</f>
        <v>0</v>
      </c>
      <c r="L46" s="34"/>
      <c r="N46" s="35"/>
      <c r="O46" s="36"/>
      <c r="S46" s="37"/>
      <c r="T46" s="38"/>
      <c r="U46" s="130"/>
      <c r="W46" s="34" t="s">
        <v>24</v>
      </c>
      <c r="Y46" s="30">
        <f>+W43</f>
        <v>0</v>
      </c>
    </row>
    <row r="47" spans="1:42" ht="13.5" thickBot="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  <c r="W47" s="34" t="s">
        <v>25</v>
      </c>
      <c r="Y47" s="30">
        <f>+X43</f>
        <v>0</v>
      </c>
      <c r="AB47" s="34"/>
      <c r="AH47" s="154" t="s">
        <v>96</v>
      </c>
      <c r="AI47" s="154"/>
      <c r="AJ47" s="154"/>
      <c r="AK47"/>
      <c r="AL47"/>
      <c r="AM47"/>
      <c r="AN47"/>
      <c r="AO47"/>
      <c r="AP47"/>
    </row>
    <row r="48" spans="1:42" ht="13.5" thickBot="1" x14ac:dyDescent="0.25">
      <c r="A48" s="16"/>
      <c r="G48" s="116">
        <f>ABS(G46)</f>
        <v>0</v>
      </c>
      <c r="M48" s="199" t="s">
        <v>43</v>
      </c>
      <c r="N48" s="200"/>
      <c r="O48" s="200"/>
      <c r="P48" s="200"/>
      <c r="Q48" s="200"/>
      <c r="R48" s="200"/>
      <c r="S48" s="200"/>
      <c r="T48" s="201"/>
      <c r="U48" s="111">
        <f>U45+AK45</f>
        <v>0</v>
      </c>
      <c r="Y48" s="116">
        <f>ABS(Y46)</f>
        <v>0</v>
      </c>
    </row>
    <row r="49" spans="1:22" x14ac:dyDescent="0.2">
      <c r="A49" s="16"/>
      <c r="L49" s="134"/>
      <c r="N49" s="39"/>
      <c r="O49" s="40"/>
      <c r="S49" s="37"/>
      <c r="T49" s="38"/>
      <c r="U49" s="130"/>
      <c r="V49" s="130"/>
    </row>
    <row r="50" spans="1:22" x14ac:dyDescent="0.2">
      <c r="A50" s="16"/>
      <c r="N50" s="41" t="s">
        <v>27</v>
      </c>
      <c r="O50" s="42">
        <f>+G43*0.0128</f>
        <v>0</v>
      </c>
      <c r="S50" s="37"/>
      <c r="T50" s="38"/>
      <c r="U50" s="131"/>
      <c r="V50" s="68"/>
    </row>
    <row r="51" spans="1:22" ht="13.5" thickBot="1" x14ac:dyDescent="0.25">
      <c r="A51" s="16"/>
      <c r="N51" s="41" t="s">
        <v>28</v>
      </c>
      <c r="O51" s="42">
        <f>+H43*-0.0128</f>
        <v>0</v>
      </c>
      <c r="U51" s="132"/>
      <c r="V51" s="68"/>
    </row>
    <row r="52" spans="1:22" ht="13.5" thickTop="1" x14ac:dyDescent="0.2">
      <c r="A52" s="16"/>
      <c r="J52" s="30">
        <f>G43+W43</f>
        <v>0</v>
      </c>
      <c r="N52" s="41" t="s">
        <v>29</v>
      </c>
      <c r="O52" s="42">
        <f>0.0761*S48</f>
        <v>0</v>
      </c>
    </row>
    <row r="53" spans="1:22" x14ac:dyDescent="0.2">
      <c r="A53" s="16"/>
      <c r="N53" s="43" t="s">
        <v>30</v>
      </c>
      <c r="O53" s="44">
        <f>SUM(O50:O52)</f>
        <v>0</v>
      </c>
    </row>
    <row r="54" spans="1:22" x14ac:dyDescent="0.2">
      <c r="A54" s="16"/>
    </row>
    <row r="55" spans="1:22" x14ac:dyDescent="0.2">
      <c r="A55" s="16"/>
      <c r="N55" s="45" t="s">
        <v>31</v>
      </c>
      <c r="O55" s="46">
        <f>MIN(O53,O46)</f>
        <v>0</v>
      </c>
    </row>
    <row r="57" spans="1:22" x14ac:dyDescent="0.2">
      <c r="N57" s="47"/>
      <c r="O57" s="48"/>
    </row>
    <row r="58" spans="1:22" x14ac:dyDescent="0.2">
      <c r="N58" s="48"/>
      <c r="O58" s="36"/>
    </row>
    <row r="59" spans="1:22" x14ac:dyDescent="0.2">
      <c r="N59" s="48"/>
      <c r="O59" s="36"/>
    </row>
    <row r="60" spans="1:22" x14ac:dyDescent="0.2">
      <c r="N60" s="48"/>
      <c r="O60" s="36"/>
    </row>
    <row r="61" spans="1:22" x14ac:dyDescent="0.2">
      <c r="N61" s="48"/>
      <c r="O61" s="36"/>
    </row>
    <row r="62" spans="1:22" x14ac:dyDescent="0.2">
      <c r="N62" s="38"/>
      <c r="O62" s="38"/>
    </row>
  </sheetData>
  <mergeCells count="3">
    <mergeCell ref="B2:T2"/>
    <mergeCell ref="B3:T3"/>
    <mergeCell ref="M48:T48"/>
  </mergeCells>
  <phoneticPr fontId="0" type="noConversion"/>
  <printOptions gridLines="1"/>
  <pageMargins left="0" right="0" top="0" bottom="0" header="0" footer="0"/>
  <pageSetup paperSize="5" scale="4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workbookViewId="0">
      <selection activeCell="C18" sqref="C18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.140625" style="12" customWidth="1"/>
    <col min="21" max="21" width="13.28515625" style="12" customWidth="1"/>
    <col min="22" max="24" width="9.140625" style="12"/>
    <col min="25" max="25" width="13.5703125" style="12" customWidth="1"/>
    <col min="26" max="16384" width="9.140625" style="12"/>
  </cols>
  <sheetData>
    <row r="2" spans="1:23" x14ac:dyDescent="0.2">
      <c r="B2" s="198" t="s">
        <v>61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3" x14ac:dyDescent="0.2">
      <c r="B3" s="198" t="s">
        <v>100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62</v>
      </c>
      <c r="C11" s="14">
        <v>27502</v>
      </c>
      <c r="D11" s="99">
        <v>37165</v>
      </c>
      <c r="E11" s="78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0.1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56">
        <f>SUM(N12:N42)</f>
        <v>0</v>
      </c>
      <c r="O43" s="56">
        <f>SUM(O12:O42)</f>
        <v>0</v>
      </c>
      <c r="P43" s="56">
        <f t="shared" ref="P43:U43" si="10">SUM(P12:P42)</f>
        <v>0</v>
      </c>
      <c r="Q43" s="56">
        <f t="shared" si="10"/>
        <v>0</v>
      </c>
      <c r="R43" s="56">
        <f t="shared" si="10"/>
        <v>0</v>
      </c>
      <c r="S43" s="56">
        <f t="shared" si="10"/>
        <v>0</v>
      </c>
      <c r="T43" s="77">
        <f t="shared" si="10"/>
        <v>0</v>
      </c>
      <c r="U43" s="77">
        <f t="shared" si="10"/>
        <v>0</v>
      </c>
      <c r="Y43" s="49">
        <f>SUM(T12:T36)</f>
        <v>0</v>
      </c>
    </row>
    <row r="44" spans="1:25" x14ac:dyDescent="0.2">
      <c r="A44" s="16"/>
      <c r="E44"/>
      <c r="F44"/>
      <c r="G44"/>
      <c r="M44" s="205"/>
      <c r="N44" s="205"/>
      <c r="O44" s="205"/>
      <c r="P44" s="205"/>
      <c r="Q44" s="205"/>
      <c r="R44" s="205"/>
      <c r="S44" s="205"/>
      <c r="T44" s="205"/>
      <c r="U44" s="68"/>
    </row>
    <row r="45" spans="1:25" ht="13.5" customHeight="1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5" ht="13.5" thickBot="1" x14ac:dyDescent="0.25">
      <c r="A46" s="16"/>
      <c r="E46" s="34" t="s">
        <v>24</v>
      </c>
      <c r="G46" s="30">
        <f>+G43</f>
        <v>0</v>
      </c>
      <c r="L46" s="195" t="s">
        <v>43</v>
      </c>
      <c r="M46" s="206"/>
      <c r="N46" s="206"/>
      <c r="O46" s="206"/>
      <c r="P46" s="206"/>
      <c r="Q46" s="206"/>
      <c r="R46" s="206"/>
      <c r="S46" s="206"/>
      <c r="T46" s="206"/>
      <c r="U46" s="58">
        <f>T43+(ABS((U43)))</f>
        <v>0</v>
      </c>
    </row>
    <row r="47" spans="1:25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5" x14ac:dyDescent="0.2">
      <c r="A48" s="16"/>
      <c r="G48" s="30">
        <f>ABS(G47)</f>
        <v>0</v>
      </c>
      <c r="L48" s="205" t="s">
        <v>96</v>
      </c>
      <c r="M48" s="205"/>
      <c r="N48" s="205"/>
      <c r="O48" s="205"/>
      <c r="P48" s="205"/>
      <c r="Q48" s="205"/>
      <c r="R48" s="205"/>
      <c r="S48" s="205"/>
      <c r="T48" s="205"/>
      <c r="U48" s="98"/>
    </row>
    <row r="49" spans="1:25" x14ac:dyDescent="0.2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105"/>
      <c r="Y50" s="49">
        <f>Y43+ABS(U43)</f>
        <v>0</v>
      </c>
    </row>
    <row r="51" spans="1:25" x14ac:dyDescent="0.2">
      <c r="A51" s="16"/>
      <c r="N51" s="41" t="s">
        <v>27</v>
      </c>
      <c r="O51" s="42">
        <f>+G43*0.0128</f>
        <v>0</v>
      </c>
      <c r="S51" s="37"/>
      <c r="T51" s="38"/>
    </row>
    <row r="52" spans="1:25" x14ac:dyDescent="0.2">
      <c r="A52" s="16"/>
      <c r="N52" s="41" t="s">
        <v>28</v>
      </c>
      <c r="O52" s="42">
        <f>+H43*-0.0128</f>
        <v>0</v>
      </c>
    </row>
    <row r="53" spans="1:25" x14ac:dyDescent="0.2">
      <c r="A53" s="16"/>
      <c r="N53" s="41" t="s">
        <v>29</v>
      </c>
      <c r="O53" s="42">
        <f>0.0761*S45</f>
        <v>0</v>
      </c>
    </row>
    <row r="54" spans="1:25" x14ac:dyDescent="0.2">
      <c r="A54" s="16"/>
      <c r="N54" s="43" t="s">
        <v>30</v>
      </c>
      <c r="O54" s="44">
        <f>SUM(O51:O53)</f>
        <v>0</v>
      </c>
    </row>
    <row r="55" spans="1:25" x14ac:dyDescent="0.2">
      <c r="A55" s="16"/>
    </row>
    <row r="56" spans="1:25" x14ac:dyDescent="0.2">
      <c r="A56" s="16"/>
      <c r="N56" s="45" t="s">
        <v>31</v>
      </c>
      <c r="O56" s="46">
        <f>MIN(O54,N46)</f>
        <v>0</v>
      </c>
    </row>
    <row r="58" spans="1:25" x14ac:dyDescent="0.2">
      <c r="N58" s="47"/>
      <c r="O58" s="48"/>
    </row>
    <row r="59" spans="1:25" x14ac:dyDescent="0.2">
      <c r="N59" s="48"/>
      <c r="O59" s="36"/>
    </row>
    <row r="60" spans="1:25" x14ac:dyDescent="0.2">
      <c r="N60" s="48"/>
      <c r="O60" s="36"/>
    </row>
    <row r="61" spans="1:25" x14ac:dyDescent="0.2">
      <c r="N61" s="48"/>
      <c r="O61" s="36"/>
    </row>
    <row r="62" spans="1:25" x14ac:dyDescent="0.2">
      <c r="N62" s="48"/>
      <c r="O62" s="36"/>
    </row>
    <row r="63" spans="1:25" x14ac:dyDescent="0.2">
      <c r="N63" s="38"/>
      <c r="O63" s="38"/>
    </row>
  </sheetData>
  <mergeCells count="5">
    <mergeCell ref="L48:T48"/>
    <mergeCell ref="B2:T2"/>
    <mergeCell ref="B3:T3"/>
    <mergeCell ref="M44:T44"/>
    <mergeCell ref="L46:T46"/>
  </mergeCells>
  <phoneticPr fontId="0" type="noConversion"/>
  <printOptions horizontalCentered="1" verticalCentered="1" gridLines="1"/>
  <pageMargins left="0" right="0" top="0" bottom="1" header="0" footer="0"/>
  <pageSetup scale="6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.140625" style="12" customWidth="1"/>
    <col min="21" max="21" width="13.28515625" style="12" customWidth="1"/>
    <col min="22" max="24" width="9.140625" style="12"/>
    <col min="25" max="25" width="13.5703125" style="12" customWidth="1"/>
    <col min="26" max="16384" width="9.140625" style="12"/>
  </cols>
  <sheetData>
    <row r="2" spans="1:23" x14ac:dyDescent="0.2">
      <c r="B2" s="198" t="s">
        <v>61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</row>
    <row r="3" spans="1:23" ht="13.5" thickBot="1" x14ac:dyDescent="0.25">
      <c r="B3" s="198" t="s">
        <v>99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</row>
    <row r="4" spans="1:23" ht="13.5" thickBot="1" x14ac:dyDescent="0.25">
      <c r="B4" s="153"/>
      <c r="C4" s="143"/>
      <c r="D4" s="144"/>
      <c r="E4" s="143"/>
      <c r="F4" s="145"/>
    </row>
    <row r="5" spans="1:23" x14ac:dyDescent="0.2">
      <c r="B5" s="146"/>
      <c r="C5" s="38"/>
      <c r="D5" s="147"/>
      <c r="E5" s="38"/>
      <c r="F5" s="148"/>
    </row>
    <row r="6" spans="1:23" x14ac:dyDescent="0.2">
      <c r="B6" s="146"/>
      <c r="C6" s="38"/>
      <c r="D6" s="147"/>
      <c r="E6" s="38"/>
      <c r="F6" s="148"/>
    </row>
    <row r="7" spans="1:23" x14ac:dyDescent="0.2">
      <c r="B7" s="146"/>
      <c r="C7" s="38"/>
      <c r="D7" s="147"/>
      <c r="E7" s="38"/>
      <c r="F7" s="148"/>
    </row>
    <row r="8" spans="1:23" ht="13.5" thickBot="1" x14ac:dyDescent="0.25">
      <c r="B8" s="149"/>
      <c r="C8" s="150"/>
      <c r="D8" s="151"/>
      <c r="E8" s="150"/>
      <c r="F8" s="152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34</v>
      </c>
      <c r="C11" s="14">
        <v>27616</v>
      </c>
      <c r="D11" s="99">
        <v>37135</v>
      </c>
      <c r="E11" s="16">
        <v>500617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56">
        <f>SUM(N12:N42)</f>
        <v>0</v>
      </c>
      <c r="O43" s="56">
        <f>SUM(O12:O42)</f>
        <v>0</v>
      </c>
      <c r="P43" s="56">
        <f t="shared" ref="P43:U43" si="10">SUM(P12:P42)</f>
        <v>0</v>
      </c>
      <c r="Q43" s="56">
        <f t="shared" si="10"/>
        <v>0</v>
      </c>
      <c r="R43" s="56">
        <f t="shared" si="10"/>
        <v>0</v>
      </c>
      <c r="S43" s="56">
        <f t="shared" si="10"/>
        <v>0</v>
      </c>
      <c r="T43" s="77">
        <f t="shared" si="10"/>
        <v>0</v>
      </c>
      <c r="U43" s="77">
        <f t="shared" si="10"/>
        <v>0</v>
      </c>
      <c r="Y43" s="49">
        <f>SUM(T12:T36)</f>
        <v>0</v>
      </c>
    </row>
    <row r="44" spans="1:25" x14ac:dyDescent="0.2">
      <c r="A44" s="16"/>
      <c r="E44"/>
      <c r="F44"/>
      <c r="G44"/>
      <c r="M44" s="205"/>
      <c r="N44" s="205"/>
      <c r="O44" s="205"/>
      <c r="P44" s="205"/>
      <c r="Q44" s="205"/>
      <c r="R44" s="205"/>
      <c r="S44" s="205"/>
      <c r="T44" s="205"/>
      <c r="U44" s="68"/>
    </row>
    <row r="45" spans="1:25" ht="13.5" customHeight="1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5" ht="13.5" thickBot="1" x14ac:dyDescent="0.25">
      <c r="A46" s="16"/>
      <c r="E46" s="34" t="s">
        <v>24</v>
      </c>
      <c r="G46" s="30">
        <f>+G43</f>
        <v>0</v>
      </c>
      <c r="L46" s="195" t="s">
        <v>43</v>
      </c>
      <c r="M46" s="206"/>
      <c r="N46" s="206"/>
      <c r="O46" s="206"/>
      <c r="P46" s="206"/>
      <c r="Q46" s="206"/>
      <c r="R46" s="206"/>
      <c r="S46" s="206"/>
      <c r="T46" s="206"/>
      <c r="U46" s="58">
        <f>T43+(ABS((U43)))</f>
        <v>0</v>
      </c>
    </row>
    <row r="47" spans="1:25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5" x14ac:dyDescent="0.2">
      <c r="A48" s="16"/>
      <c r="G48" s="30">
        <f>ABS(G47)</f>
        <v>0</v>
      </c>
      <c r="L48" s="205"/>
      <c r="M48" s="205"/>
      <c r="N48" s="205"/>
      <c r="O48" s="205"/>
      <c r="P48" s="205"/>
      <c r="Q48" s="205"/>
      <c r="R48" s="205"/>
      <c r="S48" s="205"/>
      <c r="T48" s="205"/>
      <c r="U48" s="98"/>
    </row>
    <row r="49" spans="1:25" x14ac:dyDescent="0.2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105"/>
      <c r="Y50" s="49">
        <f>Y43+ABS(U43)</f>
        <v>0</v>
      </c>
    </row>
    <row r="51" spans="1:25" x14ac:dyDescent="0.2">
      <c r="A51" s="16"/>
      <c r="N51" s="41" t="s">
        <v>27</v>
      </c>
      <c r="O51" s="42">
        <f>+G43*0.0128</f>
        <v>0</v>
      </c>
      <c r="S51" s="37"/>
      <c r="T51" s="38"/>
    </row>
    <row r="52" spans="1:25" x14ac:dyDescent="0.2">
      <c r="A52" s="16"/>
      <c r="N52" s="41" t="s">
        <v>28</v>
      </c>
      <c r="O52" s="42">
        <f>+H43*-0.0128</f>
        <v>0</v>
      </c>
    </row>
    <row r="53" spans="1:25" x14ac:dyDescent="0.2">
      <c r="A53" s="16"/>
      <c r="N53" s="41" t="s">
        <v>29</v>
      </c>
      <c r="O53" s="42">
        <f>0.0761*S45</f>
        <v>0</v>
      </c>
    </row>
    <row r="54" spans="1:25" x14ac:dyDescent="0.2">
      <c r="A54" s="16"/>
      <c r="N54" s="43" t="s">
        <v>30</v>
      </c>
      <c r="O54" s="44">
        <f>SUM(O51:O53)</f>
        <v>0</v>
      </c>
    </row>
    <row r="55" spans="1:25" x14ac:dyDescent="0.2">
      <c r="A55" s="16"/>
    </row>
    <row r="56" spans="1:25" x14ac:dyDescent="0.2">
      <c r="A56" s="16"/>
      <c r="N56" s="45" t="s">
        <v>31</v>
      </c>
      <c r="O56" s="46">
        <f>MIN(O54,N46)</f>
        <v>0</v>
      </c>
    </row>
    <row r="58" spans="1:25" x14ac:dyDescent="0.2">
      <c r="N58" s="47"/>
      <c r="O58" s="48"/>
    </row>
    <row r="59" spans="1:25" x14ac:dyDescent="0.2">
      <c r="N59" s="48"/>
      <c r="O59" s="36"/>
    </row>
    <row r="60" spans="1:25" x14ac:dyDescent="0.2">
      <c r="N60" s="48"/>
      <c r="O60" s="36"/>
    </row>
    <row r="61" spans="1:25" x14ac:dyDescent="0.2">
      <c r="N61" s="48"/>
      <c r="O61" s="36"/>
    </row>
    <row r="62" spans="1:25" x14ac:dyDescent="0.2">
      <c r="N62" s="48"/>
      <c r="O62" s="36"/>
    </row>
    <row r="63" spans="1:25" x14ac:dyDescent="0.2">
      <c r="N63" s="38"/>
      <c r="O63" s="38"/>
    </row>
  </sheetData>
  <mergeCells count="5">
    <mergeCell ref="L48:T48"/>
    <mergeCell ref="B2:T2"/>
    <mergeCell ref="B3:T3"/>
    <mergeCell ref="M44:T44"/>
    <mergeCell ref="L46:T46"/>
  </mergeCells>
  <phoneticPr fontId="0" type="noConversion"/>
  <printOptions gridLines="1"/>
  <pageMargins left="0" right="0" top="1" bottom="1" header="0.5" footer="0.5"/>
  <pageSetup scale="6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3</vt:i4>
      </vt:variant>
    </vt:vector>
  </HeadingPairs>
  <TitlesOfParts>
    <vt:vector size="26" baseType="lpstr">
      <vt:lpstr>Summary</vt:lpstr>
      <vt:lpstr>Calpine 78151</vt:lpstr>
      <vt:lpstr>Richardson 500622</vt:lpstr>
      <vt:lpstr>PNM 500617</vt:lpstr>
      <vt:lpstr>USGT 500622</vt:lpstr>
      <vt:lpstr>EES 500616</vt:lpstr>
      <vt:lpstr>USGT 500616</vt:lpstr>
      <vt:lpstr>Astra 500622</vt:lpstr>
      <vt:lpstr>PNM Discount</vt:lpstr>
      <vt:lpstr>Sempra 500622</vt:lpstr>
      <vt:lpstr>Sheet1</vt:lpstr>
      <vt:lpstr>USGT 500621</vt:lpstr>
      <vt:lpstr>Oneok 500617</vt:lpstr>
      <vt:lpstr>Astra 500621</vt:lpstr>
      <vt:lpstr>USGT 500617 </vt:lpstr>
      <vt:lpstr>Duke 500622</vt:lpstr>
      <vt:lpstr>Cinergy M&amp;T 500622</vt:lpstr>
      <vt:lpstr>Duke 500623</vt:lpstr>
      <vt:lpstr>Duke 500621</vt:lpstr>
      <vt:lpstr>USGT 500615</vt:lpstr>
      <vt:lpstr>PG&amp;E 500622</vt:lpstr>
      <vt:lpstr>Control</vt:lpstr>
      <vt:lpstr>TEST</vt:lpstr>
      <vt:lpstr>'Calpine 78151'!Print_Area</vt:lpstr>
      <vt:lpstr>'PNM 500617'!Print_Area</vt:lpstr>
      <vt:lpstr>Summary!Print_Area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2001-09-27T14:12:56Z</cp:lastPrinted>
  <dcterms:created xsi:type="dcterms:W3CDTF">2000-11-28T19:34:37Z</dcterms:created>
  <dcterms:modified xsi:type="dcterms:W3CDTF">2023-09-16T17:51:24Z</dcterms:modified>
</cp:coreProperties>
</file>