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7464AE4-BF33-4152-A562-CDA28EB6FC15}" xr6:coauthVersionLast="47" xr6:coauthVersionMax="47" xr10:uidLastSave="{00000000-0000-0000-0000-000000000000}"/>
  <bookViews>
    <workbookView xWindow="-120" yWindow="-120" windowWidth="38640" windowHeight="15720"/>
  </bookViews>
  <sheets>
    <sheet name="Dec 4,2001" sheetId="8" r:id="rId1"/>
    <sheet name="Nov 26, 2001" sheetId="7" r:id="rId2"/>
    <sheet name="Oct 26, 2001" sheetId="6" r:id="rId3"/>
    <sheet name="Oct 1, 2001" sheetId="5" r:id="rId4"/>
    <sheet name="Oneok at 1700" sheetId="1" r:id="rId5"/>
    <sheet name="Oneok at 2500" sheetId="4" r:id="rId6"/>
  </sheets>
  <definedNames>
    <definedName name="_xlnm.Print_Area" localSheetId="0">'Dec 4,2001'!$A$1:$M$47</definedName>
    <definedName name="_xlnm.Print_Area" localSheetId="1">'Nov 26, 2001'!$A$1:$M$47</definedName>
    <definedName name="_xlnm.Print_Area" localSheetId="3">'Oct 1, 2001'!$A$1:$L$38</definedName>
    <definedName name="_xlnm.Print_Area" localSheetId="2">'Oct 26, 2001'!$A$1:$M$47</definedName>
    <definedName name="_xlnm.Print_Area" localSheetId="4">'Oneok at 1700'!$A$1:$K$38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2" i="8" l="1"/>
  <c r="W33" i="8"/>
  <c r="W34" i="8"/>
  <c r="W35" i="8"/>
  <c r="W36" i="8"/>
  <c r="W37" i="8"/>
  <c r="W38" i="8"/>
  <c r="W39" i="8"/>
  <c r="AE41" i="8"/>
  <c r="AF41" i="8"/>
  <c r="AG41" i="8"/>
  <c r="AH41" i="8"/>
  <c r="AI41" i="8"/>
  <c r="AK41" i="8"/>
  <c r="AL41" i="8"/>
  <c r="AM41" i="8"/>
  <c r="AO41" i="8"/>
  <c r="AP41" i="8"/>
  <c r="AQ41" i="8"/>
  <c r="AR41" i="8"/>
  <c r="AS41" i="8"/>
  <c r="AU41" i="8"/>
  <c r="AV41" i="8"/>
  <c r="AW41" i="8"/>
  <c r="AY41" i="8"/>
  <c r="AZ41" i="8"/>
  <c r="BA41" i="8"/>
  <c r="BB41" i="8"/>
  <c r="BC41" i="8"/>
  <c r="BE41" i="8"/>
  <c r="BF41" i="8"/>
  <c r="BG41" i="8"/>
  <c r="BI41" i="8"/>
  <c r="BJ41" i="8"/>
  <c r="BK41" i="8"/>
  <c r="BL41" i="8"/>
  <c r="BM41" i="8"/>
  <c r="BO41" i="8"/>
  <c r="BP41" i="8"/>
  <c r="BQ41" i="8"/>
  <c r="BT41" i="8"/>
  <c r="BU41" i="8"/>
  <c r="BV41" i="8"/>
  <c r="BW41" i="8"/>
  <c r="BX41" i="8"/>
  <c r="BZ41" i="8"/>
  <c r="CA41" i="8"/>
  <c r="CB41" i="8"/>
  <c r="CE41" i="8"/>
  <c r="CF41" i="8"/>
  <c r="CG41" i="8"/>
  <c r="CH41" i="8"/>
  <c r="CI41" i="8"/>
  <c r="CK41" i="8"/>
  <c r="CL41" i="8"/>
  <c r="CM41" i="8"/>
  <c r="CP41" i="8"/>
  <c r="CQ41" i="8"/>
  <c r="CR41" i="8"/>
  <c r="CS41" i="8"/>
  <c r="CT41" i="8"/>
  <c r="CV41" i="8"/>
  <c r="CW41" i="8"/>
  <c r="CX41" i="8"/>
  <c r="DA41" i="8"/>
  <c r="DB41" i="8"/>
  <c r="DC41" i="8"/>
  <c r="DD41" i="8"/>
  <c r="DE41" i="8"/>
  <c r="DG41" i="8"/>
  <c r="DH41" i="8"/>
  <c r="DI41" i="8"/>
  <c r="I47" i="8"/>
  <c r="J47" i="8"/>
  <c r="K47" i="8"/>
  <c r="L47" i="8"/>
  <c r="M47" i="8"/>
  <c r="W33" i="7"/>
  <c r="W34" i="7"/>
  <c r="W35" i="7"/>
  <c r="W36" i="7"/>
  <c r="W37" i="7"/>
  <c r="W38" i="7"/>
  <c r="W39" i="7"/>
  <c r="I47" i="7"/>
  <c r="J47" i="7"/>
  <c r="K47" i="7"/>
  <c r="L47" i="7"/>
  <c r="M47" i="7"/>
  <c r="C65" i="7"/>
  <c r="D65" i="7"/>
  <c r="E65" i="7"/>
  <c r="F65" i="7"/>
  <c r="G65" i="7"/>
  <c r="J65" i="7"/>
  <c r="K65" i="7"/>
  <c r="L65" i="7"/>
  <c r="M65" i="7"/>
  <c r="N65" i="7"/>
  <c r="P65" i="7"/>
  <c r="Q65" i="7"/>
  <c r="R65" i="7"/>
  <c r="S65" i="7"/>
  <c r="T65" i="7"/>
  <c r="V65" i="7"/>
  <c r="W65" i="7"/>
  <c r="X65" i="7"/>
  <c r="Y65" i="7"/>
  <c r="Z65" i="7"/>
  <c r="AB65" i="7"/>
  <c r="AC65" i="7"/>
  <c r="AD65" i="7"/>
  <c r="AE65" i="7"/>
  <c r="AF65" i="7"/>
  <c r="AH65" i="7"/>
  <c r="AI65" i="7"/>
  <c r="AJ65" i="7"/>
  <c r="AK65" i="7"/>
  <c r="AL65" i="7"/>
  <c r="AN65" i="7"/>
  <c r="AO65" i="7"/>
  <c r="AP65" i="7"/>
  <c r="AQ65" i="7"/>
  <c r="AR65" i="7"/>
  <c r="AT65" i="7"/>
  <c r="AU65" i="7"/>
  <c r="AV65" i="7"/>
  <c r="AW65" i="7"/>
  <c r="AX65" i="7"/>
  <c r="H7" i="5"/>
  <c r="H12" i="5"/>
  <c r="G13" i="5"/>
  <c r="K13" i="5"/>
  <c r="H15" i="5"/>
  <c r="K16" i="5"/>
  <c r="H20" i="5"/>
  <c r="H22" i="5"/>
  <c r="K23" i="5"/>
  <c r="H25" i="5"/>
  <c r="H27" i="5"/>
  <c r="G28" i="5"/>
  <c r="I28" i="5"/>
  <c r="H30" i="5"/>
  <c r="K35" i="5"/>
  <c r="G37" i="5"/>
  <c r="H37" i="5"/>
  <c r="I37" i="5"/>
  <c r="K37" i="5"/>
  <c r="L37" i="5"/>
  <c r="G38" i="5"/>
  <c r="W33" i="6"/>
  <c r="W34" i="6"/>
  <c r="W35" i="6"/>
  <c r="W36" i="6"/>
  <c r="W37" i="6"/>
  <c r="W38" i="6"/>
  <c r="I47" i="6"/>
  <c r="J47" i="6"/>
  <c r="K47" i="6"/>
  <c r="L47" i="6"/>
  <c r="M47" i="6"/>
  <c r="C65" i="6"/>
  <c r="D65" i="6"/>
  <c r="E65" i="6"/>
  <c r="F65" i="6"/>
  <c r="G65" i="6"/>
  <c r="J65" i="6"/>
  <c r="K65" i="6"/>
  <c r="L65" i="6"/>
  <c r="M65" i="6"/>
  <c r="N65" i="6"/>
  <c r="P65" i="6"/>
  <c r="Q65" i="6"/>
  <c r="R65" i="6"/>
  <c r="S65" i="6"/>
  <c r="T65" i="6"/>
  <c r="V65" i="6"/>
  <c r="W65" i="6"/>
  <c r="X65" i="6"/>
  <c r="Y65" i="6"/>
  <c r="Z65" i="6"/>
  <c r="AB65" i="6"/>
  <c r="AC65" i="6"/>
  <c r="AD65" i="6"/>
  <c r="AE65" i="6"/>
  <c r="AF65" i="6"/>
  <c r="AH65" i="6"/>
  <c r="AI65" i="6"/>
  <c r="AJ65" i="6"/>
  <c r="AK65" i="6"/>
  <c r="AL65" i="6"/>
  <c r="AN65" i="6"/>
  <c r="AO65" i="6"/>
  <c r="AP65" i="6"/>
  <c r="AQ65" i="6"/>
  <c r="AR65" i="6"/>
  <c r="H7" i="1"/>
  <c r="I8" i="1"/>
  <c r="G10" i="1"/>
  <c r="H12" i="1"/>
  <c r="G13" i="1"/>
  <c r="J13" i="1"/>
  <c r="H15" i="1"/>
  <c r="J16" i="1"/>
  <c r="H20" i="1"/>
  <c r="H22" i="1"/>
  <c r="J23" i="1"/>
  <c r="H25" i="1"/>
  <c r="H27" i="1"/>
  <c r="G28" i="1"/>
  <c r="I28" i="1"/>
  <c r="H30" i="1"/>
  <c r="J35" i="1"/>
  <c r="G37" i="1"/>
  <c r="H37" i="1"/>
  <c r="I37" i="1"/>
  <c r="J37" i="1"/>
  <c r="K37" i="1"/>
  <c r="G38" i="1"/>
  <c r="G8" i="4"/>
  <c r="H8" i="4"/>
  <c r="G9" i="4"/>
  <c r="H9" i="4"/>
  <c r="H10" i="4"/>
  <c r="G11" i="4"/>
  <c r="H11" i="4"/>
  <c r="H12" i="4"/>
  <c r="G13" i="4"/>
  <c r="H13" i="4"/>
  <c r="G14" i="4"/>
  <c r="H14" i="4"/>
  <c r="H15" i="4"/>
  <c r="G16" i="4"/>
  <c r="H16" i="4"/>
  <c r="H17" i="4"/>
  <c r="H18" i="4"/>
  <c r="H19" i="4"/>
  <c r="H20" i="4"/>
  <c r="H21" i="4"/>
  <c r="G22" i="4"/>
  <c r="H22" i="4"/>
  <c r="H23" i="4"/>
  <c r="G24" i="4"/>
  <c r="H24" i="4"/>
  <c r="E26" i="4"/>
  <c r="G26" i="4"/>
  <c r="H26" i="4"/>
  <c r="E28" i="4"/>
</calcChain>
</file>

<file path=xl/sharedStrings.xml><?xml version="1.0" encoding="utf-8"?>
<sst xmlns="http://schemas.openxmlformats.org/spreadsheetml/2006/main" count="772" uniqueCount="78">
  <si>
    <t>RED ROCK EXPANSION PROJECT</t>
  </si>
  <si>
    <t>COMPANY</t>
  </si>
  <si>
    <t>RECEIPT</t>
  </si>
  <si>
    <t>DELIVERY</t>
  </si>
  <si>
    <t>POINT</t>
  </si>
  <si>
    <t>MMBtu/d</t>
  </si>
  <si>
    <t>Term/Yrs</t>
  </si>
  <si>
    <t>PPL</t>
  </si>
  <si>
    <t>Western</t>
  </si>
  <si>
    <t>Frito Lay</t>
  </si>
  <si>
    <t>US Gypsum</t>
  </si>
  <si>
    <t>BP Energy</t>
  </si>
  <si>
    <t>Oneok</t>
  </si>
  <si>
    <t>Calpine</t>
  </si>
  <si>
    <t>EOT</t>
  </si>
  <si>
    <t>Griffith</t>
  </si>
  <si>
    <t>PG&amp;E Topock</t>
  </si>
  <si>
    <t>Socal Needles</t>
  </si>
  <si>
    <t>PH Pool</t>
  </si>
  <si>
    <t>Central Pool</t>
  </si>
  <si>
    <t>WT Pool</t>
  </si>
  <si>
    <t>REQUESTED</t>
  </si>
  <si>
    <t>Exclude BP</t>
  </si>
  <si>
    <t>Share</t>
  </si>
  <si>
    <t>Volume</t>
  </si>
  <si>
    <t>Allocation</t>
  </si>
  <si>
    <t>West Texas Pool Total Volume</t>
  </si>
  <si>
    <t>Total Req'd</t>
  </si>
  <si>
    <t>SHIPPER</t>
  </si>
  <si>
    <t>CONTRACT #</t>
  </si>
  <si>
    <t>Term</t>
  </si>
  <si>
    <t>15 years</t>
  </si>
  <si>
    <t>5 years</t>
  </si>
  <si>
    <t>1 yr, 10 mo</t>
  </si>
  <si>
    <t>12 yr, 3 mo</t>
  </si>
  <si>
    <t>W. Tx Pool</t>
  </si>
  <si>
    <t xml:space="preserve"> </t>
  </si>
  <si>
    <t>NGPL Eddy</t>
  </si>
  <si>
    <t>30 yr, 1 mo</t>
  </si>
  <si>
    <t>1 year</t>
  </si>
  <si>
    <t>EPFS Eddy</t>
  </si>
  <si>
    <t>(BP Energy)</t>
  </si>
  <si>
    <t>Agave</t>
  </si>
  <si>
    <t>(balance)</t>
  </si>
  <si>
    <t>RECEIPT POINT</t>
  </si>
  <si>
    <t>DELIVERY POINT</t>
  </si>
  <si>
    <t>WTX</t>
  </si>
  <si>
    <t xml:space="preserve">PH </t>
  </si>
  <si>
    <t>Eddy</t>
  </si>
  <si>
    <t>*</t>
  </si>
  <si>
    <t>New pt @ At #2</t>
  </si>
  <si>
    <t>Westar Ward</t>
  </si>
  <si>
    <t>Central</t>
  </si>
  <si>
    <t>PH</t>
  </si>
  <si>
    <t>eddy/epfs</t>
  </si>
  <si>
    <t>Balance</t>
  </si>
  <si>
    <t>Eff Dates</t>
  </si>
  <si>
    <t>06/01/02-</t>
  </si>
  <si>
    <t>06/01/03-</t>
  </si>
  <si>
    <t>07/01/02-</t>
  </si>
  <si>
    <t>Agave (new At#2)</t>
  </si>
  <si>
    <t>Needles</t>
  </si>
  <si>
    <t>Sold</t>
  </si>
  <si>
    <t>Allocated</t>
  </si>
  <si>
    <t>Adm cr# 27698</t>
  </si>
  <si>
    <t>EPFS/Eddy</t>
  </si>
  <si>
    <t>POI's</t>
  </si>
  <si>
    <t>Y</t>
  </si>
  <si>
    <t>N</t>
  </si>
  <si>
    <t>This Bkdwn picks up PPL and Calpine all from WTX beginning 3/1/2003.</t>
  </si>
  <si>
    <t>This Bkdwn picks up PPL and Calpine all from WTX beginning at contract inception until term.</t>
  </si>
  <si>
    <t>Except for Nov, 2002 thru Feb, 2003  4 months.  Not Avail from wtx for these months.</t>
  </si>
  <si>
    <t>REC</t>
  </si>
  <si>
    <t>DEL</t>
  </si>
  <si>
    <t>Topock</t>
  </si>
  <si>
    <t>R</t>
  </si>
  <si>
    <t>O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</si>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</sst>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name val="Arial"/>
    </font>
    <font>
      <b/>
      <i/>
      <sz val="10"/>
      <name val="Arial"/>
      <family val="2"/>
    </font>
    <font>
      <i/>
      <sz val="10"/>
      <name val="Arial"/>
      <family val="2"/>
    </font>
    <font>
      <sz val="12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sz val="12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0" borderId="0" xfId="0" applyAlignment="1">
      <alignment horizontal="center"/>
    </xf>
    <xf numFmtId="3" fontId="0" fillId="0" borderId="0" xfId="0" applyNumberFormat="1"/>
    <xf numFmtId="0" fontId="1" fillId="0" borderId="1" xfId="0" applyFont="1" applyBorder="1" applyAlignment="1">
      <alignment horizontal="center"/>
    </xf>
    <xf numFmtId="4" fontId="0" fillId="0" borderId="2" xfId="0" applyNumberFormat="1" applyBorder="1"/>
    <xf numFmtId="3" fontId="0" fillId="0" borderId="2" xfId="0" applyNumberFormat="1" applyBorder="1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0" fillId="0" borderId="0" xfId="0" quotePrefix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Border="1"/>
    <xf numFmtId="0" fontId="4" fillId="0" borderId="0" xfId="0" applyFont="1" applyBorder="1" applyAlignment="1">
      <alignment horizontal="center"/>
    </xf>
    <xf numFmtId="3" fontId="3" fillId="0" borderId="0" xfId="0" applyNumberFormat="1" applyFont="1"/>
    <xf numFmtId="14" fontId="3" fillId="0" borderId="0" xfId="0" applyNumberFormat="1" applyFont="1"/>
    <xf numFmtId="0" fontId="3" fillId="0" borderId="3" xfId="0" applyFont="1" applyBorder="1" applyAlignment="1">
      <alignment horizontal="center"/>
    </xf>
    <xf numFmtId="0" fontId="3" fillId="0" borderId="0" xfId="0" applyFont="1" applyAlignment="1">
      <alignment horizontal="right"/>
    </xf>
    <xf numFmtId="3" fontId="5" fillId="0" borderId="0" xfId="0" applyNumberFormat="1" applyFont="1"/>
    <xf numFmtId="0" fontId="3" fillId="0" borderId="4" xfId="0" applyFont="1" applyBorder="1"/>
    <xf numFmtId="0" fontId="3" fillId="0" borderId="5" xfId="0" applyFont="1" applyBorder="1"/>
    <xf numFmtId="0" fontId="5" fillId="0" borderId="6" xfId="0" applyFont="1" applyBorder="1"/>
    <xf numFmtId="0" fontId="5" fillId="0" borderId="0" xfId="0" applyFont="1" applyBorder="1"/>
    <xf numFmtId="0" fontId="3" fillId="0" borderId="7" xfId="0" applyFont="1" applyBorder="1"/>
    <xf numFmtId="14" fontId="5" fillId="0" borderId="0" xfId="0" applyNumberFormat="1" applyFont="1" applyBorder="1"/>
    <xf numFmtId="0" fontId="3" fillId="0" borderId="6" xfId="0" applyFont="1" applyBorder="1"/>
    <xf numFmtId="0" fontId="3" fillId="0" borderId="8" xfId="0" applyFont="1" applyBorder="1"/>
    <xf numFmtId="0" fontId="3" fillId="0" borderId="3" xfId="0" applyFont="1" applyBorder="1"/>
    <xf numFmtId="0" fontId="3" fillId="0" borderId="9" xfId="0" applyFont="1" applyBorder="1"/>
    <xf numFmtId="0" fontId="5" fillId="0" borderId="4" xfId="0" applyFont="1" applyBorder="1"/>
    <xf numFmtId="14" fontId="3" fillId="0" borderId="10" xfId="0" applyNumberFormat="1" applyFont="1" applyBorder="1"/>
    <xf numFmtId="0" fontId="5" fillId="0" borderId="1" xfId="0" applyFont="1" applyBorder="1" applyAlignment="1">
      <alignment horizontal="center"/>
    </xf>
    <xf numFmtId="0" fontId="6" fillId="0" borderId="0" xfId="0" applyFont="1"/>
    <xf numFmtId="0" fontId="6" fillId="0" borderId="3" xfId="0" applyFont="1" applyBorder="1" applyAlignment="1">
      <alignment horizontal="left"/>
    </xf>
    <xf numFmtId="0" fontId="5" fillId="0" borderId="10" xfId="0" applyFont="1" applyBorder="1"/>
    <xf numFmtId="0" fontId="5" fillId="0" borderId="4" xfId="0" applyFont="1" applyBorder="1" applyAlignment="1">
      <alignment horizontal="center"/>
    </xf>
    <xf numFmtId="14" fontId="3" fillId="0" borderId="11" xfId="0" applyNumberFormat="1" applyFont="1" applyBorder="1"/>
    <xf numFmtId="0" fontId="3" fillId="0" borderId="11" xfId="0" applyFont="1" applyBorder="1"/>
    <xf numFmtId="0" fontId="3" fillId="0" borderId="12" xfId="0" applyFont="1" applyBorder="1"/>
    <xf numFmtId="0" fontId="5" fillId="0" borderId="13" xfId="0" applyFont="1" applyBorder="1" applyAlignment="1">
      <alignment horizontal="center"/>
    </xf>
    <xf numFmtId="0" fontId="5" fillId="0" borderId="13" xfId="0" applyFont="1" applyBorder="1"/>
    <xf numFmtId="14" fontId="3" fillId="0" borderId="13" xfId="0" applyNumberFormat="1" applyFont="1" applyBorder="1"/>
    <xf numFmtId="0" fontId="5" fillId="0" borderId="11" xfId="0" applyFont="1" applyBorder="1"/>
    <xf numFmtId="0" fontId="5" fillId="0" borderId="5" xfId="0" applyFont="1" applyBorder="1"/>
    <xf numFmtId="0" fontId="5" fillId="0" borderId="12" xfId="0" applyFont="1" applyBorder="1"/>
    <xf numFmtId="14" fontId="5" fillId="0" borderId="10" xfId="0" applyNumberFormat="1" applyFont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0" borderId="17" xfId="0" applyFont="1" applyBorder="1"/>
    <xf numFmtId="0" fontId="3" fillId="0" borderId="18" xfId="0" applyFont="1" applyBorder="1"/>
    <xf numFmtId="0" fontId="3" fillId="0" borderId="0" xfId="0" applyFont="1" applyBorder="1" applyAlignment="1">
      <alignment horizontal="center"/>
    </xf>
    <xf numFmtId="0" fontId="3" fillId="0" borderId="19" xfId="0" applyFont="1" applyBorder="1"/>
    <xf numFmtId="0" fontId="3" fillId="0" borderId="20" xfId="0" applyFont="1" applyBorder="1"/>
    <xf numFmtId="0" fontId="3" fillId="0" borderId="21" xfId="0" applyFont="1" applyBorder="1"/>
    <xf numFmtId="0" fontId="5" fillId="0" borderId="4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5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K53"/>
  <sheetViews>
    <sheetView tabSelected="1" topLeftCell="E1" zoomScale="75" workbookViewId="0">
      <pane ySplit="6" topLeftCell="A16" activePane="bottomLeft" state="frozen"/>
      <selection pane="bottomLeft" activeCell="P31" sqref="P31:Q31"/>
    </sheetView>
  </sheetViews>
  <sheetFormatPr defaultRowHeight="15" x14ac:dyDescent="0.2"/>
  <cols>
    <col min="1" max="1" width="18.85546875" style="10" customWidth="1"/>
    <col min="2" max="2" width="16" style="11" bestFit="1" customWidth="1"/>
    <col min="3" max="3" width="13.140625" style="10" bestFit="1" customWidth="1"/>
    <col min="4" max="4" width="11.7109375" style="10" bestFit="1" customWidth="1"/>
    <col min="5" max="5" width="19" style="10" bestFit="1" customWidth="1"/>
    <col min="6" max="6" width="20.140625" style="10" bestFit="1" customWidth="1"/>
    <col min="7" max="7" width="10.28515625" style="10" bestFit="1" customWidth="1"/>
    <col min="8" max="8" width="2.7109375" style="10" customWidth="1"/>
    <col min="9" max="9" width="8.5703125" style="10" bestFit="1" customWidth="1"/>
    <col min="10" max="10" width="10.42578125" style="10" bestFit="1" customWidth="1"/>
    <col min="11" max="11" width="13" style="10" customWidth="1"/>
    <col min="12" max="12" width="8.85546875" style="10" customWidth="1"/>
    <col min="13" max="13" width="11.42578125" style="10" bestFit="1" customWidth="1"/>
    <col min="14" max="14" width="9.140625" style="10"/>
    <col min="15" max="15" width="13.28515625" style="10" bestFit="1" customWidth="1"/>
    <col min="16" max="16" width="11.7109375" style="10" bestFit="1" customWidth="1"/>
    <col min="17" max="17" width="12.85546875" style="10" customWidth="1"/>
    <col min="18" max="18" width="9.140625" style="10"/>
    <col min="19" max="19" width="10.7109375" style="10" customWidth="1"/>
    <col min="20" max="21" width="10.85546875" style="10" customWidth="1"/>
    <col min="22" max="22" width="12.28515625" style="10" customWidth="1"/>
    <col min="23" max="27" width="11.42578125" style="10" customWidth="1"/>
    <col min="28" max="30" width="9.140625" style="10"/>
    <col min="31" max="31" width="10.7109375" style="10" customWidth="1"/>
    <col min="32" max="32" width="12.5703125" style="10" customWidth="1"/>
    <col min="33" max="33" width="11.7109375" style="10" customWidth="1"/>
    <col min="34" max="35" width="13" style="10" customWidth="1"/>
    <col min="36" max="40" width="9.140625" style="10"/>
    <col min="41" max="41" width="11" style="10" customWidth="1"/>
    <col min="42" max="42" width="13.28515625" style="10" customWidth="1"/>
    <col min="43" max="43" width="9.140625" style="10"/>
    <col min="44" max="44" width="13" style="10" customWidth="1"/>
    <col min="45" max="46" width="9.140625" style="10"/>
    <col min="47" max="47" width="12.7109375" style="10" customWidth="1"/>
    <col min="48" max="48" width="13" style="10" customWidth="1"/>
    <col min="49" max="50" width="9.140625" style="10"/>
    <col min="51" max="54" width="13" style="10" customWidth="1"/>
    <col min="55" max="56" width="9.140625" style="10"/>
    <col min="57" max="57" width="9.85546875" style="10" customWidth="1"/>
    <col min="58" max="58" width="9.140625" style="10"/>
    <col min="59" max="59" width="13" style="10" customWidth="1"/>
    <col min="60" max="60" width="12.42578125" style="10" customWidth="1"/>
    <col min="61" max="62" width="13" style="10" customWidth="1"/>
    <col min="63" max="63" width="9.140625" style="10"/>
    <col min="64" max="64" width="13" style="10" customWidth="1"/>
    <col min="65" max="71" width="9.140625" style="10"/>
    <col min="72" max="72" width="12.7109375" style="10" customWidth="1"/>
    <col min="73" max="73" width="13" style="10" customWidth="1"/>
    <col min="74" max="74" width="9.140625" style="10"/>
    <col min="75" max="75" width="13" style="10" customWidth="1"/>
    <col min="76" max="82" width="9.140625" style="10"/>
    <col min="83" max="84" width="13" style="10" customWidth="1"/>
    <col min="85" max="85" width="9.140625" style="10"/>
    <col min="86" max="86" width="13" style="10" customWidth="1"/>
    <col min="87" max="93" width="9.140625" style="10"/>
    <col min="94" max="95" width="13" style="10" customWidth="1"/>
    <col min="96" max="96" width="9.140625" style="10"/>
    <col min="97" max="97" width="12.7109375" style="10" customWidth="1"/>
    <col min="98" max="104" width="9.140625" style="10"/>
    <col min="105" max="106" width="13" style="10" customWidth="1"/>
    <col min="107" max="107" width="9.140625" style="10"/>
    <col min="108" max="108" width="13" style="10" customWidth="1"/>
    <col min="109" max="16384" width="9.140625" style="10"/>
  </cols>
  <sheetData>
    <row r="1" spans="1:15" x14ac:dyDescent="0.2">
      <c r="H1" s="10" t="s">
        <v>75</v>
      </c>
    </row>
    <row r="2" spans="1:15" x14ac:dyDescent="0.2">
      <c r="A2" s="10" t="s">
        <v>0</v>
      </c>
      <c r="H2" s="10" t="s">
        <v>76</v>
      </c>
    </row>
    <row r="3" spans="1:15" x14ac:dyDescent="0.2">
      <c r="G3" s="12"/>
      <c r="H3" s="12" t="s">
        <v>77</v>
      </c>
    </row>
    <row r="4" spans="1:15" x14ac:dyDescent="0.2">
      <c r="E4" s="11" t="s">
        <v>36</v>
      </c>
      <c r="F4" s="11" t="s">
        <v>36</v>
      </c>
      <c r="G4" s="13" t="s">
        <v>36</v>
      </c>
      <c r="H4" s="13" t="s">
        <v>75</v>
      </c>
    </row>
    <row r="5" spans="1:15" x14ac:dyDescent="0.2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  <c r="O5" s="32" t="s">
        <v>70</v>
      </c>
    </row>
    <row r="6" spans="1:15" s="16" customFormat="1" x14ac:dyDescent="0.2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  <c r="O6" s="33" t="s">
        <v>71</v>
      </c>
    </row>
    <row r="7" spans="1:15" x14ac:dyDescent="0.2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5" x14ac:dyDescent="0.2">
      <c r="C8" s="15">
        <v>48395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5" x14ac:dyDescent="0.2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5" x14ac:dyDescent="0.2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5" x14ac:dyDescent="0.2">
      <c r="D11" s="14"/>
      <c r="G11" s="14"/>
      <c r="H11" s="14"/>
    </row>
    <row r="12" spans="1:15" x14ac:dyDescent="0.2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5" x14ac:dyDescent="0.2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5" x14ac:dyDescent="0.2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5" x14ac:dyDescent="0.2">
      <c r="D15" s="14"/>
      <c r="G15" s="14"/>
      <c r="H15" s="14"/>
    </row>
    <row r="16" spans="1:15" x14ac:dyDescent="0.2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115" x14ac:dyDescent="0.2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115" x14ac:dyDescent="0.2">
      <c r="D18" s="14"/>
      <c r="E18" s="17" t="s">
        <v>36</v>
      </c>
      <c r="F18" s="10" t="s">
        <v>17</v>
      </c>
      <c r="G18" s="14">
        <v>3300</v>
      </c>
      <c r="H18" s="14"/>
    </row>
    <row r="19" spans="1:115" x14ac:dyDescent="0.2">
      <c r="D19" s="14"/>
      <c r="E19" s="17" t="s">
        <v>36</v>
      </c>
      <c r="F19" s="10" t="s">
        <v>16</v>
      </c>
      <c r="G19" s="14">
        <v>2000</v>
      </c>
      <c r="H19" s="14"/>
    </row>
    <row r="20" spans="1:115" x14ac:dyDescent="0.2">
      <c r="D20" s="14"/>
      <c r="G20" s="14"/>
      <c r="H20" s="14"/>
    </row>
    <row r="21" spans="1:115" x14ac:dyDescent="0.2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115" x14ac:dyDescent="0.2">
      <c r="C22" s="15">
        <v>42886</v>
      </c>
      <c r="D22" s="14"/>
      <c r="F22" s="10" t="s">
        <v>17</v>
      </c>
      <c r="G22" s="14">
        <v>2700</v>
      </c>
      <c r="H22" s="14"/>
    </row>
    <row r="23" spans="1:115" x14ac:dyDescent="0.2">
      <c r="C23" s="15"/>
      <c r="D23" s="14"/>
      <c r="G23" s="14"/>
      <c r="H23" s="14"/>
      <c r="O23" s="32" t="s">
        <v>70</v>
      </c>
    </row>
    <row r="24" spans="1:115" ht="15.75" thickBot="1" x14ac:dyDescent="0.25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  <c r="O24" s="33" t="s">
        <v>71</v>
      </c>
    </row>
    <row r="25" spans="1:115" x14ac:dyDescent="0.2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  <c r="N25" s="46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  <c r="BR25" s="47"/>
      <c r="BS25" s="47"/>
      <c r="BT25" s="47"/>
      <c r="BU25" s="47"/>
      <c r="BV25" s="47"/>
      <c r="BW25" s="47"/>
      <c r="BX25" s="47"/>
      <c r="BY25" s="47"/>
      <c r="BZ25" s="47"/>
      <c r="CA25" s="47"/>
      <c r="CB25" s="47"/>
      <c r="CC25" s="47"/>
      <c r="CD25" s="47"/>
      <c r="CE25" s="47"/>
      <c r="CF25" s="47"/>
      <c r="CG25" s="47"/>
      <c r="CH25" s="47"/>
      <c r="CI25" s="47"/>
      <c r="CJ25" s="47"/>
      <c r="CK25" s="47"/>
      <c r="CL25" s="47"/>
      <c r="CM25" s="47"/>
      <c r="CN25" s="47"/>
      <c r="CO25" s="47"/>
      <c r="CP25" s="47"/>
      <c r="CQ25" s="47"/>
      <c r="CR25" s="47"/>
      <c r="CS25" s="47"/>
      <c r="CT25" s="47"/>
      <c r="CU25" s="47"/>
      <c r="CV25" s="47"/>
      <c r="CW25" s="47"/>
      <c r="CX25" s="47"/>
      <c r="CY25" s="47"/>
      <c r="CZ25" s="47"/>
      <c r="DA25" s="47"/>
      <c r="DB25" s="47"/>
      <c r="DC25" s="47"/>
      <c r="DD25" s="47"/>
      <c r="DE25" s="47"/>
      <c r="DF25" s="47"/>
      <c r="DG25" s="47"/>
      <c r="DH25" s="47"/>
      <c r="DI25" s="47"/>
      <c r="DJ25" s="47"/>
      <c r="DK25" s="48"/>
    </row>
    <row r="26" spans="1:115" x14ac:dyDescent="0.2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  <c r="N26" s="49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  <c r="CC26" s="12"/>
      <c r="CD26" s="12"/>
      <c r="CE26" s="12"/>
      <c r="CF26" s="12"/>
      <c r="CG26" s="12"/>
      <c r="CH26" s="12"/>
      <c r="CI26" s="12"/>
      <c r="CJ26" s="12"/>
      <c r="CK26" s="12"/>
      <c r="CL26" s="12"/>
      <c r="CM26" s="12"/>
      <c r="CN26" s="12"/>
      <c r="CO26" s="12"/>
      <c r="CP26" s="12"/>
      <c r="CQ26" s="12"/>
      <c r="CR26" s="12"/>
      <c r="CS26" s="12"/>
      <c r="CT26" s="12"/>
      <c r="CU26" s="12"/>
      <c r="CV26" s="12"/>
      <c r="CW26" s="12"/>
      <c r="CX26" s="12"/>
      <c r="CY26" s="12"/>
      <c r="CZ26" s="12"/>
      <c r="DA26" s="12"/>
      <c r="DB26" s="12"/>
      <c r="DC26" s="12"/>
      <c r="DD26" s="12"/>
      <c r="DE26" s="12"/>
      <c r="DF26" s="12"/>
      <c r="DG26" s="12"/>
      <c r="DH26" s="12"/>
      <c r="DI26" s="12"/>
      <c r="DJ26" s="12"/>
      <c r="DK26" s="50"/>
    </row>
    <row r="27" spans="1:115" x14ac:dyDescent="0.2">
      <c r="D27" s="14"/>
      <c r="G27" s="14" t="s">
        <v>36</v>
      </c>
      <c r="H27" s="14"/>
      <c r="N27" s="49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  <c r="AN27" s="12"/>
      <c r="AO27" s="12"/>
      <c r="AP27" s="12"/>
      <c r="AQ27" s="12"/>
      <c r="AR27" s="12"/>
      <c r="AS27" s="12"/>
      <c r="AT27" s="12"/>
      <c r="AU27" s="12"/>
      <c r="AV27" s="12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  <c r="CC27" s="12"/>
      <c r="CD27" s="12"/>
      <c r="CE27" s="12"/>
      <c r="CF27" s="12"/>
      <c r="CG27" s="12"/>
      <c r="CH27" s="12"/>
      <c r="CI27" s="12"/>
      <c r="CJ27" s="12"/>
      <c r="CK27" s="12"/>
      <c r="CL27" s="12"/>
      <c r="CM27" s="12"/>
      <c r="CN27" s="12"/>
      <c r="CO27" s="12"/>
      <c r="CP27" s="12"/>
      <c r="CQ27" s="12"/>
      <c r="CR27" s="12"/>
      <c r="CS27" s="12"/>
      <c r="CT27" s="12"/>
      <c r="CU27" s="12"/>
      <c r="CV27" s="12"/>
      <c r="CW27" s="12"/>
      <c r="CX27" s="12"/>
      <c r="CY27" s="12"/>
      <c r="CZ27" s="12"/>
      <c r="DA27" s="12"/>
      <c r="DB27" s="12"/>
      <c r="DC27" s="12"/>
      <c r="DD27" s="12"/>
      <c r="DE27" s="12"/>
      <c r="DF27" s="12"/>
      <c r="DG27" s="12"/>
      <c r="DH27" s="12"/>
      <c r="DI27" s="12"/>
      <c r="DJ27" s="12"/>
      <c r="DK27" s="50"/>
    </row>
    <row r="28" spans="1:115" ht="15.75" x14ac:dyDescent="0.25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  <c r="N28" s="49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51"/>
      <c r="AE28" s="24">
        <v>37408</v>
      </c>
      <c r="AF28" s="24">
        <v>37437</v>
      </c>
      <c r="AG28" s="12"/>
      <c r="AH28" s="12"/>
      <c r="AI28" s="12"/>
      <c r="AJ28" s="12"/>
      <c r="AK28" s="12"/>
      <c r="AL28" s="12"/>
      <c r="AM28" s="12"/>
      <c r="AN28" s="12"/>
      <c r="AO28" s="24">
        <v>37438</v>
      </c>
      <c r="AP28" s="24">
        <v>37560</v>
      </c>
      <c r="AQ28" s="12"/>
      <c r="AR28" s="12"/>
      <c r="AS28" s="12"/>
      <c r="AT28" s="12"/>
      <c r="AU28" s="12"/>
      <c r="AV28" s="12"/>
      <c r="AW28" s="12"/>
      <c r="AX28" s="12"/>
      <c r="AY28" s="24">
        <v>37561</v>
      </c>
      <c r="AZ28" s="24">
        <v>37680</v>
      </c>
      <c r="BA28" s="12"/>
      <c r="BB28" s="12"/>
      <c r="BC28" s="12"/>
      <c r="BD28" s="12"/>
      <c r="BE28" s="12"/>
      <c r="BF28" s="12"/>
      <c r="BG28" s="12"/>
      <c r="BH28" s="12"/>
      <c r="BI28" s="24">
        <v>37681</v>
      </c>
      <c r="BJ28" s="24">
        <v>37772</v>
      </c>
      <c r="BK28" s="12"/>
      <c r="BL28" s="12"/>
      <c r="BM28" s="12"/>
      <c r="BN28" s="12"/>
      <c r="BO28" s="12"/>
      <c r="BP28" s="12"/>
      <c r="BQ28" s="12"/>
      <c r="BR28" s="12"/>
      <c r="BS28" s="12"/>
      <c r="BT28" s="24">
        <v>37773</v>
      </c>
      <c r="BU28" s="24">
        <v>38077</v>
      </c>
      <c r="BV28" s="12"/>
      <c r="BW28" s="12"/>
      <c r="BX28" s="12"/>
      <c r="BY28" s="12"/>
      <c r="BZ28" s="12"/>
      <c r="CA28" s="12"/>
      <c r="CB28" s="12"/>
      <c r="CC28" s="12"/>
      <c r="CD28" s="12"/>
      <c r="CE28" s="24">
        <v>37712</v>
      </c>
      <c r="CF28" s="24">
        <v>42886</v>
      </c>
      <c r="CG28" s="12"/>
      <c r="CH28" s="12"/>
      <c r="CI28" s="12"/>
      <c r="CJ28" s="12"/>
      <c r="CK28" s="12"/>
      <c r="CL28" s="12"/>
      <c r="CM28" s="12"/>
      <c r="CN28" s="12"/>
      <c r="CO28" s="12"/>
      <c r="CP28" s="24">
        <v>42887</v>
      </c>
      <c r="CQ28" s="24">
        <v>42916</v>
      </c>
      <c r="CR28" s="12"/>
      <c r="CS28" s="12"/>
      <c r="CT28" s="12"/>
      <c r="CU28" s="12"/>
      <c r="CV28" s="12"/>
      <c r="CW28" s="12"/>
      <c r="CX28" s="12"/>
      <c r="CY28" s="12"/>
      <c r="CZ28" s="12"/>
      <c r="DA28" s="24">
        <v>42917</v>
      </c>
      <c r="DB28" s="24">
        <v>401768</v>
      </c>
      <c r="DC28" s="12"/>
      <c r="DD28" s="12"/>
      <c r="DE28" s="12"/>
      <c r="DF28" s="12"/>
      <c r="DG28" s="12"/>
      <c r="DH28" s="12"/>
      <c r="DI28" s="12"/>
      <c r="DJ28" s="12"/>
      <c r="DK28" s="50"/>
    </row>
    <row r="29" spans="1:115" ht="15.75" x14ac:dyDescent="0.25">
      <c r="C29" s="15">
        <v>37772</v>
      </c>
      <c r="D29" s="14"/>
      <c r="F29" s="10" t="s">
        <v>17</v>
      </c>
      <c r="G29" s="14">
        <v>1700</v>
      </c>
      <c r="H29" s="14"/>
      <c r="I29" s="14"/>
      <c r="N29" s="49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39" t="s">
        <v>72</v>
      </c>
      <c r="AE29" s="36" t="s">
        <v>46</v>
      </c>
      <c r="AF29" s="36" t="s">
        <v>53</v>
      </c>
      <c r="AG29" s="37" t="s">
        <v>52</v>
      </c>
      <c r="AH29" s="38" t="s">
        <v>54</v>
      </c>
      <c r="AI29" s="12"/>
      <c r="AJ29" s="40" t="s">
        <v>73</v>
      </c>
      <c r="AK29" s="37" t="s">
        <v>15</v>
      </c>
      <c r="AL29" s="37" t="s">
        <v>61</v>
      </c>
      <c r="AM29" s="38" t="s">
        <v>74</v>
      </c>
      <c r="AN29" s="12"/>
      <c r="AO29" s="41" t="s">
        <v>46</v>
      </c>
      <c r="AP29" s="36" t="s">
        <v>53</v>
      </c>
      <c r="AQ29" s="37" t="s">
        <v>52</v>
      </c>
      <c r="AR29" s="38" t="s">
        <v>54</v>
      </c>
      <c r="AS29" s="12"/>
      <c r="AT29" s="40" t="s">
        <v>73</v>
      </c>
      <c r="AU29" s="37" t="s">
        <v>15</v>
      </c>
      <c r="AV29" s="37" t="s">
        <v>61</v>
      </c>
      <c r="AW29" s="38" t="s">
        <v>74</v>
      </c>
      <c r="AX29" s="12"/>
      <c r="AY29" s="41" t="s">
        <v>46</v>
      </c>
      <c r="AZ29" s="36" t="s">
        <v>53</v>
      </c>
      <c r="BA29" s="37" t="s">
        <v>52</v>
      </c>
      <c r="BB29" s="38" t="s">
        <v>54</v>
      </c>
      <c r="BC29" s="12"/>
      <c r="BD29" s="40" t="s">
        <v>73</v>
      </c>
      <c r="BE29" s="37" t="s">
        <v>15</v>
      </c>
      <c r="BF29" s="37" t="s">
        <v>61</v>
      </c>
      <c r="BG29" s="38" t="s">
        <v>74</v>
      </c>
      <c r="BH29" s="12"/>
      <c r="BI29" s="41" t="s">
        <v>46</v>
      </c>
      <c r="BJ29" s="36" t="s">
        <v>53</v>
      </c>
      <c r="BK29" s="37" t="s">
        <v>52</v>
      </c>
      <c r="BL29" s="38" t="s">
        <v>54</v>
      </c>
      <c r="BM29" s="12"/>
      <c r="BN29" s="40" t="s">
        <v>73</v>
      </c>
      <c r="BO29" s="37" t="s">
        <v>15</v>
      </c>
      <c r="BP29" s="37" t="s">
        <v>61</v>
      </c>
      <c r="BQ29" s="38" t="s">
        <v>74</v>
      </c>
      <c r="BR29" s="12"/>
      <c r="BS29" s="12"/>
      <c r="BT29" s="41" t="s">
        <v>46</v>
      </c>
      <c r="BU29" s="36" t="s">
        <v>53</v>
      </c>
      <c r="BV29" s="37" t="s">
        <v>52</v>
      </c>
      <c r="BW29" s="38" t="s">
        <v>54</v>
      </c>
      <c r="BX29" s="12"/>
      <c r="BY29" s="40" t="s">
        <v>73</v>
      </c>
      <c r="BZ29" s="37" t="s">
        <v>15</v>
      </c>
      <c r="CA29" s="37" t="s">
        <v>61</v>
      </c>
      <c r="CB29" s="38" t="s">
        <v>74</v>
      </c>
      <c r="CC29" s="12"/>
      <c r="CD29" s="12"/>
      <c r="CE29" s="41" t="s">
        <v>46</v>
      </c>
      <c r="CF29" s="36" t="s">
        <v>53</v>
      </c>
      <c r="CG29" s="37" t="s">
        <v>52</v>
      </c>
      <c r="CH29" s="38" t="s">
        <v>54</v>
      </c>
      <c r="CI29" s="12"/>
      <c r="CJ29" s="40" t="s">
        <v>73</v>
      </c>
      <c r="CK29" s="37" t="s">
        <v>15</v>
      </c>
      <c r="CL29" s="37" t="s">
        <v>61</v>
      </c>
      <c r="CM29" s="38" t="s">
        <v>74</v>
      </c>
      <c r="CN29" s="12"/>
      <c r="CO29" s="12"/>
      <c r="CP29" s="41" t="s">
        <v>46</v>
      </c>
      <c r="CQ29" s="36" t="s">
        <v>53</v>
      </c>
      <c r="CR29" s="37" t="s">
        <v>52</v>
      </c>
      <c r="CS29" s="38" t="s">
        <v>54</v>
      </c>
      <c r="CT29" s="12"/>
      <c r="CU29" s="40" t="s">
        <v>73</v>
      </c>
      <c r="CV29" s="37" t="s">
        <v>15</v>
      </c>
      <c r="CW29" s="37" t="s">
        <v>61</v>
      </c>
      <c r="CX29" s="38" t="s">
        <v>74</v>
      </c>
      <c r="CY29" s="12"/>
      <c r="CZ29" s="12"/>
      <c r="DA29" s="41" t="s">
        <v>46</v>
      </c>
      <c r="DB29" s="36" t="s">
        <v>53</v>
      </c>
      <c r="DC29" s="37" t="s">
        <v>52</v>
      </c>
      <c r="DD29" s="38" t="s">
        <v>54</v>
      </c>
      <c r="DE29" s="12"/>
      <c r="DF29" s="40" t="s">
        <v>73</v>
      </c>
      <c r="DG29" s="37" t="s">
        <v>15</v>
      </c>
      <c r="DH29" s="37" t="s">
        <v>61</v>
      </c>
      <c r="DI29" s="38" t="s">
        <v>74</v>
      </c>
      <c r="DJ29" s="12"/>
      <c r="DK29" s="50"/>
    </row>
    <row r="30" spans="1:115" ht="15.75" x14ac:dyDescent="0.25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N30" s="49"/>
      <c r="O30" s="45">
        <v>37229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19"/>
      <c r="Y30" s="29">
        <v>78069</v>
      </c>
      <c r="Z30" s="29">
        <v>10487</v>
      </c>
      <c r="AA30" s="29">
        <v>56698</v>
      </c>
      <c r="AB30" s="43"/>
      <c r="AC30" s="12"/>
      <c r="AD30" s="51">
        <v>27641</v>
      </c>
      <c r="AE30" s="12">
        <v>20000</v>
      </c>
      <c r="AF30" s="12">
        <v>0</v>
      </c>
      <c r="AG30" s="12"/>
      <c r="AH30" s="12"/>
      <c r="AI30" s="12"/>
      <c r="AJ30" s="12"/>
      <c r="AK30" s="12">
        <v>8000</v>
      </c>
      <c r="AL30" s="12">
        <v>12000</v>
      </c>
      <c r="AM30" s="12"/>
      <c r="AN30" s="12"/>
      <c r="AO30" s="12">
        <v>20000</v>
      </c>
      <c r="AP30" s="12">
        <v>0</v>
      </c>
      <c r="AQ30" s="12"/>
      <c r="AR30" s="12"/>
      <c r="AS30" s="12"/>
      <c r="AT30" s="12"/>
      <c r="AU30" s="12">
        <v>8000</v>
      </c>
      <c r="AV30" s="12">
        <v>12000</v>
      </c>
      <c r="AW30" s="12"/>
      <c r="AX30" s="12"/>
      <c r="AY30" s="12">
        <v>14265</v>
      </c>
      <c r="AZ30" s="12">
        <v>0</v>
      </c>
      <c r="BA30" s="12"/>
      <c r="BB30" s="12">
        <v>5735</v>
      </c>
      <c r="BC30" s="12"/>
      <c r="BD30" s="12"/>
      <c r="BE30" s="12">
        <v>8000</v>
      </c>
      <c r="BF30" s="12">
        <v>12000</v>
      </c>
      <c r="BG30" s="12"/>
      <c r="BH30" s="12"/>
      <c r="BI30" s="12">
        <v>20000</v>
      </c>
      <c r="BJ30" s="12">
        <v>0</v>
      </c>
      <c r="BK30" s="12"/>
      <c r="BL30" s="12"/>
      <c r="BM30" s="12"/>
      <c r="BN30" s="12"/>
      <c r="BO30" s="12">
        <v>8000</v>
      </c>
      <c r="BP30" s="12">
        <v>12000</v>
      </c>
      <c r="BQ30" s="12"/>
      <c r="BR30" s="12"/>
      <c r="BS30" s="12"/>
      <c r="BT30" s="12">
        <v>20000</v>
      </c>
      <c r="BU30" s="12">
        <v>0</v>
      </c>
      <c r="BV30" s="12"/>
      <c r="BW30" s="12"/>
      <c r="BX30" s="12"/>
      <c r="BY30" s="12"/>
      <c r="BZ30" s="12">
        <v>8000</v>
      </c>
      <c r="CA30" s="12">
        <v>12000</v>
      </c>
      <c r="CB30" s="12"/>
      <c r="CC30" s="12"/>
      <c r="CD30" s="12"/>
      <c r="CE30" s="12">
        <v>20000</v>
      </c>
      <c r="CF30" s="12">
        <v>0</v>
      </c>
      <c r="CG30" s="12"/>
      <c r="CH30" s="12"/>
      <c r="CI30" s="12"/>
      <c r="CJ30" s="12"/>
      <c r="CK30" s="12">
        <v>8000</v>
      </c>
      <c r="CL30" s="12">
        <v>12000</v>
      </c>
      <c r="CM30" s="12"/>
      <c r="CN30" s="12"/>
      <c r="CO30" s="12"/>
      <c r="CP30" s="12">
        <v>20000</v>
      </c>
      <c r="CQ30" s="12">
        <v>0</v>
      </c>
      <c r="CR30" s="12"/>
      <c r="CS30" s="12"/>
      <c r="CT30" s="12"/>
      <c r="CU30" s="12"/>
      <c r="CV30" s="12">
        <v>8000</v>
      </c>
      <c r="CW30" s="12">
        <v>12000</v>
      </c>
      <c r="CX30" s="12"/>
      <c r="CY30" s="12"/>
      <c r="CZ30" s="12"/>
      <c r="DA30" s="12">
        <v>20000</v>
      </c>
      <c r="DB30" s="12">
        <v>0</v>
      </c>
      <c r="DC30" s="12"/>
      <c r="DD30" s="12"/>
      <c r="DE30" s="12"/>
      <c r="DF30" s="12"/>
      <c r="DG30" s="12">
        <v>8000</v>
      </c>
      <c r="DH30" s="12">
        <v>12000</v>
      </c>
      <c r="DI30" s="12"/>
      <c r="DJ30" s="12"/>
      <c r="DK30" s="50"/>
    </row>
    <row r="31" spans="1:115" ht="15.75" x14ac:dyDescent="0.25">
      <c r="C31" s="15">
        <v>38077</v>
      </c>
      <c r="D31" s="14"/>
      <c r="F31" s="10" t="s">
        <v>17</v>
      </c>
      <c r="G31" s="14">
        <v>5000</v>
      </c>
      <c r="H31" s="14"/>
      <c r="I31" s="14"/>
      <c r="N31" s="49"/>
      <c r="O31" s="34"/>
      <c r="P31" s="55" t="s">
        <v>64</v>
      </c>
      <c r="Q31" s="55"/>
      <c r="R31" s="29"/>
      <c r="S31" s="35" t="s">
        <v>46</v>
      </c>
      <c r="T31" s="35" t="s">
        <v>53</v>
      </c>
      <c r="U31" s="35" t="s">
        <v>42</v>
      </c>
      <c r="V31" s="35" t="s">
        <v>65</v>
      </c>
      <c r="W31" s="29"/>
      <c r="X31" s="40" t="s">
        <v>73</v>
      </c>
      <c r="Y31" s="42" t="s">
        <v>15</v>
      </c>
      <c r="Z31" s="42" t="s">
        <v>61</v>
      </c>
      <c r="AA31" s="44" t="s">
        <v>74</v>
      </c>
      <c r="AB31" s="43"/>
      <c r="AC31" s="12"/>
      <c r="AD31" s="51">
        <v>27608</v>
      </c>
      <c r="AE31" s="12">
        <v>5882</v>
      </c>
      <c r="AF31" s="12"/>
      <c r="AG31" s="12"/>
      <c r="AH31" s="12">
        <v>4118</v>
      </c>
      <c r="AI31" s="12"/>
      <c r="AJ31" s="12"/>
      <c r="AK31" s="12"/>
      <c r="AL31" s="12">
        <v>10000</v>
      </c>
      <c r="AM31" s="12"/>
      <c r="AN31" s="12"/>
      <c r="AO31" s="12">
        <v>5882</v>
      </c>
      <c r="AP31" s="12"/>
      <c r="AQ31" s="12"/>
      <c r="AR31" s="12">
        <v>4118</v>
      </c>
      <c r="AS31" s="12"/>
      <c r="AT31" s="12"/>
      <c r="AU31" s="12"/>
      <c r="AV31" s="12">
        <v>10000</v>
      </c>
      <c r="AW31" s="12"/>
      <c r="AX31" s="12"/>
      <c r="AY31" s="12">
        <v>5882</v>
      </c>
      <c r="AZ31" s="12"/>
      <c r="BA31" s="12"/>
      <c r="BB31" s="12">
        <v>4118</v>
      </c>
      <c r="BC31" s="12"/>
      <c r="BD31" s="12"/>
      <c r="BE31" s="12"/>
      <c r="BF31" s="12">
        <v>10000</v>
      </c>
      <c r="BG31" s="12"/>
      <c r="BH31" s="12"/>
      <c r="BI31" s="12">
        <v>5882</v>
      </c>
      <c r="BJ31" s="12"/>
      <c r="BK31" s="12"/>
      <c r="BL31" s="12">
        <v>4118</v>
      </c>
      <c r="BM31" s="12"/>
      <c r="BN31" s="12"/>
      <c r="BO31" s="12"/>
      <c r="BP31" s="12">
        <v>10000</v>
      </c>
      <c r="BQ31" s="12"/>
      <c r="BR31" s="12"/>
      <c r="BS31" s="12"/>
      <c r="BT31" s="12">
        <v>5882</v>
      </c>
      <c r="BU31" s="12"/>
      <c r="BV31" s="12"/>
      <c r="BW31" s="12">
        <v>4118</v>
      </c>
      <c r="BX31" s="12"/>
      <c r="BY31" s="12"/>
      <c r="BZ31" s="12"/>
      <c r="CA31" s="12">
        <v>10000</v>
      </c>
      <c r="CB31" s="12"/>
      <c r="CC31" s="12"/>
      <c r="CD31" s="12"/>
      <c r="CE31" s="12">
        <v>5882</v>
      </c>
      <c r="CF31" s="12"/>
      <c r="CG31" s="12"/>
      <c r="CH31" s="12">
        <v>4118</v>
      </c>
      <c r="CI31" s="12"/>
      <c r="CJ31" s="12"/>
      <c r="CK31" s="12"/>
      <c r="CL31" s="12">
        <v>10000</v>
      </c>
      <c r="CM31" s="12"/>
      <c r="CN31" s="12"/>
      <c r="CO31" s="12"/>
      <c r="CP31" s="12">
        <v>5882</v>
      </c>
      <c r="CQ31" s="12"/>
      <c r="CR31" s="12"/>
      <c r="CS31" s="12">
        <v>4118</v>
      </c>
      <c r="CT31" s="12"/>
      <c r="CU31" s="12"/>
      <c r="CV31" s="12"/>
      <c r="CW31" s="12">
        <v>10000</v>
      </c>
      <c r="CX31" s="12"/>
      <c r="CY31" s="12"/>
      <c r="CZ31" s="12"/>
      <c r="DA31" s="12">
        <v>5882</v>
      </c>
      <c r="DB31" s="12"/>
      <c r="DC31" s="12"/>
      <c r="DD31" s="12">
        <v>4118</v>
      </c>
      <c r="DE31" s="12"/>
      <c r="DF31" s="12"/>
      <c r="DG31" s="12"/>
      <c r="DH31" s="12">
        <v>10000</v>
      </c>
      <c r="DI31" s="12"/>
      <c r="DJ31" s="12"/>
      <c r="DK31" s="50"/>
    </row>
    <row r="32" spans="1:115" ht="15.75" x14ac:dyDescent="0.25">
      <c r="D32" s="14"/>
      <c r="G32" s="14" t="s">
        <v>36</v>
      </c>
      <c r="H32" s="14"/>
      <c r="N32" s="49"/>
      <c r="O32" s="21"/>
      <c r="P32" s="24">
        <v>37408</v>
      </c>
      <c r="Q32" s="24">
        <v>37437</v>
      </c>
      <c r="R32" s="22"/>
      <c r="S32" s="22">
        <v>42434</v>
      </c>
      <c r="T32" s="22">
        <v>53300</v>
      </c>
      <c r="U32" s="22">
        <v>15000</v>
      </c>
      <c r="V32" s="22">
        <v>9266</v>
      </c>
      <c r="W32" s="22">
        <f>SUM(S32:V32)</f>
        <v>120000</v>
      </c>
      <c r="X32" s="22"/>
      <c r="Y32" s="22">
        <v>8000</v>
      </c>
      <c r="Z32" s="22">
        <v>50000</v>
      </c>
      <c r="AA32" s="22">
        <v>62000</v>
      </c>
      <c r="AB32" s="23"/>
      <c r="AC32" s="12"/>
      <c r="AD32" s="51">
        <v>27604</v>
      </c>
      <c r="AE32" s="12">
        <v>2005</v>
      </c>
      <c r="AF32" s="12"/>
      <c r="AG32" s="12"/>
      <c r="AH32" s="12">
        <v>3295</v>
      </c>
      <c r="AI32" s="12"/>
      <c r="AJ32" s="12"/>
      <c r="AK32" s="12"/>
      <c r="AL32" s="12">
        <v>3300</v>
      </c>
      <c r="AM32" s="12">
        <v>2000</v>
      </c>
      <c r="AN32" s="12"/>
      <c r="AO32" s="12">
        <v>2005</v>
      </c>
      <c r="AP32" s="12"/>
      <c r="AQ32" s="12"/>
      <c r="AR32" s="12">
        <v>3295</v>
      </c>
      <c r="AS32" s="12"/>
      <c r="AT32" s="12"/>
      <c r="AU32" s="12"/>
      <c r="AV32" s="12">
        <v>3300</v>
      </c>
      <c r="AW32" s="12">
        <v>2000</v>
      </c>
      <c r="AX32" s="12"/>
      <c r="AY32" s="12">
        <v>2005</v>
      </c>
      <c r="AZ32" s="12"/>
      <c r="BA32" s="12"/>
      <c r="BB32" s="12">
        <v>3295</v>
      </c>
      <c r="BC32" s="12"/>
      <c r="BD32" s="12"/>
      <c r="BE32" s="12"/>
      <c r="BF32" s="12">
        <v>3300</v>
      </c>
      <c r="BG32" s="12">
        <v>2000</v>
      </c>
      <c r="BH32" s="12"/>
      <c r="BI32" s="12">
        <v>2005</v>
      </c>
      <c r="BJ32" s="12"/>
      <c r="BK32" s="12"/>
      <c r="BL32" s="12">
        <v>3295</v>
      </c>
      <c r="BM32" s="12"/>
      <c r="BN32" s="12"/>
      <c r="BO32" s="12"/>
      <c r="BP32" s="12">
        <v>3300</v>
      </c>
      <c r="BQ32" s="12">
        <v>2000</v>
      </c>
      <c r="BR32" s="12"/>
      <c r="BS32" s="12"/>
      <c r="BT32" s="12" t="s">
        <v>36</v>
      </c>
      <c r="BU32" s="12"/>
      <c r="BV32" s="12"/>
      <c r="BW32" s="12">
        <v>0</v>
      </c>
      <c r="BX32" s="12"/>
      <c r="BY32" s="12"/>
      <c r="BZ32" s="12"/>
      <c r="CA32" s="12"/>
      <c r="CB32" s="12"/>
      <c r="CC32" s="12"/>
      <c r="CD32" s="12"/>
      <c r="CE32" s="12" t="s">
        <v>36</v>
      </c>
      <c r="CF32" s="12"/>
      <c r="CG32" s="12"/>
      <c r="CH32" s="12">
        <v>0</v>
      </c>
      <c r="CI32" s="12"/>
      <c r="CJ32" s="12"/>
      <c r="CK32" s="12"/>
      <c r="CL32" s="12"/>
      <c r="CM32" s="12"/>
      <c r="CN32" s="12"/>
      <c r="CO32" s="12"/>
      <c r="CP32" s="12" t="s">
        <v>36</v>
      </c>
      <c r="CQ32" s="12"/>
      <c r="CR32" s="12"/>
      <c r="CS32" s="12">
        <v>0</v>
      </c>
      <c r="CT32" s="12"/>
      <c r="CU32" s="12"/>
      <c r="CV32" s="12"/>
      <c r="CW32" s="12"/>
      <c r="CX32" s="12"/>
      <c r="CY32" s="12"/>
      <c r="CZ32" s="12"/>
      <c r="DA32" s="12" t="s">
        <v>36</v>
      </c>
      <c r="DB32" s="12"/>
      <c r="DC32" s="12"/>
      <c r="DD32" s="12">
        <v>0</v>
      </c>
      <c r="DE32" s="12"/>
      <c r="DF32" s="12"/>
      <c r="DG32" s="12"/>
      <c r="DH32" s="12"/>
      <c r="DI32" s="12"/>
      <c r="DJ32" s="12"/>
      <c r="DK32" s="50"/>
    </row>
    <row r="33" spans="1:115" ht="15.75" x14ac:dyDescent="0.25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N33" s="49"/>
      <c r="O33" s="21"/>
      <c r="P33" s="24">
        <v>37438</v>
      </c>
      <c r="Q33" s="24">
        <v>37560</v>
      </c>
      <c r="R33" s="22"/>
      <c r="S33" s="22">
        <v>82434</v>
      </c>
      <c r="T33" s="22">
        <v>13300</v>
      </c>
      <c r="U33" s="22">
        <v>15000</v>
      </c>
      <c r="V33" s="22">
        <v>9266</v>
      </c>
      <c r="W33" s="22">
        <f t="shared" ref="W33:W39" si="0">SUM(S33:V33)</f>
        <v>120000</v>
      </c>
      <c r="X33" s="22"/>
      <c r="Y33" s="22">
        <v>8000</v>
      </c>
      <c r="Z33" s="22">
        <v>50000</v>
      </c>
      <c r="AA33" s="22">
        <v>62000</v>
      </c>
      <c r="AB33" s="23"/>
      <c r="AC33" s="12"/>
      <c r="AD33" s="51">
        <v>27605</v>
      </c>
      <c r="AE33" s="12">
        <v>2700</v>
      </c>
      <c r="AF33" s="12"/>
      <c r="AG33" s="12"/>
      <c r="AH33" s="12"/>
      <c r="AI33" s="12"/>
      <c r="AJ33" s="12"/>
      <c r="AK33" s="12"/>
      <c r="AL33" s="12">
        <v>2700</v>
      </c>
      <c r="AM33" s="12"/>
      <c r="AN33" s="12"/>
      <c r="AO33" s="12">
        <v>2700</v>
      </c>
      <c r="AP33" s="12"/>
      <c r="AQ33" s="12"/>
      <c r="AR33" s="12"/>
      <c r="AS33" s="12"/>
      <c r="AT33" s="12"/>
      <c r="AU33" s="12"/>
      <c r="AV33" s="12">
        <v>2700</v>
      </c>
      <c r="AW33" s="12"/>
      <c r="AX33" s="12"/>
      <c r="AY33" s="12">
        <v>2700</v>
      </c>
      <c r="AZ33" s="12"/>
      <c r="BA33" s="12"/>
      <c r="BB33" s="12"/>
      <c r="BC33" s="12"/>
      <c r="BD33" s="12"/>
      <c r="BE33" s="12"/>
      <c r="BF33" s="12">
        <v>2700</v>
      </c>
      <c r="BG33" s="12"/>
      <c r="BH33" s="12"/>
      <c r="BI33" s="12">
        <v>2700</v>
      </c>
      <c r="BJ33" s="12"/>
      <c r="BK33" s="12"/>
      <c r="BL33" s="12"/>
      <c r="BM33" s="12"/>
      <c r="BN33" s="12"/>
      <c r="BO33" s="12"/>
      <c r="BP33" s="12">
        <v>2700</v>
      </c>
      <c r="BQ33" s="12"/>
      <c r="BR33" s="12"/>
      <c r="BS33" s="12"/>
      <c r="BT33" s="12">
        <v>2700</v>
      </c>
      <c r="BU33" s="12"/>
      <c r="BV33" s="12"/>
      <c r="BW33" s="12"/>
      <c r="BX33" s="12"/>
      <c r="BY33" s="12"/>
      <c r="BZ33" s="12"/>
      <c r="CA33" s="12">
        <v>2700</v>
      </c>
      <c r="CB33" s="12">
        <v>0</v>
      </c>
      <c r="CC33" s="12"/>
      <c r="CD33" s="12"/>
      <c r="CE33" s="12">
        <v>2700</v>
      </c>
      <c r="CF33" s="12"/>
      <c r="CG33" s="12"/>
      <c r="CH33" s="12"/>
      <c r="CI33" s="12"/>
      <c r="CJ33" s="12"/>
      <c r="CK33" s="12"/>
      <c r="CL33" s="12">
        <v>2700</v>
      </c>
      <c r="CM33" s="12"/>
      <c r="CN33" s="12"/>
      <c r="CO33" s="12"/>
      <c r="CP33" s="12">
        <v>0</v>
      </c>
      <c r="CQ33" s="12"/>
      <c r="CR33" s="12"/>
      <c r="CS33" s="12"/>
      <c r="CT33" s="12"/>
      <c r="CU33" s="12"/>
      <c r="CV33" s="12"/>
      <c r="CW33" s="12"/>
      <c r="CX33" s="12"/>
      <c r="CY33" s="12"/>
      <c r="CZ33" s="12"/>
      <c r="DA33" s="12">
        <v>0</v>
      </c>
      <c r="DB33" s="12"/>
      <c r="DC33" s="12"/>
      <c r="DD33" s="12"/>
      <c r="DE33" s="12"/>
      <c r="DF33" s="12"/>
      <c r="DG33" s="12"/>
      <c r="DH33" s="12"/>
      <c r="DI33" s="12"/>
      <c r="DJ33" s="12"/>
      <c r="DK33" s="50"/>
    </row>
    <row r="34" spans="1:115" ht="15.75" x14ac:dyDescent="0.25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N34" s="49"/>
      <c r="O34" s="21"/>
      <c r="P34" s="24">
        <v>37561</v>
      </c>
      <c r="Q34" s="24">
        <v>37680</v>
      </c>
      <c r="R34" s="22"/>
      <c r="S34" s="22">
        <v>70228</v>
      </c>
      <c r="T34" s="22">
        <v>13300</v>
      </c>
      <c r="U34" s="22">
        <v>15000</v>
      </c>
      <c r="V34" s="22">
        <v>21472</v>
      </c>
      <c r="W34" s="22">
        <f t="shared" si="0"/>
        <v>120000</v>
      </c>
      <c r="X34" s="22"/>
      <c r="Y34" s="22">
        <v>8000</v>
      </c>
      <c r="Z34" s="22">
        <v>50000</v>
      </c>
      <c r="AA34" s="22">
        <v>62000</v>
      </c>
      <c r="AB34" s="23"/>
      <c r="AC34" s="12"/>
      <c r="AD34" s="51">
        <v>27622</v>
      </c>
      <c r="AE34" s="12">
        <v>2647</v>
      </c>
      <c r="AF34" s="12"/>
      <c r="AG34" s="12"/>
      <c r="AH34" s="12">
        <v>1853</v>
      </c>
      <c r="AI34" s="12"/>
      <c r="AJ34" s="12"/>
      <c r="AK34" s="12"/>
      <c r="AL34" s="12">
        <v>4500</v>
      </c>
      <c r="AM34" s="12"/>
      <c r="AN34" s="12"/>
      <c r="AO34" s="12">
        <v>2647</v>
      </c>
      <c r="AP34" s="12"/>
      <c r="AQ34" s="12"/>
      <c r="AR34" s="12">
        <v>1853</v>
      </c>
      <c r="AS34" s="12"/>
      <c r="AT34" s="12"/>
      <c r="AU34" s="12"/>
      <c r="AV34" s="12">
        <v>4500</v>
      </c>
      <c r="AW34" s="12"/>
      <c r="AX34" s="12"/>
      <c r="AY34" s="12">
        <v>2647</v>
      </c>
      <c r="AZ34" s="12"/>
      <c r="BA34" s="12"/>
      <c r="BB34" s="12">
        <v>1853</v>
      </c>
      <c r="BC34" s="12"/>
      <c r="BD34" s="12"/>
      <c r="BE34" s="12"/>
      <c r="BF34" s="12">
        <v>4500</v>
      </c>
      <c r="BG34" s="12"/>
      <c r="BH34" s="12"/>
      <c r="BI34" s="12">
        <v>2647</v>
      </c>
      <c r="BJ34" s="12"/>
      <c r="BK34" s="12"/>
      <c r="BL34" s="12">
        <v>1853</v>
      </c>
      <c r="BM34" s="12"/>
      <c r="BN34" s="12"/>
      <c r="BO34" s="12"/>
      <c r="BP34" s="12">
        <v>4500</v>
      </c>
      <c r="BQ34" s="12"/>
      <c r="BR34" s="12"/>
      <c r="BS34" s="12"/>
      <c r="BT34" s="12">
        <v>2647</v>
      </c>
      <c r="BU34" s="12"/>
      <c r="BV34" s="12"/>
      <c r="BW34" s="12">
        <v>1853</v>
      </c>
      <c r="BX34" s="12"/>
      <c r="BY34" s="12"/>
      <c r="BZ34" s="12"/>
      <c r="CA34" s="12">
        <v>4500</v>
      </c>
      <c r="CB34" s="12"/>
      <c r="CC34" s="12"/>
      <c r="CD34" s="12"/>
      <c r="CE34" s="12">
        <v>2647</v>
      </c>
      <c r="CF34" s="12"/>
      <c r="CG34" s="12"/>
      <c r="CH34" s="12">
        <v>1853</v>
      </c>
      <c r="CI34" s="12"/>
      <c r="CJ34" s="12"/>
      <c r="CK34" s="12"/>
      <c r="CL34" s="12">
        <v>4500</v>
      </c>
      <c r="CM34" s="12"/>
      <c r="CN34" s="12"/>
      <c r="CO34" s="12"/>
      <c r="CP34" s="12">
        <v>2647</v>
      </c>
      <c r="CQ34" s="12"/>
      <c r="CR34" s="12"/>
      <c r="CS34" s="12">
        <v>1853</v>
      </c>
      <c r="CT34" s="12"/>
      <c r="CU34" s="12"/>
      <c r="CV34" s="12"/>
      <c r="CW34" s="12">
        <v>4500</v>
      </c>
      <c r="CX34" s="12"/>
      <c r="CY34" s="12"/>
      <c r="CZ34" s="12"/>
      <c r="DA34" s="12">
        <v>2647</v>
      </c>
      <c r="DB34" s="12"/>
      <c r="DC34" s="12"/>
      <c r="DD34" s="12">
        <v>1853</v>
      </c>
      <c r="DE34" s="12"/>
      <c r="DF34" s="12"/>
      <c r="DG34" s="12"/>
      <c r="DH34" s="12">
        <v>4500</v>
      </c>
      <c r="DI34" s="12"/>
      <c r="DJ34" s="12"/>
      <c r="DK34" s="50"/>
    </row>
    <row r="35" spans="1:115" ht="15.75" x14ac:dyDescent="0.25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N35" s="49"/>
      <c r="O35" s="21"/>
      <c r="P35" s="24">
        <v>37681</v>
      </c>
      <c r="Q35" s="24">
        <v>37772</v>
      </c>
      <c r="R35" s="22"/>
      <c r="S35" s="22">
        <v>82434</v>
      </c>
      <c r="T35" s="22">
        <v>13300</v>
      </c>
      <c r="U35" s="22">
        <v>15000</v>
      </c>
      <c r="V35" s="22">
        <v>9266</v>
      </c>
      <c r="W35" s="22">
        <f t="shared" si="0"/>
        <v>120000</v>
      </c>
      <c r="X35" s="22"/>
      <c r="Y35" s="22">
        <v>8000</v>
      </c>
      <c r="Z35" s="22">
        <v>50000</v>
      </c>
      <c r="AA35" s="22">
        <v>62000</v>
      </c>
      <c r="AB35" s="23"/>
      <c r="AC35" s="12"/>
      <c r="AD35" s="51">
        <v>27607</v>
      </c>
      <c r="AE35" s="12">
        <v>1700</v>
      </c>
      <c r="AF35" s="12"/>
      <c r="AG35" s="12"/>
      <c r="AH35" s="12"/>
      <c r="AI35" s="12"/>
      <c r="AJ35" s="12"/>
      <c r="AK35" s="12"/>
      <c r="AL35" s="12">
        <v>1700</v>
      </c>
      <c r="AM35" s="12"/>
      <c r="AN35" s="12"/>
      <c r="AO35" s="12">
        <v>1700</v>
      </c>
      <c r="AP35" s="12"/>
      <c r="AQ35" s="12"/>
      <c r="AR35" s="12"/>
      <c r="AS35" s="12"/>
      <c r="AT35" s="12"/>
      <c r="AU35" s="12"/>
      <c r="AV35" s="12">
        <v>1700</v>
      </c>
      <c r="AW35" s="12"/>
      <c r="AX35" s="12"/>
      <c r="AY35" s="12">
        <v>1700</v>
      </c>
      <c r="AZ35" s="12"/>
      <c r="BA35" s="12"/>
      <c r="BB35" s="12"/>
      <c r="BC35" s="12"/>
      <c r="BD35" s="12"/>
      <c r="BE35" s="12"/>
      <c r="BF35" s="12">
        <v>1700</v>
      </c>
      <c r="BG35" s="12"/>
      <c r="BH35" s="12"/>
      <c r="BI35" s="12">
        <v>1700</v>
      </c>
      <c r="BJ35" s="12"/>
      <c r="BK35" s="12"/>
      <c r="BL35" s="12"/>
      <c r="BM35" s="12"/>
      <c r="BN35" s="12"/>
      <c r="BO35" s="12"/>
      <c r="BP35" s="12">
        <v>1700</v>
      </c>
      <c r="BQ35" s="12"/>
      <c r="BR35" s="12"/>
      <c r="BS35" s="12"/>
      <c r="BT35" s="12">
        <v>5000</v>
      </c>
      <c r="BU35" s="12"/>
      <c r="BV35" s="12"/>
      <c r="BW35" s="12"/>
      <c r="BX35" s="12"/>
      <c r="BY35" s="12"/>
      <c r="BZ35" s="12"/>
      <c r="CA35" s="12">
        <v>5000</v>
      </c>
      <c r="CB35" s="12"/>
      <c r="CC35" s="12"/>
      <c r="CD35" s="12"/>
      <c r="CE35" s="12">
        <v>0</v>
      </c>
      <c r="CF35" s="12"/>
      <c r="CG35" s="12"/>
      <c r="CH35" s="12"/>
      <c r="CI35" s="12"/>
      <c r="CJ35" s="12"/>
      <c r="CK35" s="12"/>
      <c r="CL35" s="12"/>
      <c r="CM35" s="12"/>
      <c r="CN35" s="12"/>
      <c r="CO35" s="12"/>
      <c r="CP35" s="12">
        <v>0</v>
      </c>
      <c r="CQ35" s="12"/>
      <c r="CR35" s="12"/>
      <c r="CS35" s="12"/>
      <c r="CT35" s="12"/>
      <c r="CU35" s="12"/>
      <c r="CV35" s="12"/>
      <c r="CW35" s="12"/>
      <c r="CX35" s="12"/>
      <c r="CY35" s="12"/>
      <c r="CZ35" s="12"/>
      <c r="DA35" s="12">
        <v>0</v>
      </c>
      <c r="DB35" s="12"/>
      <c r="DC35" s="12"/>
      <c r="DD35" s="12"/>
      <c r="DE35" s="12"/>
      <c r="DF35" s="12"/>
      <c r="DG35" s="12"/>
      <c r="DH35" s="12"/>
      <c r="DI35" s="12"/>
      <c r="DJ35" s="12"/>
      <c r="DK35" s="50"/>
    </row>
    <row r="36" spans="1:115" ht="15.75" x14ac:dyDescent="0.25">
      <c r="D36" s="14"/>
      <c r="G36" s="14"/>
      <c r="H36" s="14"/>
      <c r="N36" s="49"/>
      <c r="O36" s="21"/>
      <c r="P36" s="24">
        <v>37773</v>
      </c>
      <c r="Q36" s="24">
        <v>38077</v>
      </c>
      <c r="R36" s="22"/>
      <c r="S36" s="22">
        <v>83729</v>
      </c>
      <c r="T36" s="22">
        <v>15300</v>
      </c>
      <c r="U36" s="22">
        <v>15000</v>
      </c>
      <c r="V36" s="22">
        <v>5971</v>
      </c>
      <c r="W36" s="22">
        <f t="shared" si="0"/>
        <v>120000</v>
      </c>
      <c r="X36" s="22"/>
      <c r="Y36" s="22">
        <v>8000</v>
      </c>
      <c r="Z36" s="22">
        <v>50000</v>
      </c>
      <c r="AA36" s="22">
        <v>62000</v>
      </c>
      <c r="AB36" s="23"/>
      <c r="AC36" s="12"/>
      <c r="AD36" s="51">
        <v>27642</v>
      </c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>
        <v>40000</v>
      </c>
      <c r="AP36" s="12" t="s">
        <v>36</v>
      </c>
      <c r="AQ36" s="12"/>
      <c r="AR36" s="12">
        <v>0</v>
      </c>
      <c r="AS36" s="12"/>
      <c r="AT36" s="12"/>
      <c r="AU36" s="12"/>
      <c r="AV36" s="12"/>
      <c r="AW36" s="12">
        <v>40000</v>
      </c>
      <c r="AX36" s="12"/>
      <c r="AY36" s="12">
        <v>33529</v>
      </c>
      <c r="AZ36" s="12" t="s">
        <v>36</v>
      </c>
      <c r="BA36" s="12"/>
      <c r="BB36" s="12">
        <v>6471</v>
      </c>
      <c r="BC36" s="12"/>
      <c r="BD36" s="12"/>
      <c r="BE36" s="12"/>
      <c r="BF36" s="12"/>
      <c r="BG36" s="12">
        <v>40000</v>
      </c>
      <c r="BH36" s="12"/>
      <c r="BI36" s="12">
        <v>40000</v>
      </c>
      <c r="BJ36" s="12" t="s">
        <v>36</v>
      </c>
      <c r="BK36" s="12"/>
      <c r="BL36" s="12">
        <v>0</v>
      </c>
      <c r="BM36" s="12"/>
      <c r="BN36" s="12"/>
      <c r="BO36" s="12"/>
      <c r="BP36" s="12"/>
      <c r="BQ36" s="12">
        <v>40000</v>
      </c>
      <c r="BR36" s="12"/>
      <c r="BS36" s="12"/>
      <c r="BT36" s="12">
        <v>40000</v>
      </c>
      <c r="BU36" s="12" t="s">
        <v>36</v>
      </c>
      <c r="BV36" s="12"/>
      <c r="BW36" s="12">
        <v>0</v>
      </c>
      <c r="BX36" s="12"/>
      <c r="BY36" s="12"/>
      <c r="BZ36" s="12"/>
      <c r="CA36" s="12"/>
      <c r="CB36" s="12">
        <v>40000</v>
      </c>
      <c r="CC36" s="12"/>
      <c r="CD36" s="12"/>
      <c r="CE36" s="12">
        <v>40000</v>
      </c>
      <c r="CF36" s="12" t="s">
        <v>36</v>
      </c>
      <c r="CG36" s="12"/>
      <c r="CH36" s="12">
        <v>0</v>
      </c>
      <c r="CI36" s="12"/>
      <c r="CJ36" s="12"/>
      <c r="CK36" s="12"/>
      <c r="CL36" s="12"/>
      <c r="CM36" s="12">
        <v>40000</v>
      </c>
      <c r="CN36" s="12"/>
      <c r="CO36" s="12"/>
      <c r="CP36" s="12">
        <v>40000</v>
      </c>
      <c r="CQ36" s="12" t="s">
        <v>36</v>
      </c>
      <c r="CR36" s="12"/>
      <c r="CS36" s="12">
        <v>0</v>
      </c>
      <c r="CT36" s="12"/>
      <c r="CU36" s="12"/>
      <c r="CV36" s="12"/>
      <c r="CW36" s="12"/>
      <c r="CX36" s="12">
        <v>40000</v>
      </c>
      <c r="CY36" s="12"/>
      <c r="CZ36" s="12"/>
      <c r="DA36" s="12">
        <v>0</v>
      </c>
      <c r="DB36" s="12" t="s">
        <v>36</v>
      </c>
      <c r="DC36" s="12"/>
      <c r="DD36" s="12">
        <v>0</v>
      </c>
      <c r="DE36" s="12"/>
      <c r="DF36" s="12"/>
      <c r="DG36" s="12"/>
      <c r="DH36" s="12"/>
      <c r="DI36" s="12"/>
      <c r="DJ36" s="12"/>
      <c r="DK36" s="50"/>
    </row>
    <row r="37" spans="1:115" ht="15.75" x14ac:dyDescent="0.25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N37" s="49"/>
      <c r="O37" s="21"/>
      <c r="P37" s="24">
        <v>38078</v>
      </c>
      <c r="Q37" s="24">
        <v>42886</v>
      </c>
      <c r="R37" s="22"/>
      <c r="S37" s="22">
        <v>78729</v>
      </c>
      <c r="T37" s="22">
        <v>20300</v>
      </c>
      <c r="U37" s="22">
        <v>15000</v>
      </c>
      <c r="V37" s="22">
        <v>5971</v>
      </c>
      <c r="W37" s="22">
        <f t="shared" si="0"/>
        <v>120000</v>
      </c>
      <c r="X37" s="22"/>
      <c r="Y37" s="22">
        <v>8000</v>
      </c>
      <c r="Z37" s="22">
        <v>50000</v>
      </c>
      <c r="AA37" s="22">
        <v>62000</v>
      </c>
      <c r="AB37" s="23"/>
      <c r="AC37" s="12"/>
      <c r="AD37" s="51">
        <v>27649</v>
      </c>
      <c r="AE37" s="12">
        <v>7500</v>
      </c>
      <c r="AF37" s="12"/>
      <c r="AG37" s="12"/>
      <c r="AH37" s="12"/>
      <c r="AI37" s="12"/>
      <c r="AJ37" s="12"/>
      <c r="AK37" s="12"/>
      <c r="AL37" s="12"/>
      <c r="AM37" s="12">
        <v>7500</v>
      </c>
      <c r="AN37" s="12"/>
      <c r="AO37" s="12">
        <v>7500</v>
      </c>
      <c r="AP37" s="12"/>
      <c r="AQ37" s="12"/>
      <c r="AR37" s="12"/>
      <c r="AS37" s="12"/>
      <c r="AT37" s="12"/>
      <c r="AU37" s="12"/>
      <c r="AV37" s="12"/>
      <c r="AW37" s="12">
        <v>7500</v>
      </c>
      <c r="AX37" s="12"/>
      <c r="AY37" s="12">
        <v>7500</v>
      </c>
      <c r="AZ37" s="12"/>
      <c r="BA37" s="12"/>
      <c r="BB37" s="12"/>
      <c r="BC37" s="12"/>
      <c r="BD37" s="12"/>
      <c r="BE37" s="12"/>
      <c r="BF37" s="12"/>
      <c r="BG37" s="12">
        <v>7500</v>
      </c>
      <c r="BH37" s="12"/>
      <c r="BI37" s="12">
        <v>7500</v>
      </c>
      <c r="BJ37" s="12"/>
      <c r="BK37" s="12"/>
      <c r="BL37" s="12"/>
      <c r="BM37" s="12"/>
      <c r="BN37" s="12"/>
      <c r="BO37" s="12"/>
      <c r="BP37" s="12"/>
      <c r="BQ37" s="12">
        <v>7500</v>
      </c>
      <c r="BR37" s="12"/>
      <c r="BS37" s="12"/>
      <c r="BT37" s="12">
        <v>7500</v>
      </c>
      <c r="BU37" s="12"/>
      <c r="BV37" s="12"/>
      <c r="BW37" s="12"/>
      <c r="BX37" s="12"/>
      <c r="BY37" s="12"/>
      <c r="BZ37" s="12"/>
      <c r="CA37" s="12"/>
      <c r="CB37" s="12">
        <v>7500</v>
      </c>
      <c r="CC37" s="12"/>
      <c r="CD37" s="12"/>
      <c r="CE37" s="12">
        <v>7500</v>
      </c>
      <c r="CF37" s="12"/>
      <c r="CG37" s="12"/>
      <c r="CH37" s="12"/>
      <c r="CI37" s="12"/>
      <c r="CJ37" s="12"/>
      <c r="CK37" s="12"/>
      <c r="CL37" s="12"/>
      <c r="CM37" s="12">
        <v>7500</v>
      </c>
      <c r="CN37" s="12"/>
      <c r="CO37" s="12"/>
      <c r="CP37" s="12">
        <v>7500</v>
      </c>
      <c r="CQ37" s="12"/>
      <c r="CR37" s="12"/>
      <c r="CS37" s="12"/>
      <c r="CT37" s="12"/>
      <c r="CU37" s="12"/>
      <c r="CV37" s="12"/>
      <c r="CW37" s="12"/>
      <c r="CX37" s="12">
        <v>7500</v>
      </c>
      <c r="CY37" s="12"/>
      <c r="CZ37" s="12"/>
      <c r="DA37" s="12">
        <v>7500</v>
      </c>
      <c r="DB37" s="12"/>
      <c r="DC37" s="12"/>
      <c r="DD37" s="12"/>
      <c r="DE37" s="12"/>
      <c r="DF37" s="12"/>
      <c r="DG37" s="12"/>
      <c r="DH37" s="12"/>
      <c r="DI37" s="12">
        <v>7500</v>
      </c>
      <c r="DJ37" s="12"/>
      <c r="DK37" s="50"/>
    </row>
    <row r="38" spans="1:115" ht="15.75" x14ac:dyDescent="0.25">
      <c r="C38" s="15">
        <v>41060</v>
      </c>
      <c r="E38" s="10" t="s">
        <v>36</v>
      </c>
      <c r="F38" s="10" t="s">
        <v>17</v>
      </c>
      <c r="G38" s="14">
        <v>15000</v>
      </c>
      <c r="N38" s="49"/>
      <c r="O38" s="25"/>
      <c r="P38" s="24">
        <v>42887</v>
      </c>
      <c r="Q38" s="24">
        <v>42916</v>
      </c>
      <c r="R38" s="22"/>
      <c r="S38" s="22">
        <v>76029</v>
      </c>
      <c r="T38" s="22">
        <v>23000</v>
      </c>
      <c r="U38" s="22">
        <v>15000</v>
      </c>
      <c r="V38" s="22">
        <v>5971</v>
      </c>
      <c r="W38" s="22">
        <f t="shared" si="0"/>
        <v>120000</v>
      </c>
      <c r="X38" s="22"/>
      <c r="Y38" s="22">
        <v>8000</v>
      </c>
      <c r="Z38" s="22">
        <v>50000</v>
      </c>
      <c r="AA38" s="22">
        <v>62000</v>
      </c>
      <c r="AB38" s="23"/>
      <c r="AC38" s="12"/>
      <c r="AD38" s="51">
        <v>27609</v>
      </c>
      <c r="AE38" s="12"/>
      <c r="AF38" s="12"/>
      <c r="AG38" s="12">
        <v>15000</v>
      </c>
      <c r="AH38" s="12"/>
      <c r="AI38" s="12"/>
      <c r="AJ38" s="12"/>
      <c r="AK38" s="12"/>
      <c r="AL38" s="12">
        <v>15000</v>
      </c>
      <c r="AM38" s="12"/>
      <c r="AN38" s="12"/>
      <c r="AO38" s="12"/>
      <c r="AP38" s="12"/>
      <c r="AQ38" s="12">
        <v>15000</v>
      </c>
      <c r="AR38" s="12"/>
      <c r="AS38" s="12"/>
      <c r="AT38" s="12"/>
      <c r="AU38" s="12"/>
      <c r="AV38" s="12">
        <v>15000</v>
      </c>
      <c r="AW38" s="12"/>
      <c r="AX38" s="12"/>
      <c r="AY38" s="12"/>
      <c r="AZ38" s="12"/>
      <c r="BA38" s="12">
        <v>15000</v>
      </c>
      <c r="BB38" s="12"/>
      <c r="BC38" s="12"/>
      <c r="BD38" s="12"/>
      <c r="BE38" s="12"/>
      <c r="BF38" s="12">
        <v>15000</v>
      </c>
      <c r="BG38" s="12"/>
      <c r="BH38" s="12"/>
      <c r="BI38" s="12"/>
      <c r="BJ38" s="12"/>
      <c r="BK38" s="12">
        <v>15000</v>
      </c>
      <c r="BL38" s="12"/>
      <c r="BM38" s="12"/>
      <c r="BN38" s="12"/>
      <c r="BO38" s="12"/>
      <c r="BP38" s="12">
        <v>15000</v>
      </c>
      <c r="BQ38" s="12"/>
      <c r="BR38" s="12"/>
      <c r="BS38" s="12"/>
      <c r="BT38" s="12"/>
      <c r="BU38" s="12"/>
      <c r="BV38" s="12">
        <v>15000</v>
      </c>
      <c r="BW38" s="12"/>
      <c r="BX38" s="12"/>
      <c r="BY38" s="12"/>
      <c r="BZ38" s="12"/>
      <c r="CA38" s="12">
        <v>15000</v>
      </c>
      <c r="CB38" s="12"/>
      <c r="CC38" s="12"/>
      <c r="CD38" s="12"/>
      <c r="CE38" s="12"/>
      <c r="CF38" s="12"/>
      <c r="CG38" s="12">
        <v>15000</v>
      </c>
      <c r="CH38" s="12"/>
      <c r="CI38" s="12"/>
      <c r="CJ38" s="12"/>
      <c r="CK38" s="12"/>
      <c r="CL38" s="12">
        <v>15000</v>
      </c>
      <c r="CM38" s="12"/>
      <c r="CN38" s="12"/>
      <c r="CO38" s="12"/>
      <c r="CP38" s="12"/>
      <c r="CQ38" s="12"/>
      <c r="CR38" s="12">
        <v>15000</v>
      </c>
      <c r="CS38" s="12"/>
      <c r="CT38" s="12"/>
      <c r="CU38" s="12"/>
      <c r="CV38" s="12"/>
      <c r="CW38" s="12">
        <v>15000</v>
      </c>
      <c r="CX38" s="12"/>
      <c r="CY38" s="12"/>
      <c r="CZ38" s="12"/>
      <c r="DA38" s="12"/>
      <c r="DB38" s="12"/>
      <c r="DC38" s="12">
        <v>15000</v>
      </c>
      <c r="DD38" s="12"/>
      <c r="DE38" s="12"/>
      <c r="DF38" s="12"/>
      <c r="DG38" s="12"/>
      <c r="DH38" s="12">
        <v>15000</v>
      </c>
      <c r="DI38" s="12"/>
      <c r="DJ38" s="12"/>
      <c r="DK38" s="50"/>
    </row>
    <row r="39" spans="1:115" ht="15.75" x14ac:dyDescent="0.25">
      <c r="N39" s="49"/>
      <c r="O39" s="25"/>
      <c r="P39" s="24">
        <v>42917</v>
      </c>
      <c r="Q39" s="24">
        <v>401768</v>
      </c>
      <c r="R39" s="22"/>
      <c r="S39" s="22">
        <v>36029</v>
      </c>
      <c r="T39" s="22">
        <v>63000</v>
      </c>
      <c r="U39" s="22">
        <v>15000</v>
      </c>
      <c r="V39" s="22">
        <v>5971</v>
      </c>
      <c r="W39" s="22">
        <f t="shared" si="0"/>
        <v>120000</v>
      </c>
      <c r="X39" s="22"/>
      <c r="Y39" s="22">
        <v>8000</v>
      </c>
      <c r="Z39" s="22">
        <v>50000</v>
      </c>
      <c r="AA39" s="22">
        <v>62000</v>
      </c>
      <c r="AB39" s="23"/>
      <c r="AC39" s="12"/>
      <c r="AD39" s="51" t="s">
        <v>55</v>
      </c>
      <c r="AE39" s="12"/>
      <c r="AF39" s="12">
        <v>53300</v>
      </c>
      <c r="AG39" s="12"/>
      <c r="AH39" s="12"/>
      <c r="AI39" s="12"/>
      <c r="AJ39" s="12"/>
      <c r="AK39" s="12"/>
      <c r="AL39" s="12">
        <v>800</v>
      </c>
      <c r="AM39" s="12">
        <v>52500</v>
      </c>
      <c r="AN39" s="12"/>
      <c r="AO39" s="12"/>
      <c r="AP39" s="12">
        <v>13300</v>
      </c>
      <c r="AQ39" s="12"/>
      <c r="AR39" s="12"/>
      <c r="AS39" s="12"/>
      <c r="AT39" s="12"/>
      <c r="AU39" s="12"/>
      <c r="AV39" s="12">
        <v>800</v>
      </c>
      <c r="AW39" s="12">
        <v>12500</v>
      </c>
      <c r="AX39" s="12"/>
      <c r="AY39" s="12"/>
      <c r="AZ39" s="12">
        <v>13300</v>
      </c>
      <c r="BA39" s="12"/>
      <c r="BB39" s="12"/>
      <c r="BC39" s="12"/>
      <c r="BD39" s="12"/>
      <c r="BE39" s="12"/>
      <c r="BF39" s="12">
        <v>800</v>
      </c>
      <c r="BG39" s="12">
        <v>12500</v>
      </c>
      <c r="BH39" s="12"/>
      <c r="BI39" s="12"/>
      <c r="BJ39" s="12">
        <v>13300</v>
      </c>
      <c r="BK39" s="12"/>
      <c r="BL39" s="12"/>
      <c r="BM39" s="12"/>
      <c r="BN39" s="12"/>
      <c r="BO39" s="12"/>
      <c r="BP39" s="12">
        <v>800</v>
      </c>
      <c r="BQ39" s="12">
        <v>12500</v>
      </c>
      <c r="BR39" s="12"/>
      <c r="BS39" s="12"/>
      <c r="BT39" s="12"/>
      <c r="BU39" s="12">
        <v>15300</v>
      </c>
      <c r="BV39" s="12"/>
      <c r="BW39" s="12"/>
      <c r="BX39" s="12"/>
      <c r="BY39" s="12"/>
      <c r="BZ39" s="12"/>
      <c r="CA39" s="12">
        <v>800</v>
      </c>
      <c r="CB39" s="12">
        <v>14500</v>
      </c>
      <c r="CC39" s="12"/>
      <c r="CD39" s="12"/>
      <c r="CE39" s="12"/>
      <c r="CF39" s="12">
        <v>20300</v>
      </c>
      <c r="CG39" s="12"/>
      <c r="CH39" s="12"/>
      <c r="CI39" s="12"/>
      <c r="CJ39" s="12"/>
      <c r="CK39" s="12"/>
      <c r="CL39" s="12">
        <v>5800</v>
      </c>
      <c r="CM39" s="12">
        <v>14500</v>
      </c>
      <c r="CN39" s="12"/>
      <c r="CO39" s="12"/>
      <c r="CP39" s="12"/>
      <c r="CQ39" s="12">
        <v>23000</v>
      </c>
      <c r="CR39" s="12"/>
      <c r="CS39" s="12"/>
      <c r="CT39" s="12"/>
      <c r="CU39" s="12"/>
      <c r="CV39" s="12"/>
      <c r="CW39" s="12">
        <v>8500</v>
      </c>
      <c r="CX39" s="12">
        <v>14500</v>
      </c>
      <c r="CY39" s="12"/>
      <c r="CZ39" s="12"/>
      <c r="DA39" s="12"/>
      <c r="DB39" s="12">
        <v>63000</v>
      </c>
      <c r="DC39" s="12"/>
      <c r="DD39" s="12"/>
      <c r="DE39" s="12"/>
      <c r="DF39" s="12"/>
      <c r="DG39" s="12"/>
      <c r="DH39" s="12">
        <v>8500</v>
      </c>
      <c r="DI39" s="12">
        <v>54500</v>
      </c>
      <c r="DJ39" s="12"/>
      <c r="DK39" s="50"/>
    </row>
    <row r="40" spans="1:115" x14ac:dyDescent="0.2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  <c r="N40" s="49"/>
      <c r="O40" s="25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23"/>
      <c r="AC40" s="12"/>
      <c r="AD40" s="51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  <c r="DC40" s="12"/>
      <c r="DD40" s="12"/>
      <c r="DE40" s="12"/>
      <c r="DF40" s="12"/>
      <c r="DG40" s="12"/>
      <c r="DH40" s="12"/>
      <c r="DI40" s="12"/>
      <c r="DJ40" s="12"/>
      <c r="DK40" s="50"/>
    </row>
    <row r="41" spans="1:115" x14ac:dyDescent="0.2">
      <c r="C41" s="15">
        <v>39233</v>
      </c>
      <c r="F41" s="10" t="s">
        <v>16</v>
      </c>
      <c r="G41" s="14">
        <v>7500</v>
      </c>
      <c r="N41" s="49"/>
      <c r="O41" s="26"/>
      <c r="P41" s="27"/>
      <c r="Q41" s="27"/>
      <c r="R41" s="27"/>
      <c r="S41" s="27"/>
      <c r="T41" s="27"/>
      <c r="U41" s="27"/>
      <c r="V41" s="27"/>
      <c r="W41" s="27"/>
      <c r="X41" s="27"/>
      <c r="Y41" s="27"/>
      <c r="Z41" s="27"/>
      <c r="AA41" s="27"/>
      <c r="AB41" s="28"/>
      <c r="AC41" s="12"/>
      <c r="AD41" s="51"/>
      <c r="AE41" s="12">
        <f>SUM(AE30:AE40)</f>
        <v>42434</v>
      </c>
      <c r="AF41" s="12">
        <f>SUM(AF30:AF40)</f>
        <v>53300</v>
      </c>
      <c r="AG41" s="12">
        <f>SUM(AG30:AG40)</f>
        <v>15000</v>
      </c>
      <c r="AH41" s="12">
        <f>SUM(AH30:AH40)</f>
        <v>9266</v>
      </c>
      <c r="AI41" s="12">
        <f>SUM(AE41:AH41)</f>
        <v>120000</v>
      </c>
      <c r="AJ41" s="12"/>
      <c r="AK41" s="12">
        <f>SUM(AK30:AK39)</f>
        <v>8000</v>
      </c>
      <c r="AL41" s="12">
        <f>SUM(AL30:AL39)</f>
        <v>50000</v>
      </c>
      <c r="AM41" s="12">
        <f>SUM(AM30:AM39)</f>
        <v>62000</v>
      </c>
      <c r="AN41" s="12"/>
      <c r="AO41" s="12">
        <f>SUM(AO30:AO40)</f>
        <v>82434</v>
      </c>
      <c r="AP41" s="12">
        <f>SUM(AP30:AP40)</f>
        <v>13300</v>
      </c>
      <c r="AQ41" s="12">
        <f>SUM(AQ30:AQ40)</f>
        <v>15000</v>
      </c>
      <c r="AR41" s="12">
        <f>SUM(AR30:AR40)</f>
        <v>9266</v>
      </c>
      <c r="AS41" s="12">
        <f>SUM(AO41:AR41)</f>
        <v>120000</v>
      </c>
      <c r="AT41" s="12"/>
      <c r="AU41" s="12">
        <f>SUM(AU30:AU39)</f>
        <v>8000</v>
      </c>
      <c r="AV41" s="12">
        <f>SUM(AV30:AV39)</f>
        <v>50000</v>
      </c>
      <c r="AW41" s="12">
        <f>SUM(AW30:AW39)</f>
        <v>62000</v>
      </c>
      <c r="AX41" s="12"/>
      <c r="AY41" s="12">
        <f>SUM(AY30:AY40)</f>
        <v>70228</v>
      </c>
      <c r="AZ41" s="12">
        <f>SUM(AZ30:AZ40)</f>
        <v>13300</v>
      </c>
      <c r="BA41" s="12">
        <f>SUM(BA30:BA40)</f>
        <v>15000</v>
      </c>
      <c r="BB41" s="12">
        <f>SUM(BB30:BB40)</f>
        <v>21472</v>
      </c>
      <c r="BC41" s="12">
        <f>SUM(AY41:BB41)</f>
        <v>120000</v>
      </c>
      <c r="BD41" s="12"/>
      <c r="BE41" s="12">
        <f>SUM(BE30:BE39)</f>
        <v>8000</v>
      </c>
      <c r="BF41" s="12">
        <f>SUM(BF30:BF39)</f>
        <v>50000</v>
      </c>
      <c r="BG41" s="12">
        <f>SUM(BG30:BG39)</f>
        <v>62000</v>
      </c>
      <c r="BH41" s="12"/>
      <c r="BI41" s="12">
        <f>SUM(BI30:BI40)</f>
        <v>82434</v>
      </c>
      <c r="BJ41" s="12">
        <f>SUM(BJ30:BJ40)</f>
        <v>13300</v>
      </c>
      <c r="BK41" s="12">
        <f>SUM(BK30:BK40)</f>
        <v>15000</v>
      </c>
      <c r="BL41" s="12">
        <f>SUM(BL30:BL40)</f>
        <v>9266</v>
      </c>
      <c r="BM41" s="12">
        <f>SUM(BI41:BL41)</f>
        <v>120000</v>
      </c>
      <c r="BN41" s="12"/>
      <c r="BO41" s="12">
        <f>SUM(BO30:BO39)</f>
        <v>8000</v>
      </c>
      <c r="BP41" s="12">
        <f>SUM(BP30:BP39)</f>
        <v>50000</v>
      </c>
      <c r="BQ41" s="12">
        <f>SUM(BQ30:BQ39)</f>
        <v>62000</v>
      </c>
      <c r="BR41" s="12"/>
      <c r="BS41" s="12"/>
      <c r="BT41" s="12">
        <f>SUM(BT30:BT40)</f>
        <v>83729</v>
      </c>
      <c r="BU41" s="12">
        <f>SUM(BU30:BU40)</f>
        <v>15300</v>
      </c>
      <c r="BV41" s="12">
        <f>SUM(BV30:BV40)</f>
        <v>15000</v>
      </c>
      <c r="BW41" s="12">
        <f>SUM(BW30:BW40)</f>
        <v>5971</v>
      </c>
      <c r="BX41" s="12">
        <f>SUM(BT41:BW41)</f>
        <v>120000</v>
      </c>
      <c r="BY41" s="12"/>
      <c r="BZ41" s="12">
        <f>SUM(BZ30:BZ39)</f>
        <v>8000</v>
      </c>
      <c r="CA41" s="12">
        <f>SUM(CA30:CA39)</f>
        <v>50000</v>
      </c>
      <c r="CB41" s="12">
        <f>SUM(CB30:CB39)</f>
        <v>62000</v>
      </c>
      <c r="CC41" s="12"/>
      <c r="CD41" s="12"/>
      <c r="CE41" s="12">
        <f>SUM(CE30:CE40)</f>
        <v>78729</v>
      </c>
      <c r="CF41" s="12">
        <f>SUM(CF30:CF40)</f>
        <v>20300</v>
      </c>
      <c r="CG41" s="12">
        <f>SUM(CG30:CG40)</f>
        <v>15000</v>
      </c>
      <c r="CH41" s="12">
        <f>SUM(CH30:CH40)</f>
        <v>5971</v>
      </c>
      <c r="CI41" s="12">
        <f>SUM(CE41:CH41)</f>
        <v>120000</v>
      </c>
      <c r="CJ41" s="12"/>
      <c r="CK41" s="12">
        <f>SUM(CK30:CK39)</f>
        <v>8000</v>
      </c>
      <c r="CL41" s="12">
        <f>SUM(CL30:CL39)</f>
        <v>50000</v>
      </c>
      <c r="CM41" s="12">
        <f>SUM(CM30:CM39)</f>
        <v>62000</v>
      </c>
      <c r="CN41" s="12"/>
      <c r="CO41" s="12"/>
      <c r="CP41" s="12">
        <f>SUM(CP30:CP40)</f>
        <v>76029</v>
      </c>
      <c r="CQ41" s="12">
        <f>SUM(CQ30:CQ40)</f>
        <v>23000</v>
      </c>
      <c r="CR41" s="12">
        <f>SUM(CR30:CR40)</f>
        <v>15000</v>
      </c>
      <c r="CS41" s="12">
        <f>SUM(CS30:CS40)</f>
        <v>5971</v>
      </c>
      <c r="CT41" s="12">
        <f>SUM(CP41:CS41)</f>
        <v>120000</v>
      </c>
      <c r="CU41" s="12"/>
      <c r="CV41" s="12">
        <f>SUM(CV30:CV39)</f>
        <v>8000</v>
      </c>
      <c r="CW41" s="12">
        <f>SUM(CW30:CW39)</f>
        <v>50000</v>
      </c>
      <c r="CX41" s="12">
        <f>SUM(CX30:CX39)</f>
        <v>62000</v>
      </c>
      <c r="CY41" s="12"/>
      <c r="CZ41" s="12"/>
      <c r="DA41" s="12">
        <f>SUM(DA30:DA40)</f>
        <v>36029</v>
      </c>
      <c r="DB41" s="12">
        <f>SUM(DB30:DB40)</f>
        <v>63000</v>
      </c>
      <c r="DC41" s="12">
        <f>SUM(DC30:DC40)</f>
        <v>15000</v>
      </c>
      <c r="DD41" s="12">
        <f>SUM(DD30:DD40)</f>
        <v>5971</v>
      </c>
      <c r="DE41" s="12">
        <f>SUM(DA41:DD41)</f>
        <v>120000</v>
      </c>
      <c r="DF41" s="12"/>
      <c r="DG41" s="12">
        <f>SUM(DG30:DG39)</f>
        <v>8000</v>
      </c>
      <c r="DH41" s="12">
        <f>SUM(DH30:DH39)</f>
        <v>50000</v>
      </c>
      <c r="DI41" s="12">
        <f>SUM(DI30:DI39)</f>
        <v>62000</v>
      </c>
      <c r="DJ41" s="12"/>
      <c r="DK41" s="50"/>
    </row>
    <row r="42" spans="1:115" x14ac:dyDescent="0.2">
      <c r="C42" s="15"/>
      <c r="N42" s="49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  <c r="DC42" s="12"/>
      <c r="DD42" s="12"/>
      <c r="DE42" s="12"/>
      <c r="DF42" s="12"/>
      <c r="DG42" s="12"/>
      <c r="DH42" s="12"/>
      <c r="DI42" s="12"/>
      <c r="DJ42" s="12"/>
      <c r="DK42" s="50"/>
    </row>
    <row r="43" spans="1:115" x14ac:dyDescent="0.2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  <c r="N43" s="49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12"/>
      <c r="CW43" s="12"/>
      <c r="CX43" s="12"/>
      <c r="CY43" s="12"/>
      <c r="CZ43" s="12"/>
      <c r="DA43" s="12"/>
      <c r="DB43" s="12"/>
      <c r="DC43" s="12"/>
      <c r="DD43" s="12"/>
      <c r="DE43" s="12"/>
      <c r="DF43" s="12"/>
      <c r="DG43" s="12"/>
      <c r="DH43" s="12"/>
      <c r="DI43" s="12"/>
      <c r="DJ43" s="12"/>
      <c r="DK43" s="50"/>
    </row>
    <row r="44" spans="1:115" ht="15.75" thickBot="1" x14ac:dyDescent="0.25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12500</v>
      </c>
      <c r="L44" s="14"/>
      <c r="N44" s="52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3"/>
      <c r="BS44" s="53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4"/>
    </row>
    <row r="46" spans="1:115" x14ac:dyDescent="0.2">
      <c r="F46" s="10" t="s">
        <v>62</v>
      </c>
      <c r="G46" s="14">
        <v>106700</v>
      </c>
      <c r="H46" s="14"/>
    </row>
    <row r="47" spans="1:115" ht="15.75" x14ac:dyDescent="0.25">
      <c r="F47" s="10" t="s">
        <v>63</v>
      </c>
      <c r="G47" s="18">
        <v>120000</v>
      </c>
      <c r="H47" s="14"/>
      <c r="I47" s="14">
        <f>SUM(I7:I44)-5000</f>
        <v>70228</v>
      </c>
      <c r="J47" s="10">
        <f>SUM(J7:J45)</f>
        <v>19035</v>
      </c>
      <c r="K47" s="10">
        <f>SUM(K7:K45)</f>
        <v>15000</v>
      </c>
      <c r="L47" s="10">
        <f>SUM(L7:L45)</f>
        <v>15737</v>
      </c>
      <c r="M47" s="18">
        <f>SUM(I47:L47)</f>
        <v>120000</v>
      </c>
    </row>
    <row r="52" spans="3:54" x14ac:dyDescent="0.2">
      <c r="C52" s="15"/>
      <c r="D52" s="15"/>
      <c r="J52" s="15"/>
      <c r="K52" s="15"/>
      <c r="P52" s="15"/>
      <c r="Q52" s="15"/>
      <c r="V52" s="15"/>
      <c r="W52" s="15"/>
      <c r="X52" s="15"/>
      <c r="Y52" s="15"/>
      <c r="Z52" s="15"/>
      <c r="AA52" s="15"/>
      <c r="AF52" s="15"/>
      <c r="AG52" s="15"/>
      <c r="AO52" s="15"/>
      <c r="AP52" s="15"/>
      <c r="AU52" s="15"/>
      <c r="AV52" s="15"/>
      <c r="BA52" s="15"/>
      <c r="BB52" s="15"/>
    </row>
    <row r="53" spans="3:54" x14ac:dyDescent="0.2">
      <c r="C53" s="15"/>
      <c r="D53" s="15"/>
      <c r="J53" s="15"/>
      <c r="K53" s="15"/>
      <c r="P53" s="15"/>
      <c r="Q53" s="15"/>
      <c r="V53" s="15"/>
      <c r="W53" s="15"/>
      <c r="X53" s="15"/>
      <c r="Y53" s="15"/>
      <c r="Z53" s="15"/>
      <c r="AA53" s="15"/>
      <c r="AF53" s="15"/>
      <c r="AG53" s="15"/>
      <c r="AO53" s="15"/>
      <c r="AP53" s="15"/>
      <c r="AU53" s="15"/>
      <c r="AV53" s="15"/>
      <c r="BA53" s="15"/>
      <c r="BB53" s="15"/>
    </row>
  </sheetData>
  <mergeCells count="1">
    <mergeCell ref="P31:Q31"/>
  </mergeCells>
  <phoneticPr fontId="0" type="noConversion"/>
  <pageMargins left="0.75" right="0.75" top="1" bottom="1" header="0.5" footer="0.5"/>
  <pageSetup scale="67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X65"/>
  <sheetViews>
    <sheetView zoomScale="75" workbookViewId="0">
      <pane ySplit="6" topLeftCell="A7" activePane="bottomLeft" state="frozen"/>
      <selection pane="bottomLeft" activeCell="C9" sqref="C9"/>
    </sheetView>
  </sheetViews>
  <sheetFormatPr defaultRowHeight="15" x14ac:dyDescent="0.2"/>
  <cols>
    <col min="1" max="1" width="18.85546875" style="10" customWidth="1"/>
    <col min="2" max="2" width="16" style="11" bestFit="1" customWidth="1"/>
    <col min="3" max="3" width="13.140625" style="10" bestFit="1" customWidth="1"/>
    <col min="4" max="4" width="11.7109375" style="10" bestFit="1" customWidth="1"/>
    <col min="5" max="5" width="19" style="10" bestFit="1" customWidth="1"/>
    <col min="6" max="6" width="20.140625" style="10" bestFit="1" customWidth="1"/>
    <col min="7" max="7" width="10.28515625" style="10" bestFit="1" customWidth="1"/>
    <col min="8" max="8" width="2.7109375" style="10" customWidth="1"/>
    <col min="9" max="9" width="8.5703125" style="10" bestFit="1" customWidth="1"/>
    <col min="10" max="10" width="10.42578125" style="10" bestFit="1" customWidth="1"/>
    <col min="11" max="11" width="13" style="10" customWidth="1"/>
    <col min="12" max="12" width="8.85546875" style="10" customWidth="1"/>
    <col min="13" max="13" width="11.42578125" style="10" bestFit="1" customWidth="1"/>
    <col min="14" max="14" width="9.140625" style="10"/>
    <col min="15" max="15" width="13.28515625" style="10" bestFit="1" customWidth="1"/>
    <col min="16" max="16" width="11.7109375" style="10" bestFit="1" customWidth="1"/>
    <col min="17" max="17" width="12.85546875" style="10" customWidth="1"/>
    <col min="18" max="18" width="9.140625" style="10"/>
    <col min="19" max="19" width="10.7109375" style="10" customWidth="1"/>
    <col min="20" max="21" width="10.85546875" style="10" customWidth="1"/>
    <col min="22" max="22" width="12.28515625" style="10" customWidth="1"/>
    <col min="23" max="23" width="11.42578125" style="10" customWidth="1"/>
    <col min="24" max="27" width="9.140625" style="10"/>
    <col min="28" max="28" width="10.7109375" style="10" customWidth="1"/>
    <col min="29" max="29" width="11.7109375" style="10" customWidth="1"/>
    <col min="30" max="33" width="9.140625" style="10"/>
    <col min="34" max="34" width="11" style="10" customWidth="1"/>
    <col min="35" max="35" width="13.28515625" style="10" customWidth="1"/>
    <col min="36" max="39" width="9.140625" style="10"/>
    <col min="40" max="40" width="10.28515625" style="10" customWidth="1"/>
    <col min="41" max="41" width="13" style="10" customWidth="1"/>
    <col min="42" max="16384" width="9.140625" style="10"/>
  </cols>
  <sheetData>
    <row r="2" spans="1:15" x14ac:dyDescent="0.2">
      <c r="A2" s="10" t="s">
        <v>0</v>
      </c>
    </row>
    <row r="3" spans="1:15" x14ac:dyDescent="0.2">
      <c r="G3" s="12"/>
      <c r="H3" s="12"/>
    </row>
    <row r="4" spans="1:15" x14ac:dyDescent="0.2">
      <c r="E4" s="11" t="s">
        <v>36</v>
      </c>
      <c r="F4" s="11" t="s">
        <v>36</v>
      </c>
      <c r="G4" s="13" t="s">
        <v>36</v>
      </c>
      <c r="H4" s="13"/>
    </row>
    <row r="5" spans="1:15" x14ac:dyDescent="0.2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  <c r="O5" s="32" t="s">
        <v>70</v>
      </c>
    </row>
    <row r="6" spans="1:15" s="16" customFormat="1" x14ac:dyDescent="0.2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  <c r="O6" s="33" t="s">
        <v>71</v>
      </c>
    </row>
    <row r="7" spans="1:15" x14ac:dyDescent="0.2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5" x14ac:dyDescent="0.2">
      <c r="C8" s="15">
        <v>48395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5" x14ac:dyDescent="0.2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5" x14ac:dyDescent="0.2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5" x14ac:dyDescent="0.2">
      <c r="D11" s="14"/>
      <c r="G11" s="14"/>
      <c r="H11" s="14"/>
    </row>
    <row r="12" spans="1:15" x14ac:dyDescent="0.2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5" x14ac:dyDescent="0.2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5" x14ac:dyDescent="0.2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5" x14ac:dyDescent="0.2">
      <c r="D15" s="14"/>
      <c r="G15" s="14"/>
      <c r="H15" s="14"/>
    </row>
    <row r="16" spans="1:15" x14ac:dyDescent="0.2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24" x14ac:dyDescent="0.2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">
      <c r="D20" s="14"/>
      <c r="G20" s="14"/>
      <c r="H20" s="14"/>
    </row>
    <row r="21" spans="1:24" x14ac:dyDescent="0.2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24" x14ac:dyDescent="0.2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">
      <c r="C23" s="15"/>
      <c r="D23" s="14"/>
      <c r="G23" s="14"/>
      <c r="H23" s="14"/>
    </row>
    <row r="24" spans="1:24" x14ac:dyDescent="0.2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</row>
    <row r="25" spans="1:24" x14ac:dyDescent="0.2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">
      <c r="D27" s="14"/>
      <c r="G27" s="14" t="s">
        <v>36</v>
      </c>
      <c r="H27" s="14"/>
    </row>
    <row r="28" spans="1:24" x14ac:dyDescent="0.2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</row>
    <row r="29" spans="1:24" x14ac:dyDescent="0.2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75" x14ac:dyDescent="0.25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0">
        <v>37221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20"/>
    </row>
    <row r="31" spans="1:24" ht="15.75" x14ac:dyDescent="0.25">
      <c r="C31" s="15">
        <v>38077</v>
      </c>
      <c r="D31" s="14"/>
      <c r="F31" s="10" t="s">
        <v>17</v>
      </c>
      <c r="G31" s="14">
        <v>5000</v>
      </c>
      <c r="H31" s="14"/>
      <c r="I31" s="14"/>
      <c r="O31" s="34"/>
      <c r="P31" s="55" t="s">
        <v>64</v>
      </c>
      <c r="Q31" s="55"/>
      <c r="R31" s="29"/>
      <c r="S31" s="35" t="s">
        <v>46</v>
      </c>
      <c r="T31" s="35" t="s">
        <v>53</v>
      </c>
      <c r="U31" s="35" t="s">
        <v>42</v>
      </c>
      <c r="V31" s="35" t="s">
        <v>65</v>
      </c>
      <c r="W31" s="29"/>
      <c r="X31" s="20"/>
    </row>
    <row r="32" spans="1:24" ht="15.75" x14ac:dyDescent="0.25">
      <c r="D32" s="14"/>
      <c r="G32" s="14" t="s">
        <v>36</v>
      </c>
      <c r="H32" s="14"/>
      <c r="O32" s="21"/>
      <c r="P32" s="24">
        <v>37408</v>
      </c>
      <c r="Q32" s="24">
        <v>37437</v>
      </c>
      <c r="R32" s="22"/>
      <c r="S32" s="22">
        <v>42434</v>
      </c>
      <c r="T32" s="22">
        <v>83300</v>
      </c>
      <c r="U32" s="22">
        <v>15000</v>
      </c>
      <c r="V32" s="22">
        <v>9266</v>
      </c>
      <c r="W32" s="22">
        <v>150000</v>
      </c>
      <c r="X32" s="23"/>
    </row>
    <row r="33" spans="1:24" ht="15.75" x14ac:dyDescent="0.25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O33" s="21"/>
      <c r="P33" s="24">
        <v>37438</v>
      </c>
      <c r="Q33" s="24">
        <v>37560</v>
      </c>
      <c r="R33" s="22"/>
      <c r="S33" s="22">
        <v>82434</v>
      </c>
      <c r="T33" s="22">
        <v>43300</v>
      </c>
      <c r="U33" s="22">
        <v>15000</v>
      </c>
      <c r="V33" s="22">
        <v>9266</v>
      </c>
      <c r="W33" s="22">
        <f t="shared" ref="W33:W39" si="0">SUM(S33:V33)</f>
        <v>150000</v>
      </c>
      <c r="X33" s="23"/>
    </row>
    <row r="34" spans="1:24" ht="15.75" x14ac:dyDescent="0.25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1"/>
      <c r="P34" s="24">
        <v>37561</v>
      </c>
      <c r="Q34" s="24">
        <v>37680</v>
      </c>
      <c r="R34" s="22"/>
      <c r="S34" s="22">
        <v>70228</v>
      </c>
      <c r="T34" s="22">
        <v>43300</v>
      </c>
      <c r="U34" s="22">
        <v>15000</v>
      </c>
      <c r="V34" s="22">
        <v>21472</v>
      </c>
      <c r="W34" s="22">
        <f t="shared" si="0"/>
        <v>150000</v>
      </c>
      <c r="X34" s="23"/>
    </row>
    <row r="35" spans="1:24" ht="15.75" x14ac:dyDescent="0.25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1"/>
      <c r="P35" s="24">
        <v>37681</v>
      </c>
      <c r="Q35" s="24">
        <v>37772</v>
      </c>
      <c r="R35" s="22"/>
      <c r="S35" s="22">
        <v>82434</v>
      </c>
      <c r="T35" s="22">
        <v>43300</v>
      </c>
      <c r="U35" s="22">
        <v>15000</v>
      </c>
      <c r="V35" s="22">
        <v>9266</v>
      </c>
      <c r="W35" s="22">
        <f t="shared" si="0"/>
        <v>150000</v>
      </c>
      <c r="X35" s="23"/>
    </row>
    <row r="36" spans="1:24" ht="15.75" x14ac:dyDescent="0.25">
      <c r="D36" s="14"/>
      <c r="G36" s="14"/>
      <c r="H36" s="14"/>
      <c r="O36" s="21"/>
      <c r="P36" s="24">
        <v>37773</v>
      </c>
      <c r="Q36" s="24">
        <v>38077</v>
      </c>
      <c r="R36" s="22"/>
      <c r="S36" s="22">
        <v>83729</v>
      </c>
      <c r="T36" s="22">
        <v>45300</v>
      </c>
      <c r="U36" s="22">
        <v>15000</v>
      </c>
      <c r="V36" s="22">
        <v>5971</v>
      </c>
      <c r="W36" s="22">
        <f t="shared" si="0"/>
        <v>150000</v>
      </c>
      <c r="X36" s="23"/>
    </row>
    <row r="37" spans="1:24" ht="15.75" x14ac:dyDescent="0.25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O37" s="21"/>
      <c r="P37" s="24">
        <v>38078</v>
      </c>
      <c r="Q37" s="24">
        <v>42886</v>
      </c>
      <c r="R37" s="22"/>
      <c r="S37" s="22">
        <v>78729</v>
      </c>
      <c r="T37" s="22">
        <v>50300</v>
      </c>
      <c r="U37" s="22">
        <v>15000</v>
      </c>
      <c r="V37" s="22">
        <v>5971</v>
      </c>
      <c r="W37" s="22">
        <f t="shared" si="0"/>
        <v>150000</v>
      </c>
      <c r="X37" s="23"/>
    </row>
    <row r="38" spans="1:24" ht="15.75" x14ac:dyDescent="0.25">
      <c r="C38" s="15">
        <v>41060</v>
      </c>
      <c r="E38" s="10" t="s">
        <v>36</v>
      </c>
      <c r="F38" s="10" t="s">
        <v>17</v>
      </c>
      <c r="G38" s="14">
        <v>15000</v>
      </c>
      <c r="O38" s="25"/>
      <c r="P38" s="24">
        <v>42887</v>
      </c>
      <c r="Q38" s="24">
        <v>42916</v>
      </c>
      <c r="R38" s="22"/>
      <c r="S38" s="22">
        <v>76029</v>
      </c>
      <c r="T38" s="22">
        <v>53000</v>
      </c>
      <c r="U38" s="22">
        <v>15000</v>
      </c>
      <c r="V38" s="22">
        <v>5971</v>
      </c>
      <c r="W38" s="22">
        <f t="shared" si="0"/>
        <v>150000</v>
      </c>
      <c r="X38" s="23"/>
    </row>
    <row r="39" spans="1:24" ht="15.75" x14ac:dyDescent="0.25">
      <c r="O39" s="25"/>
      <c r="P39" s="24">
        <v>42917</v>
      </c>
      <c r="Q39" s="24">
        <v>401768</v>
      </c>
      <c r="R39" s="22"/>
      <c r="S39" s="22">
        <v>76029</v>
      </c>
      <c r="T39" s="22">
        <v>53000</v>
      </c>
      <c r="U39" s="22">
        <v>15000</v>
      </c>
      <c r="V39" s="22">
        <v>5971</v>
      </c>
      <c r="W39" s="22">
        <f t="shared" si="0"/>
        <v>150000</v>
      </c>
      <c r="X39" s="23"/>
    </row>
    <row r="40" spans="1:24" x14ac:dyDescent="0.2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  <c r="O40" s="25"/>
      <c r="P40" s="12"/>
      <c r="Q40" s="12"/>
      <c r="R40" s="12"/>
      <c r="S40" s="12"/>
      <c r="T40" s="12"/>
      <c r="U40" s="12"/>
      <c r="V40" s="12"/>
      <c r="W40" s="12"/>
      <c r="X40" s="23"/>
    </row>
    <row r="41" spans="1:24" x14ac:dyDescent="0.2">
      <c r="C41" s="15">
        <v>39233</v>
      </c>
      <c r="F41" s="10" t="s">
        <v>16</v>
      </c>
      <c r="G41" s="14">
        <v>7500</v>
      </c>
      <c r="O41" s="26"/>
      <c r="P41" s="27"/>
      <c r="Q41" s="27"/>
      <c r="R41" s="27"/>
      <c r="S41" s="27"/>
      <c r="T41" s="27"/>
      <c r="U41" s="27"/>
      <c r="V41" s="27"/>
      <c r="W41" s="27"/>
      <c r="X41" s="28"/>
    </row>
    <row r="42" spans="1:24" x14ac:dyDescent="0.2">
      <c r="C42" s="15"/>
    </row>
    <row r="43" spans="1:24" x14ac:dyDescent="0.2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">
      <c r="F46" s="10" t="s">
        <v>62</v>
      </c>
      <c r="G46" s="14">
        <v>106700</v>
      </c>
      <c r="H46" s="14"/>
    </row>
    <row r="47" spans="1:24" ht="15.75" x14ac:dyDescent="0.25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49" x14ac:dyDescent="0.2">
      <c r="C52" s="15">
        <v>37408</v>
      </c>
      <c r="D52" s="15">
        <v>37437</v>
      </c>
      <c r="J52" s="15">
        <v>37438</v>
      </c>
      <c r="K52" s="15">
        <v>37560</v>
      </c>
      <c r="P52" s="15">
        <v>37561</v>
      </c>
      <c r="Q52" s="15">
        <v>37680</v>
      </c>
      <c r="V52" s="15">
        <v>37681</v>
      </c>
      <c r="W52" s="15">
        <v>37772</v>
      </c>
      <c r="AB52" s="15">
        <v>37773</v>
      </c>
      <c r="AC52" s="15">
        <v>38077</v>
      </c>
      <c r="AH52" s="15">
        <v>37712</v>
      </c>
      <c r="AI52" s="15">
        <v>42886</v>
      </c>
      <c r="AN52" s="15">
        <v>42887</v>
      </c>
      <c r="AO52" s="15">
        <v>42916</v>
      </c>
      <c r="AT52" s="15">
        <v>42917</v>
      </c>
      <c r="AU52" s="15">
        <v>401768</v>
      </c>
    </row>
    <row r="53" spans="2:49" x14ac:dyDescent="0.2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  <c r="AN53" s="15" t="s">
        <v>46</v>
      </c>
      <c r="AO53" s="15" t="s">
        <v>53</v>
      </c>
      <c r="AP53" s="10" t="s">
        <v>52</v>
      </c>
      <c r="AQ53" s="10" t="s">
        <v>54</v>
      </c>
      <c r="AT53" s="15" t="s">
        <v>46</v>
      </c>
      <c r="AU53" s="15" t="s">
        <v>53</v>
      </c>
      <c r="AV53" s="10" t="s">
        <v>52</v>
      </c>
      <c r="AW53" s="10" t="s">
        <v>54</v>
      </c>
    </row>
    <row r="54" spans="2:49" x14ac:dyDescent="0.2">
      <c r="B54" s="11">
        <v>27641</v>
      </c>
      <c r="C54" s="10">
        <v>20000</v>
      </c>
      <c r="D54" s="10">
        <v>0</v>
      </c>
      <c r="J54" s="10">
        <v>20000</v>
      </c>
      <c r="K54" s="10">
        <v>0</v>
      </c>
      <c r="P54" s="10">
        <v>14265</v>
      </c>
      <c r="Q54" s="10">
        <v>0</v>
      </c>
      <c r="S54" s="10">
        <v>5735</v>
      </c>
      <c r="V54" s="10">
        <v>20000</v>
      </c>
      <c r="W54" s="10">
        <v>0</v>
      </c>
      <c r="AB54" s="10">
        <v>20000</v>
      </c>
      <c r="AC54" s="10">
        <v>0</v>
      </c>
      <c r="AH54" s="10">
        <v>20000</v>
      </c>
      <c r="AI54" s="10">
        <v>0</v>
      </c>
      <c r="AN54" s="10">
        <v>20000</v>
      </c>
      <c r="AO54" s="10">
        <v>0</v>
      </c>
      <c r="AT54" s="10">
        <v>20000</v>
      </c>
      <c r="AU54" s="10">
        <v>0</v>
      </c>
    </row>
    <row r="55" spans="2:49" x14ac:dyDescent="0.2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5882</v>
      </c>
      <c r="AE55" s="10">
        <v>4118</v>
      </c>
      <c r="AH55" s="10">
        <v>5882</v>
      </c>
      <c r="AK55" s="10">
        <v>4118</v>
      </c>
      <c r="AN55" s="10">
        <v>5882</v>
      </c>
      <c r="AQ55" s="10">
        <v>4118</v>
      </c>
      <c r="AT55" s="10">
        <v>5882</v>
      </c>
      <c r="AW55" s="10">
        <v>4118</v>
      </c>
    </row>
    <row r="56" spans="2:49" x14ac:dyDescent="0.2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>
        <v>2005</v>
      </c>
      <c r="S56" s="10">
        <v>3295</v>
      </c>
      <c r="V56" s="10">
        <v>2005</v>
      </c>
      <c r="Y56" s="10">
        <v>3295</v>
      </c>
      <c r="AB56" s="10" t="s">
        <v>36</v>
      </c>
      <c r="AE56" s="10">
        <v>0</v>
      </c>
      <c r="AH56" s="10" t="s">
        <v>36</v>
      </c>
      <c r="AK56" s="10">
        <v>0</v>
      </c>
      <c r="AN56" s="10" t="s">
        <v>36</v>
      </c>
      <c r="AQ56" s="10">
        <v>0</v>
      </c>
      <c r="AT56" s="10" t="s">
        <v>36</v>
      </c>
      <c r="AW56" s="10">
        <v>0</v>
      </c>
    </row>
    <row r="57" spans="2:49" x14ac:dyDescent="0.2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2700</v>
      </c>
      <c r="AN57" s="10">
        <v>0</v>
      </c>
      <c r="AT57" s="10">
        <v>0</v>
      </c>
    </row>
    <row r="58" spans="2:49" x14ac:dyDescent="0.2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  <c r="AN58" s="10">
        <v>2647</v>
      </c>
      <c r="AQ58" s="10">
        <v>1853</v>
      </c>
      <c r="AT58" s="10">
        <v>2647</v>
      </c>
      <c r="AW58" s="10">
        <v>1853</v>
      </c>
    </row>
    <row r="59" spans="2:49" x14ac:dyDescent="0.2">
      <c r="B59" s="11">
        <v>27607</v>
      </c>
      <c r="C59" s="10">
        <v>1700</v>
      </c>
      <c r="J59" s="10">
        <v>1700</v>
      </c>
      <c r="P59" s="10">
        <v>1700</v>
      </c>
      <c r="V59" s="10">
        <v>1700</v>
      </c>
      <c r="AB59" s="10">
        <v>5000</v>
      </c>
      <c r="AH59" s="10">
        <v>0</v>
      </c>
      <c r="AN59" s="10">
        <v>0</v>
      </c>
      <c r="AT59" s="10">
        <v>0</v>
      </c>
    </row>
    <row r="60" spans="2:49" x14ac:dyDescent="0.2">
      <c r="B60" s="11">
        <v>27642</v>
      </c>
      <c r="J60" s="10">
        <v>40000</v>
      </c>
      <c r="K60" s="10" t="s">
        <v>36</v>
      </c>
      <c r="M60" s="10">
        <v>0</v>
      </c>
      <c r="P60" s="10">
        <v>33529</v>
      </c>
      <c r="Q60" s="10" t="s">
        <v>36</v>
      </c>
      <c r="S60" s="10">
        <v>6471</v>
      </c>
      <c r="V60" s="10">
        <v>40000</v>
      </c>
      <c r="W60" s="10" t="s">
        <v>36</v>
      </c>
      <c r="Y60" s="10">
        <v>0</v>
      </c>
      <c r="AB60" s="10">
        <v>40000</v>
      </c>
      <c r="AC60" s="10" t="s">
        <v>36</v>
      </c>
      <c r="AE60" s="10">
        <v>0</v>
      </c>
      <c r="AH60" s="10">
        <v>40000</v>
      </c>
      <c r="AI60" s="10" t="s">
        <v>36</v>
      </c>
      <c r="AK60" s="10">
        <v>0</v>
      </c>
      <c r="AN60" s="10">
        <v>40000</v>
      </c>
      <c r="AO60" s="10" t="s">
        <v>36</v>
      </c>
      <c r="AQ60" s="10">
        <v>0</v>
      </c>
      <c r="AT60" s="10">
        <v>0</v>
      </c>
      <c r="AU60" s="10" t="s">
        <v>36</v>
      </c>
      <c r="AW60" s="10">
        <v>0</v>
      </c>
    </row>
    <row r="61" spans="2:49" x14ac:dyDescent="0.2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  <c r="AN61" s="10">
        <v>7500</v>
      </c>
      <c r="AT61" s="10">
        <v>7500</v>
      </c>
    </row>
    <row r="62" spans="2:49" x14ac:dyDescent="0.2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  <c r="AP62" s="10">
        <v>15000</v>
      </c>
      <c r="AV62" s="10">
        <v>15000</v>
      </c>
    </row>
    <row r="63" spans="2:49" x14ac:dyDescent="0.2">
      <c r="B63" s="11" t="s">
        <v>55</v>
      </c>
      <c r="D63" s="10">
        <v>83300</v>
      </c>
      <c r="K63" s="10">
        <v>43300</v>
      </c>
      <c r="Q63" s="10">
        <v>43300</v>
      </c>
      <c r="W63" s="10">
        <v>43300</v>
      </c>
      <c r="AC63" s="10">
        <v>45300</v>
      </c>
      <c r="AI63" s="10">
        <v>50300</v>
      </c>
      <c r="AO63" s="10">
        <v>53000</v>
      </c>
      <c r="AU63" s="10">
        <v>93000</v>
      </c>
    </row>
    <row r="65" spans="3:50" x14ac:dyDescent="0.2">
      <c r="C65" s="10">
        <f>SUM(C54:C64)</f>
        <v>42434</v>
      </c>
      <c r="D65" s="10">
        <f>SUM(D54:D64)</f>
        <v>83300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82434</v>
      </c>
      <c r="K65" s="10">
        <f>SUM(K54:K64)</f>
        <v>43300</v>
      </c>
      <c r="L65" s="10">
        <f>SUM(L54:L64)</f>
        <v>15000</v>
      </c>
      <c r="M65" s="10">
        <f>SUM(M54:M64)</f>
        <v>9266</v>
      </c>
      <c r="N65" s="10">
        <f>SUM(J65:M65)</f>
        <v>150000</v>
      </c>
      <c r="P65" s="10">
        <f>SUM(P54:P64)</f>
        <v>70228</v>
      </c>
      <c r="Q65" s="10">
        <f>SUM(Q54:Q64)</f>
        <v>43300</v>
      </c>
      <c r="R65" s="10">
        <f>SUM(R54:R64)</f>
        <v>15000</v>
      </c>
      <c r="S65" s="10">
        <f>SUM(S54:S64)</f>
        <v>21472</v>
      </c>
      <c r="T65" s="10">
        <f>SUM(P65:S65)</f>
        <v>150000</v>
      </c>
      <c r="V65" s="10">
        <f>SUM(V54:V64)</f>
        <v>82434</v>
      </c>
      <c r="W65" s="10">
        <f>SUM(W54:W64)</f>
        <v>43300</v>
      </c>
      <c r="X65" s="10">
        <f>SUM(X54:X64)</f>
        <v>15000</v>
      </c>
      <c r="Y65" s="10">
        <f>SUM(Y54:Y64)</f>
        <v>9266</v>
      </c>
      <c r="Z65" s="10">
        <f>SUM(V65:Y65)</f>
        <v>150000</v>
      </c>
      <c r="AB65" s="10">
        <f>SUM(AB54:AB64)</f>
        <v>83729</v>
      </c>
      <c r="AC65" s="10">
        <f>SUM(AC54:AC64)</f>
        <v>45300</v>
      </c>
      <c r="AD65" s="10">
        <f>SUM(AD54:AD64)</f>
        <v>15000</v>
      </c>
      <c r="AE65" s="10">
        <f>SUM(AE54:AE64)</f>
        <v>5971</v>
      </c>
      <c r="AF65" s="10">
        <f>SUM(AB65:AE65)</f>
        <v>150000</v>
      </c>
      <c r="AH65" s="10">
        <f>SUM(AH54:AH64)</f>
        <v>78729</v>
      </c>
      <c r="AI65" s="10">
        <f>SUM(AI54:AI64)</f>
        <v>50300</v>
      </c>
      <c r="AJ65" s="10">
        <f>SUM(AJ54:AJ64)</f>
        <v>15000</v>
      </c>
      <c r="AK65" s="10">
        <f>SUM(AK54:AK64)</f>
        <v>5971</v>
      </c>
      <c r="AL65" s="10">
        <f>SUM(AH65:AK65)</f>
        <v>150000</v>
      </c>
      <c r="AN65" s="10">
        <f>SUM(AN54:AN64)</f>
        <v>76029</v>
      </c>
      <c r="AO65" s="10">
        <f>SUM(AO54:AO64)</f>
        <v>53000</v>
      </c>
      <c r="AP65" s="10">
        <f>SUM(AP54:AP64)</f>
        <v>15000</v>
      </c>
      <c r="AQ65" s="10">
        <f>SUM(AQ54:AQ64)</f>
        <v>5971</v>
      </c>
      <c r="AR65" s="10">
        <f>SUM(AN65:AQ65)</f>
        <v>150000</v>
      </c>
      <c r="AT65" s="10">
        <f>SUM(AT54:AT64)</f>
        <v>36029</v>
      </c>
      <c r="AU65" s="10">
        <f>SUM(AU54:AU64)</f>
        <v>93000</v>
      </c>
      <c r="AV65" s="10">
        <f>SUM(AV54:AV64)</f>
        <v>15000</v>
      </c>
      <c r="AW65" s="10">
        <f>SUM(AW54:AW64)</f>
        <v>5971</v>
      </c>
      <c r="AX65" s="10">
        <f>SUM(AT65:AW65)</f>
        <v>150000</v>
      </c>
    </row>
  </sheetData>
  <mergeCells count="1">
    <mergeCell ref="P31:Q3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AR65"/>
  <sheetViews>
    <sheetView zoomScale="75" workbookViewId="0">
      <pane ySplit="6" topLeftCell="A7" activePane="bottomLeft" state="frozen"/>
      <selection pane="bottomLeft" activeCell="C9" sqref="C9"/>
    </sheetView>
  </sheetViews>
  <sheetFormatPr defaultRowHeight="15" x14ac:dyDescent="0.2"/>
  <cols>
    <col min="1" max="1" width="18.85546875" style="10" customWidth="1"/>
    <col min="2" max="2" width="16" style="11" bestFit="1" customWidth="1"/>
    <col min="3" max="3" width="13.140625" style="10" bestFit="1" customWidth="1"/>
    <col min="4" max="4" width="11.7109375" style="10" bestFit="1" customWidth="1"/>
    <col min="5" max="5" width="19" style="10" bestFit="1" customWidth="1"/>
    <col min="6" max="6" width="20.140625" style="10" bestFit="1" customWidth="1"/>
    <col min="7" max="7" width="10.28515625" style="10" bestFit="1" customWidth="1"/>
    <col min="8" max="8" width="2.7109375" style="10" customWidth="1"/>
    <col min="9" max="9" width="8.5703125" style="10" bestFit="1" customWidth="1"/>
    <col min="10" max="10" width="10.42578125" style="10" bestFit="1" customWidth="1"/>
    <col min="11" max="11" width="11.7109375" style="10" customWidth="1"/>
    <col min="12" max="12" width="8.85546875" style="10" customWidth="1"/>
    <col min="13" max="13" width="11.42578125" style="10" bestFit="1" customWidth="1"/>
    <col min="14" max="14" width="9.140625" style="10"/>
    <col min="15" max="15" width="13.28515625" style="10" bestFit="1" customWidth="1"/>
    <col min="16" max="16" width="10.42578125" style="10" bestFit="1" customWidth="1"/>
    <col min="17" max="17" width="12.85546875" style="10" customWidth="1"/>
    <col min="18" max="18" width="9.140625" style="10"/>
    <col min="19" max="19" width="10.7109375" style="10" customWidth="1"/>
    <col min="20" max="21" width="10.85546875" style="10" customWidth="1"/>
    <col min="22" max="22" width="12.28515625" style="10" customWidth="1"/>
    <col min="23" max="23" width="11.42578125" style="10" customWidth="1"/>
    <col min="24" max="27" width="9.140625" style="10"/>
    <col min="28" max="28" width="10.7109375" style="10" customWidth="1"/>
    <col min="29" max="29" width="11.7109375" style="10" customWidth="1"/>
    <col min="30" max="33" width="9.140625" style="10"/>
    <col min="34" max="34" width="11" style="10" customWidth="1"/>
    <col min="35" max="35" width="13.28515625" style="10" customWidth="1"/>
    <col min="36" max="39" width="9.140625" style="10"/>
    <col min="40" max="40" width="10.28515625" style="10" customWidth="1"/>
    <col min="41" max="41" width="13" style="10" customWidth="1"/>
    <col min="42" max="16384" width="9.140625" style="10"/>
  </cols>
  <sheetData>
    <row r="2" spans="1:15" x14ac:dyDescent="0.2">
      <c r="A2" s="10" t="s">
        <v>0</v>
      </c>
    </row>
    <row r="3" spans="1:15" x14ac:dyDescent="0.2">
      <c r="G3" s="12"/>
      <c r="H3" s="12"/>
    </row>
    <row r="4" spans="1:15" x14ac:dyDescent="0.2">
      <c r="E4" s="11" t="s">
        <v>36</v>
      </c>
      <c r="F4" s="11" t="s">
        <v>36</v>
      </c>
      <c r="G4" s="13" t="s">
        <v>36</v>
      </c>
      <c r="H4" s="13"/>
    </row>
    <row r="5" spans="1:15" x14ac:dyDescent="0.2">
      <c r="A5" s="11" t="s">
        <v>28</v>
      </c>
      <c r="B5" s="11" t="s">
        <v>29</v>
      </c>
      <c r="C5" s="11" t="s">
        <v>56</v>
      </c>
      <c r="D5" s="11" t="s">
        <v>5</v>
      </c>
      <c r="E5" s="11" t="s">
        <v>44</v>
      </c>
      <c r="F5" s="11" t="s">
        <v>45</v>
      </c>
      <c r="G5" s="11" t="s">
        <v>5</v>
      </c>
      <c r="H5" s="11"/>
      <c r="O5" s="32" t="s">
        <v>69</v>
      </c>
    </row>
    <row r="6" spans="1:15" s="16" customFormat="1" x14ac:dyDescent="0.2">
      <c r="G6" s="16" t="s">
        <v>36</v>
      </c>
      <c r="I6" s="16" t="s">
        <v>46</v>
      </c>
      <c r="J6" s="16" t="s">
        <v>47</v>
      </c>
      <c r="K6" s="16" t="s">
        <v>42</v>
      </c>
      <c r="L6" s="16" t="s">
        <v>48</v>
      </c>
    </row>
    <row r="7" spans="1:15" x14ac:dyDescent="0.2">
      <c r="A7" s="10" t="s">
        <v>7</v>
      </c>
      <c r="B7" s="11">
        <v>27641</v>
      </c>
      <c r="C7" s="10" t="s">
        <v>57</v>
      </c>
      <c r="D7" s="14">
        <v>20000</v>
      </c>
      <c r="E7" s="10" t="s">
        <v>35</v>
      </c>
      <c r="F7" s="10" t="s">
        <v>36</v>
      </c>
      <c r="G7" s="14" t="s">
        <v>36</v>
      </c>
      <c r="H7" s="14" t="s">
        <v>67</v>
      </c>
      <c r="I7" s="14">
        <v>14265</v>
      </c>
    </row>
    <row r="8" spans="1:15" x14ac:dyDescent="0.2">
      <c r="C8" s="15">
        <v>48395</v>
      </c>
      <c r="D8" s="14" t="s">
        <v>36</v>
      </c>
      <c r="E8" s="10" t="s">
        <v>14</v>
      </c>
      <c r="F8" s="10" t="s">
        <v>36</v>
      </c>
      <c r="G8" s="14" t="s">
        <v>36</v>
      </c>
      <c r="H8" s="14"/>
      <c r="J8" s="14">
        <v>5735</v>
      </c>
      <c r="K8" s="14"/>
    </row>
    <row r="9" spans="1:15" x14ac:dyDescent="0.2">
      <c r="C9" s="10" t="s">
        <v>36</v>
      </c>
      <c r="D9" s="14" t="s">
        <v>36</v>
      </c>
      <c r="E9" s="10" t="s">
        <v>36</v>
      </c>
      <c r="F9" s="10" t="s">
        <v>15</v>
      </c>
      <c r="G9" s="14">
        <v>8000</v>
      </c>
      <c r="H9" s="14"/>
      <c r="I9" s="10" t="s">
        <v>36</v>
      </c>
    </row>
    <row r="10" spans="1:15" x14ac:dyDescent="0.2">
      <c r="D10" s="14"/>
      <c r="E10" s="10" t="s">
        <v>36</v>
      </c>
      <c r="F10" s="10" t="s">
        <v>17</v>
      </c>
      <c r="G10" s="14">
        <v>12000</v>
      </c>
      <c r="H10" s="14"/>
      <c r="I10" s="10" t="s">
        <v>36</v>
      </c>
      <c r="J10" s="14" t="s">
        <v>36</v>
      </c>
      <c r="K10" s="10" t="s">
        <v>36</v>
      </c>
    </row>
    <row r="11" spans="1:15" x14ac:dyDescent="0.2">
      <c r="D11" s="14"/>
      <c r="G11" s="14"/>
      <c r="H11" s="14"/>
    </row>
    <row r="12" spans="1:15" x14ac:dyDescent="0.2">
      <c r="A12" s="10" t="s">
        <v>8</v>
      </c>
      <c r="B12" s="11">
        <v>27608</v>
      </c>
      <c r="C12" s="10" t="s">
        <v>57</v>
      </c>
      <c r="D12" s="14">
        <v>10000</v>
      </c>
      <c r="E12" s="10" t="s">
        <v>35</v>
      </c>
      <c r="F12" s="10" t="s">
        <v>36</v>
      </c>
      <c r="G12" s="14" t="s">
        <v>36</v>
      </c>
      <c r="H12" s="14" t="s">
        <v>67</v>
      </c>
      <c r="I12" s="14">
        <v>5882</v>
      </c>
    </row>
    <row r="13" spans="1:15" x14ac:dyDescent="0.2">
      <c r="C13" s="15">
        <v>42886</v>
      </c>
      <c r="D13" s="14"/>
      <c r="E13" s="10" t="s">
        <v>37</v>
      </c>
      <c r="F13" s="10" t="s">
        <v>36</v>
      </c>
      <c r="G13" s="14" t="s">
        <v>36</v>
      </c>
      <c r="H13" s="14"/>
      <c r="L13" s="14">
        <v>4118</v>
      </c>
    </row>
    <row r="14" spans="1:15" x14ac:dyDescent="0.2">
      <c r="C14" s="15" t="s">
        <v>36</v>
      </c>
      <c r="D14" s="14"/>
      <c r="E14" s="10" t="s">
        <v>36</v>
      </c>
      <c r="F14" s="10" t="s">
        <v>17</v>
      </c>
      <c r="G14" s="14">
        <v>10000</v>
      </c>
      <c r="H14" s="14"/>
      <c r="L14" s="14" t="s">
        <v>36</v>
      </c>
    </row>
    <row r="15" spans="1:15" x14ac:dyDescent="0.2">
      <c r="D15" s="14"/>
      <c r="G15" s="14"/>
      <c r="H15" s="14"/>
    </row>
    <row r="16" spans="1:15" x14ac:dyDescent="0.2">
      <c r="A16" s="10" t="s">
        <v>9</v>
      </c>
      <c r="B16" s="11">
        <v>27604</v>
      </c>
      <c r="C16" s="10" t="s">
        <v>57</v>
      </c>
      <c r="D16" s="14">
        <v>5300</v>
      </c>
      <c r="E16" s="10" t="s">
        <v>35</v>
      </c>
      <c r="F16" s="10" t="s">
        <v>36</v>
      </c>
      <c r="G16" s="14" t="s">
        <v>36</v>
      </c>
      <c r="H16" s="14" t="s">
        <v>68</v>
      </c>
      <c r="I16" s="14">
        <v>2005</v>
      </c>
    </row>
    <row r="17" spans="1:24" x14ac:dyDescent="0.2">
      <c r="C17" s="15">
        <v>37772</v>
      </c>
      <c r="D17" s="14"/>
      <c r="E17" s="10" t="s">
        <v>40</v>
      </c>
      <c r="G17" s="14" t="s">
        <v>36</v>
      </c>
      <c r="H17" s="14"/>
      <c r="L17" s="14">
        <v>3295</v>
      </c>
    </row>
    <row r="18" spans="1:24" x14ac:dyDescent="0.2">
      <c r="D18" s="14"/>
      <c r="E18" s="17" t="s">
        <v>36</v>
      </c>
      <c r="F18" s="10" t="s">
        <v>17</v>
      </c>
      <c r="G18" s="14">
        <v>3300</v>
      </c>
      <c r="H18" s="14"/>
    </row>
    <row r="19" spans="1:24" x14ac:dyDescent="0.2">
      <c r="D19" s="14"/>
      <c r="E19" s="17" t="s">
        <v>36</v>
      </c>
      <c r="F19" s="10" t="s">
        <v>16</v>
      </c>
      <c r="G19" s="14">
        <v>2000</v>
      </c>
      <c r="H19" s="14"/>
    </row>
    <row r="20" spans="1:24" x14ac:dyDescent="0.2">
      <c r="D20" s="14"/>
      <c r="G20" s="14"/>
      <c r="H20" s="14"/>
    </row>
    <row r="21" spans="1:24" x14ac:dyDescent="0.2">
      <c r="B21" s="11">
        <v>27605</v>
      </c>
      <c r="C21" s="10" t="s">
        <v>57</v>
      </c>
      <c r="D21" s="14">
        <v>2700</v>
      </c>
      <c r="E21" s="10" t="s">
        <v>35</v>
      </c>
      <c r="H21" s="14" t="s">
        <v>68</v>
      </c>
      <c r="I21" s="14">
        <v>2700</v>
      </c>
    </row>
    <row r="22" spans="1:24" x14ac:dyDescent="0.2">
      <c r="C22" s="15">
        <v>42886</v>
      </c>
      <c r="D22" s="14"/>
      <c r="F22" s="10" t="s">
        <v>17</v>
      </c>
      <c r="G22" s="14">
        <v>2700</v>
      </c>
      <c r="H22" s="14"/>
    </row>
    <row r="23" spans="1:24" x14ac:dyDescent="0.2">
      <c r="C23" s="15"/>
      <c r="D23" s="14"/>
      <c r="G23" s="14"/>
      <c r="H23" s="14"/>
    </row>
    <row r="24" spans="1:24" x14ac:dyDescent="0.2">
      <c r="A24" s="10" t="s">
        <v>10</v>
      </c>
      <c r="B24" s="11">
        <v>27622</v>
      </c>
      <c r="C24" s="10" t="s">
        <v>57</v>
      </c>
      <c r="D24" s="14">
        <v>4500</v>
      </c>
      <c r="E24" s="10" t="s">
        <v>35</v>
      </c>
      <c r="F24" s="10" t="s">
        <v>36</v>
      </c>
      <c r="G24" s="14" t="s">
        <v>36</v>
      </c>
      <c r="H24" s="14" t="s">
        <v>67</v>
      </c>
      <c r="I24" s="14">
        <v>2647</v>
      </c>
    </row>
    <row r="25" spans="1:24" x14ac:dyDescent="0.2">
      <c r="C25" s="15">
        <v>41882</v>
      </c>
      <c r="D25" s="14"/>
      <c r="E25" s="10" t="s">
        <v>40</v>
      </c>
      <c r="F25" s="10" t="s">
        <v>36</v>
      </c>
      <c r="G25" s="14" t="s">
        <v>36</v>
      </c>
      <c r="H25" s="14"/>
      <c r="L25" s="14">
        <v>1853</v>
      </c>
    </row>
    <row r="26" spans="1:24" x14ac:dyDescent="0.2">
      <c r="C26" s="15" t="s">
        <v>36</v>
      </c>
      <c r="D26" s="14"/>
      <c r="E26" s="10" t="s">
        <v>36</v>
      </c>
      <c r="F26" s="10" t="s">
        <v>17</v>
      </c>
      <c r="G26" s="14">
        <v>4500</v>
      </c>
      <c r="H26" s="14"/>
      <c r="L26" s="14" t="s">
        <v>36</v>
      </c>
    </row>
    <row r="27" spans="1:24" x14ac:dyDescent="0.2">
      <c r="D27" s="14"/>
      <c r="G27" s="14" t="s">
        <v>36</v>
      </c>
      <c r="H27" s="14"/>
    </row>
    <row r="28" spans="1:24" x14ac:dyDescent="0.2">
      <c r="A28" s="10" t="s">
        <v>12</v>
      </c>
      <c r="B28" s="11">
        <v>27607</v>
      </c>
      <c r="C28" s="10" t="s">
        <v>57</v>
      </c>
      <c r="D28" s="14">
        <v>1700</v>
      </c>
      <c r="E28" s="10" t="s">
        <v>51</v>
      </c>
      <c r="H28" s="14" t="s">
        <v>68</v>
      </c>
      <c r="I28" s="14">
        <v>1700</v>
      </c>
    </row>
    <row r="29" spans="1:24" x14ac:dyDescent="0.2">
      <c r="C29" s="15">
        <v>37772</v>
      </c>
      <c r="D29" s="14"/>
      <c r="F29" s="10" t="s">
        <v>17</v>
      </c>
      <c r="G29" s="14">
        <v>1700</v>
      </c>
      <c r="H29" s="14"/>
      <c r="I29" s="14"/>
    </row>
    <row r="30" spans="1:24" ht="15.75" x14ac:dyDescent="0.25">
      <c r="A30" s="10" t="s">
        <v>36</v>
      </c>
      <c r="B30" s="11" t="s">
        <v>36</v>
      </c>
      <c r="C30" s="10" t="s">
        <v>58</v>
      </c>
      <c r="D30" s="14">
        <v>5000</v>
      </c>
      <c r="E30" s="10" t="s">
        <v>51</v>
      </c>
      <c r="H30" s="14"/>
      <c r="I30" s="14">
        <v>5000</v>
      </c>
      <c r="O30" s="30">
        <v>37195</v>
      </c>
      <c r="P30" s="19"/>
      <c r="Q30" s="19"/>
      <c r="R30" s="29" t="s">
        <v>66</v>
      </c>
      <c r="S30" s="29">
        <v>58646</v>
      </c>
      <c r="T30" s="29">
        <v>58647</v>
      </c>
      <c r="U30" s="29">
        <v>58649</v>
      </c>
      <c r="V30" s="29">
        <v>78093</v>
      </c>
      <c r="W30" s="19"/>
      <c r="X30" s="20"/>
    </row>
    <row r="31" spans="1:24" ht="15.75" x14ac:dyDescent="0.25">
      <c r="C31" s="15">
        <v>38077</v>
      </c>
      <c r="D31" s="14"/>
      <c r="F31" s="10" t="s">
        <v>17</v>
      </c>
      <c r="G31" s="14">
        <v>5000</v>
      </c>
      <c r="H31" s="14"/>
      <c r="I31" s="14"/>
      <c r="O31" s="21"/>
      <c r="P31" s="56" t="s">
        <v>64</v>
      </c>
      <c r="Q31" s="56"/>
      <c r="R31" s="22"/>
      <c r="S31" s="31" t="s">
        <v>46</v>
      </c>
      <c r="T31" s="31" t="s">
        <v>53</v>
      </c>
      <c r="U31" s="31" t="s">
        <v>42</v>
      </c>
      <c r="V31" s="31" t="s">
        <v>65</v>
      </c>
      <c r="W31" s="22"/>
      <c r="X31" s="23"/>
    </row>
    <row r="32" spans="1:24" ht="15.75" x14ac:dyDescent="0.25">
      <c r="D32" s="14"/>
      <c r="G32" s="14" t="s">
        <v>36</v>
      </c>
      <c r="H32" s="14"/>
      <c r="O32" s="21"/>
      <c r="P32" s="24">
        <v>37408</v>
      </c>
      <c r="Q32" s="24">
        <v>37437</v>
      </c>
      <c r="R32" s="22"/>
      <c r="S32" s="22">
        <v>36699</v>
      </c>
      <c r="T32" s="22">
        <v>89035</v>
      </c>
      <c r="U32" s="22">
        <v>15000</v>
      </c>
      <c r="V32" s="22">
        <v>9266</v>
      </c>
      <c r="W32" s="22">
        <v>150000</v>
      </c>
      <c r="X32" s="23"/>
    </row>
    <row r="33" spans="1:24" ht="15.75" x14ac:dyDescent="0.25">
      <c r="A33" s="10" t="s">
        <v>13</v>
      </c>
      <c r="B33" s="11">
        <v>27642</v>
      </c>
      <c r="C33" s="10" t="s">
        <v>59</v>
      </c>
      <c r="D33" s="14">
        <v>40000</v>
      </c>
      <c r="E33" s="10" t="s">
        <v>35</v>
      </c>
      <c r="F33" s="10" t="s">
        <v>36</v>
      </c>
      <c r="G33" s="14" t="s">
        <v>36</v>
      </c>
      <c r="H33" s="14" t="s">
        <v>68</v>
      </c>
      <c r="I33" s="14">
        <v>33529</v>
      </c>
      <c r="O33" s="21"/>
      <c r="P33" s="24">
        <v>37438</v>
      </c>
      <c r="Q33" s="24">
        <v>37680</v>
      </c>
      <c r="R33" s="22"/>
      <c r="S33" s="22">
        <v>70228</v>
      </c>
      <c r="T33" s="22">
        <v>49035</v>
      </c>
      <c r="U33" s="22">
        <v>15000</v>
      </c>
      <c r="V33" s="22">
        <v>15737</v>
      </c>
      <c r="W33" s="22">
        <f t="shared" ref="W33:W38" si="0">SUM(S33:V33)</f>
        <v>150000</v>
      </c>
      <c r="X33" s="23"/>
    </row>
    <row r="34" spans="1:24" ht="15.75" x14ac:dyDescent="0.25">
      <c r="C34" s="15">
        <v>42916</v>
      </c>
      <c r="D34" s="14" t="s">
        <v>36</v>
      </c>
      <c r="E34" s="10" t="s">
        <v>14</v>
      </c>
      <c r="F34" s="10" t="s">
        <v>36</v>
      </c>
      <c r="G34" s="14" t="s">
        <v>36</v>
      </c>
      <c r="H34" s="14"/>
      <c r="J34" s="14" t="s">
        <v>36</v>
      </c>
      <c r="K34" s="14"/>
      <c r="L34" s="10">
        <v>6471</v>
      </c>
      <c r="O34" s="21"/>
      <c r="P34" s="24">
        <v>37681</v>
      </c>
      <c r="Q34" s="24">
        <v>37772</v>
      </c>
      <c r="R34" s="22"/>
      <c r="S34" s="22">
        <v>82434</v>
      </c>
      <c r="T34" s="22">
        <v>43300</v>
      </c>
      <c r="U34" s="22">
        <v>15000</v>
      </c>
      <c r="V34" s="22">
        <v>9266</v>
      </c>
      <c r="W34" s="22">
        <f t="shared" si="0"/>
        <v>150000</v>
      </c>
      <c r="X34" s="23"/>
    </row>
    <row r="35" spans="1:24" ht="15.75" x14ac:dyDescent="0.25">
      <c r="C35" s="15" t="s">
        <v>36</v>
      </c>
      <c r="D35" s="14" t="s">
        <v>36</v>
      </c>
      <c r="E35" s="10" t="s">
        <v>36</v>
      </c>
      <c r="F35" s="10" t="s">
        <v>16</v>
      </c>
      <c r="G35" s="14">
        <v>40000</v>
      </c>
      <c r="H35" s="14"/>
      <c r="J35" s="14" t="s">
        <v>36</v>
      </c>
      <c r="K35" s="14"/>
      <c r="O35" s="21"/>
      <c r="P35" s="24">
        <v>37773</v>
      </c>
      <c r="Q35" s="24">
        <v>38077</v>
      </c>
      <c r="R35" s="22"/>
      <c r="S35" s="22">
        <v>83729</v>
      </c>
      <c r="T35" s="22">
        <v>45300</v>
      </c>
      <c r="U35" s="22">
        <v>15000</v>
      </c>
      <c r="V35" s="22">
        <v>5971</v>
      </c>
      <c r="W35" s="22">
        <f t="shared" si="0"/>
        <v>150000</v>
      </c>
      <c r="X35" s="23"/>
    </row>
    <row r="36" spans="1:24" ht="15.75" x14ac:dyDescent="0.25">
      <c r="D36" s="14"/>
      <c r="G36" s="14"/>
      <c r="H36" s="14"/>
      <c r="O36" s="21"/>
      <c r="P36" s="24">
        <v>38078</v>
      </c>
      <c r="Q36" s="24">
        <v>42886</v>
      </c>
      <c r="R36" s="22"/>
      <c r="S36" s="22">
        <v>78729</v>
      </c>
      <c r="T36" s="22">
        <v>50300</v>
      </c>
      <c r="U36" s="22">
        <v>15000</v>
      </c>
      <c r="V36" s="22">
        <v>5971</v>
      </c>
      <c r="W36" s="22">
        <f t="shared" si="0"/>
        <v>150000</v>
      </c>
      <c r="X36" s="23"/>
    </row>
    <row r="37" spans="1:24" ht="15.75" x14ac:dyDescent="0.25">
      <c r="A37" s="10" t="s">
        <v>11</v>
      </c>
      <c r="B37" s="11">
        <v>27609</v>
      </c>
      <c r="C37" s="10" t="s">
        <v>57</v>
      </c>
      <c r="D37" s="14">
        <v>15000</v>
      </c>
      <c r="E37" s="10" t="s">
        <v>60</v>
      </c>
      <c r="H37" s="14" t="s">
        <v>67</v>
      </c>
      <c r="I37" s="14"/>
      <c r="K37" s="10">
        <v>15000</v>
      </c>
      <c r="O37" s="21"/>
      <c r="P37" s="24">
        <v>42887</v>
      </c>
      <c r="Q37" s="24">
        <v>42916</v>
      </c>
      <c r="R37" s="22"/>
      <c r="S37" s="22">
        <v>76029</v>
      </c>
      <c r="T37" s="22">
        <v>53000</v>
      </c>
      <c r="U37" s="22">
        <v>15000</v>
      </c>
      <c r="V37" s="22">
        <v>5971</v>
      </c>
      <c r="W37" s="22">
        <f t="shared" si="0"/>
        <v>150000</v>
      </c>
      <c r="X37" s="23"/>
    </row>
    <row r="38" spans="1:24" ht="15.75" x14ac:dyDescent="0.25">
      <c r="C38" s="15">
        <v>41060</v>
      </c>
      <c r="E38" s="10" t="s">
        <v>36</v>
      </c>
      <c r="F38" s="10" t="s">
        <v>17</v>
      </c>
      <c r="G38" s="14">
        <v>15000</v>
      </c>
      <c r="O38" s="25"/>
      <c r="P38" s="24">
        <v>42917</v>
      </c>
      <c r="Q38" s="24">
        <v>401768</v>
      </c>
      <c r="R38" s="22"/>
      <c r="S38" s="22">
        <v>76029</v>
      </c>
      <c r="T38" s="22">
        <v>53000</v>
      </c>
      <c r="U38" s="22">
        <v>15000</v>
      </c>
      <c r="V38" s="22">
        <v>5971</v>
      </c>
      <c r="W38" s="22">
        <f t="shared" si="0"/>
        <v>150000</v>
      </c>
      <c r="X38" s="23"/>
    </row>
    <row r="39" spans="1:24" x14ac:dyDescent="0.2">
      <c r="O39" s="26"/>
      <c r="P39" s="27"/>
      <c r="Q39" s="27"/>
      <c r="R39" s="27"/>
      <c r="S39" s="27"/>
      <c r="T39" s="27"/>
      <c r="U39" s="27"/>
      <c r="V39" s="27"/>
      <c r="W39" s="27"/>
      <c r="X39" s="28"/>
    </row>
    <row r="40" spans="1:24" x14ac:dyDescent="0.2">
      <c r="A40" s="10" t="s">
        <v>7</v>
      </c>
      <c r="B40" s="11">
        <v>27649</v>
      </c>
      <c r="C40" s="10" t="s">
        <v>57</v>
      </c>
      <c r="D40" s="14">
        <v>7500</v>
      </c>
      <c r="E40" s="10" t="s">
        <v>35</v>
      </c>
      <c r="H40" s="14" t="s">
        <v>67</v>
      </c>
      <c r="I40" s="14">
        <v>7500</v>
      </c>
      <c r="J40" s="14"/>
      <c r="K40" s="14"/>
      <c r="L40" s="14"/>
    </row>
    <row r="41" spans="1:24" x14ac:dyDescent="0.2">
      <c r="C41" s="15">
        <v>39233</v>
      </c>
      <c r="F41" s="10" t="s">
        <v>16</v>
      </c>
      <c r="G41" s="14">
        <v>7500</v>
      </c>
    </row>
    <row r="42" spans="1:24" x14ac:dyDescent="0.2">
      <c r="C42" s="15"/>
    </row>
    <row r="43" spans="1:24" x14ac:dyDescent="0.2">
      <c r="A43" s="10" t="s">
        <v>43</v>
      </c>
      <c r="C43" s="10" t="s">
        <v>36</v>
      </c>
      <c r="D43" s="14">
        <v>800</v>
      </c>
      <c r="E43" s="10" t="s">
        <v>18</v>
      </c>
      <c r="F43" s="10" t="s">
        <v>61</v>
      </c>
      <c r="G43" s="14">
        <v>800</v>
      </c>
      <c r="H43" s="14"/>
      <c r="J43" s="10">
        <v>800</v>
      </c>
      <c r="L43" s="14"/>
    </row>
    <row r="44" spans="1:24" x14ac:dyDescent="0.2">
      <c r="A44" s="10" t="s">
        <v>43</v>
      </c>
      <c r="C44" s="10" t="s">
        <v>36</v>
      </c>
      <c r="D44" s="14">
        <v>42500</v>
      </c>
      <c r="E44" s="10" t="s">
        <v>18</v>
      </c>
      <c r="F44" s="10" t="s">
        <v>16</v>
      </c>
      <c r="G44" s="14">
        <v>42500</v>
      </c>
      <c r="H44" s="14"/>
      <c r="J44" s="10">
        <v>42500</v>
      </c>
      <c r="L44" s="14"/>
    </row>
    <row r="46" spans="1:24" x14ac:dyDescent="0.2">
      <c r="F46" s="10" t="s">
        <v>62</v>
      </c>
      <c r="G46" s="14">
        <v>106700</v>
      </c>
      <c r="H46" s="14"/>
    </row>
    <row r="47" spans="1:24" ht="15.75" x14ac:dyDescent="0.25">
      <c r="F47" s="10" t="s">
        <v>63</v>
      </c>
      <c r="G47" s="18">
        <v>150000</v>
      </c>
      <c r="H47" s="14"/>
      <c r="I47" s="14">
        <f>SUM(I7:I44)-5000</f>
        <v>70228</v>
      </c>
      <c r="J47" s="10">
        <f>SUM(J7:J45)</f>
        <v>49035</v>
      </c>
      <c r="K47" s="10">
        <f>SUM(K7:K45)</f>
        <v>15000</v>
      </c>
      <c r="L47" s="10">
        <f>SUM(L7:L45)</f>
        <v>15737</v>
      </c>
      <c r="M47" s="18">
        <f>SUM(I47:L47)</f>
        <v>150000</v>
      </c>
    </row>
    <row r="52" spans="2:43" x14ac:dyDescent="0.2">
      <c r="C52" s="15">
        <v>37408</v>
      </c>
      <c r="D52" s="15">
        <v>37437</v>
      </c>
      <c r="J52" s="15">
        <v>37438</v>
      </c>
      <c r="K52" s="15">
        <v>37680</v>
      </c>
      <c r="P52" s="15">
        <v>37681</v>
      </c>
      <c r="Q52" s="15">
        <v>37772</v>
      </c>
      <c r="V52" s="15">
        <v>37773</v>
      </c>
      <c r="W52" s="15">
        <v>38077</v>
      </c>
      <c r="AB52" s="15">
        <v>37712</v>
      </c>
      <c r="AC52" s="15">
        <v>42886</v>
      </c>
      <c r="AH52" s="15">
        <v>42887</v>
      </c>
      <c r="AI52" s="15">
        <v>42916</v>
      </c>
      <c r="AN52" s="15">
        <v>42917</v>
      </c>
      <c r="AO52" s="15">
        <v>401768</v>
      </c>
    </row>
    <row r="53" spans="2:43" x14ac:dyDescent="0.2">
      <c r="C53" s="15" t="s">
        <v>46</v>
      </c>
      <c r="D53" s="15" t="s">
        <v>53</v>
      </c>
      <c r="E53" s="10" t="s">
        <v>52</v>
      </c>
      <c r="F53" s="10" t="s">
        <v>54</v>
      </c>
      <c r="J53" s="15" t="s">
        <v>46</v>
      </c>
      <c r="K53" s="15" t="s">
        <v>53</v>
      </c>
      <c r="L53" s="10" t="s">
        <v>52</v>
      </c>
      <c r="M53" s="10" t="s">
        <v>54</v>
      </c>
      <c r="P53" s="15" t="s">
        <v>46</v>
      </c>
      <c r="Q53" s="15" t="s">
        <v>53</v>
      </c>
      <c r="R53" s="10" t="s">
        <v>52</v>
      </c>
      <c r="S53" s="10" t="s">
        <v>54</v>
      </c>
      <c r="V53" s="15" t="s">
        <v>46</v>
      </c>
      <c r="W53" s="15" t="s">
        <v>53</v>
      </c>
      <c r="X53" s="10" t="s">
        <v>52</v>
      </c>
      <c r="Y53" s="10" t="s">
        <v>54</v>
      </c>
      <c r="AB53" s="15" t="s">
        <v>46</v>
      </c>
      <c r="AC53" s="15" t="s">
        <v>53</v>
      </c>
      <c r="AD53" s="10" t="s">
        <v>52</v>
      </c>
      <c r="AE53" s="10" t="s">
        <v>54</v>
      </c>
      <c r="AH53" s="15" t="s">
        <v>46</v>
      </c>
      <c r="AI53" s="15" t="s">
        <v>53</v>
      </c>
      <c r="AJ53" s="10" t="s">
        <v>52</v>
      </c>
      <c r="AK53" s="10" t="s">
        <v>54</v>
      </c>
      <c r="AN53" s="15" t="s">
        <v>46</v>
      </c>
      <c r="AO53" s="15" t="s">
        <v>53</v>
      </c>
      <c r="AP53" s="10" t="s">
        <v>52</v>
      </c>
      <c r="AQ53" s="10" t="s">
        <v>54</v>
      </c>
    </row>
    <row r="54" spans="2:43" x14ac:dyDescent="0.2">
      <c r="B54" s="11">
        <v>27641</v>
      </c>
      <c r="C54" s="10">
        <v>14265</v>
      </c>
      <c r="D54" s="10">
        <v>5735</v>
      </c>
      <c r="J54" s="10">
        <v>14265</v>
      </c>
      <c r="K54" s="10">
        <v>5735</v>
      </c>
      <c r="P54" s="10">
        <v>20000</v>
      </c>
      <c r="Q54" s="10">
        <v>0</v>
      </c>
      <c r="V54" s="10">
        <v>20000</v>
      </c>
      <c r="W54" s="10">
        <v>0</v>
      </c>
      <c r="AB54" s="10">
        <v>20000</v>
      </c>
      <c r="AC54" s="10">
        <v>0</v>
      </c>
      <c r="AH54" s="10">
        <v>20000</v>
      </c>
      <c r="AI54" s="10">
        <v>0</v>
      </c>
      <c r="AN54" s="10">
        <v>20000</v>
      </c>
      <c r="AO54" s="10">
        <v>0</v>
      </c>
    </row>
    <row r="55" spans="2:43" x14ac:dyDescent="0.2">
      <c r="B55" s="11">
        <v>27608</v>
      </c>
      <c r="C55" s="10">
        <v>5882</v>
      </c>
      <c r="F55" s="10">
        <v>4118</v>
      </c>
      <c r="J55" s="10">
        <v>5882</v>
      </c>
      <c r="M55" s="10">
        <v>4118</v>
      </c>
      <c r="P55" s="10">
        <v>5882</v>
      </c>
      <c r="S55" s="10">
        <v>4118</v>
      </c>
      <c r="V55" s="10">
        <v>5882</v>
      </c>
      <c r="Y55" s="10">
        <v>4118</v>
      </c>
      <c r="AB55" s="10">
        <v>5882</v>
      </c>
      <c r="AE55" s="10">
        <v>4118</v>
      </c>
      <c r="AH55" s="10">
        <v>5882</v>
      </c>
      <c r="AK55" s="10">
        <v>4118</v>
      </c>
      <c r="AN55" s="10">
        <v>5882</v>
      </c>
      <c r="AQ55" s="10">
        <v>4118</v>
      </c>
    </row>
    <row r="56" spans="2:43" x14ac:dyDescent="0.2">
      <c r="B56" s="11">
        <v>27604</v>
      </c>
      <c r="C56" s="10">
        <v>2005</v>
      </c>
      <c r="F56" s="10">
        <v>3295</v>
      </c>
      <c r="J56" s="10">
        <v>2005</v>
      </c>
      <c r="M56" s="10">
        <v>3295</v>
      </c>
      <c r="P56" s="10">
        <v>2005</v>
      </c>
      <c r="S56" s="10">
        <v>3295</v>
      </c>
      <c r="V56" s="10" t="s">
        <v>36</v>
      </c>
      <c r="Y56" s="10">
        <v>0</v>
      </c>
      <c r="AB56" s="10" t="s">
        <v>36</v>
      </c>
      <c r="AE56" s="10">
        <v>0</v>
      </c>
      <c r="AH56" s="10" t="s">
        <v>36</v>
      </c>
      <c r="AK56" s="10">
        <v>0</v>
      </c>
      <c r="AN56" s="10" t="s">
        <v>36</v>
      </c>
      <c r="AQ56" s="10">
        <v>0</v>
      </c>
    </row>
    <row r="57" spans="2:43" x14ac:dyDescent="0.2">
      <c r="B57" s="11">
        <v>27605</v>
      </c>
      <c r="C57" s="10">
        <v>2700</v>
      </c>
      <c r="J57" s="10">
        <v>2700</v>
      </c>
      <c r="P57" s="10">
        <v>2700</v>
      </c>
      <c r="V57" s="10">
        <v>2700</v>
      </c>
      <c r="AB57" s="10">
        <v>2700</v>
      </c>
      <c r="AH57" s="10">
        <v>0</v>
      </c>
      <c r="AN57" s="10">
        <v>0</v>
      </c>
    </row>
    <row r="58" spans="2:43" x14ac:dyDescent="0.2">
      <c r="B58" s="11">
        <v>27622</v>
      </c>
      <c r="C58" s="10">
        <v>2647</v>
      </c>
      <c r="F58" s="10">
        <v>1853</v>
      </c>
      <c r="J58" s="10">
        <v>2647</v>
      </c>
      <c r="M58" s="10">
        <v>1853</v>
      </c>
      <c r="P58" s="10">
        <v>2647</v>
      </c>
      <c r="S58" s="10">
        <v>1853</v>
      </c>
      <c r="V58" s="10">
        <v>2647</v>
      </c>
      <c r="Y58" s="10">
        <v>1853</v>
      </c>
      <c r="AB58" s="10">
        <v>2647</v>
      </c>
      <c r="AE58" s="10">
        <v>1853</v>
      </c>
      <c r="AH58" s="10">
        <v>2647</v>
      </c>
      <c r="AK58" s="10">
        <v>1853</v>
      </c>
      <c r="AN58" s="10">
        <v>2647</v>
      </c>
      <c r="AQ58" s="10">
        <v>1853</v>
      </c>
    </row>
    <row r="59" spans="2:43" x14ac:dyDescent="0.2">
      <c r="B59" s="11">
        <v>27607</v>
      </c>
      <c r="C59" s="10">
        <v>1700</v>
      </c>
      <c r="J59" s="10">
        <v>1700</v>
      </c>
      <c r="P59" s="10">
        <v>1700</v>
      </c>
      <c r="V59" s="10">
        <v>5000</v>
      </c>
      <c r="AB59" s="10">
        <v>0</v>
      </c>
      <c r="AH59" s="10">
        <v>0</v>
      </c>
      <c r="AN59" s="10">
        <v>0</v>
      </c>
    </row>
    <row r="60" spans="2:43" x14ac:dyDescent="0.2">
      <c r="B60" s="11">
        <v>27642</v>
      </c>
      <c r="J60" s="10">
        <v>33529</v>
      </c>
      <c r="K60" s="10" t="s">
        <v>36</v>
      </c>
      <c r="M60" s="10">
        <v>6471</v>
      </c>
      <c r="P60" s="10">
        <v>40000</v>
      </c>
      <c r="Q60" s="10" t="s">
        <v>36</v>
      </c>
      <c r="S60" s="10">
        <v>0</v>
      </c>
      <c r="V60" s="10">
        <v>40000</v>
      </c>
      <c r="W60" s="10" t="s">
        <v>36</v>
      </c>
      <c r="Y60" s="10">
        <v>0</v>
      </c>
      <c r="AB60" s="10">
        <v>40000</v>
      </c>
      <c r="AC60" s="10" t="s">
        <v>36</v>
      </c>
      <c r="AE60" s="10">
        <v>0</v>
      </c>
      <c r="AH60" s="10">
        <v>40000</v>
      </c>
      <c r="AI60" s="10" t="s">
        <v>36</v>
      </c>
      <c r="AK60" s="10">
        <v>0</v>
      </c>
      <c r="AN60" s="10">
        <v>0</v>
      </c>
      <c r="AO60" s="10" t="s">
        <v>36</v>
      </c>
      <c r="AQ60" s="10">
        <v>0</v>
      </c>
    </row>
    <row r="61" spans="2:43" x14ac:dyDescent="0.2">
      <c r="B61" s="11">
        <v>27649</v>
      </c>
      <c r="C61" s="10">
        <v>7500</v>
      </c>
      <c r="J61" s="10">
        <v>7500</v>
      </c>
      <c r="P61" s="10">
        <v>7500</v>
      </c>
      <c r="V61" s="10">
        <v>7500</v>
      </c>
      <c r="AB61" s="10">
        <v>7500</v>
      </c>
      <c r="AH61" s="10">
        <v>7500</v>
      </c>
      <c r="AN61" s="10">
        <v>7500</v>
      </c>
    </row>
    <row r="62" spans="2:43" x14ac:dyDescent="0.2">
      <c r="B62" s="11">
        <v>27609</v>
      </c>
      <c r="E62" s="10">
        <v>15000</v>
      </c>
      <c r="L62" s="10">
        <v>15000</v>
      </c>
      <c r="R62" s="10">
        <v>15000</v>
      </c>
      <c r="X62" s="10">
        <v>15000</v>
      </c>
      <c r="AD62" s="10">
        <v>15000</v>
      </c>
      <c r="AJ62" s="10">
        <v>15000</v>
      </c>
      <c r="AP62" s="10">
        <v>15000</v>
      </c>
    </row>
    <row r="63" spans="2:43" x14ac:dyDescent="0.2">
      <c r="B63" s="11" t="s">
        <v>55</v>
      </c>
      <c r="D63" s="10">
        <v>83300</v>
      </c>
      <c r="K63" s="10">
        <v>43300</v>
      </c>
      <c r="Q63" s="10">
        <v>43300</v>
      </c>
      <c r="W63" s="10">
        <v>45300</v>
      </c>
      <c r="AC63" s="10">
        <v>50300</v>
      </c>
      <c r="AI63" s="10">
        <v>53000</v>
      </c>
      <c r="AO63" s="10">
        <v>93000</v>
      </c>
    </row>
    <row r="65" spans="3:44" x14ac:dyDescent="0.2">
      <c r="C65" s="10">
        <f>SUM(C54:C64)</f>
        <v>36699</v>
      </c>
      <c r="D65" s="10">
        <f>SUM(D54:D64)</f>
        <v>89035</v>
      </c>
      <c r="E65" s="10">
        <f>SUM(E54:E64)</f>
        <v>15000</v>
      </c>
      <c r="F65" s="10">
        <f>SUM(F54:F64)</f>
        <v>9266</v>
      </c>
      <c r="G65" s="10">
        <f>SUM(C65:F65)</f>
        <v>150000</v>
      </c>
      <c r="J65" s="10">
        <f>SUM(J54:J64)</f>
        <v>70228</v>
      </c>
      <c r="K65" s="10">
        <f>SUM(K54:K64)</f>
        <v>49035</v>
      </c>
      <c r="L65" s="10">
        <f>SUM(L54:L64)</f>
        <v>15000</v>
      </c>
      <c r="M65" s="10">
        <f>SUM(M54:M64)</f>
        <v>15737</v>
      </c>
      <c r="N65" s="10">
        <f>SUM(J65:M65)</f>
        <v>150000</v>
      </c>
      <c r="P65" s="10">
        <f>SUM(P54:P64)</f>
        <v>82434</v>
      </c>
      <c r="Q65" s="10">
        <f>SUM(Q54:Q64)</f>
        <v>43300</v>
      </c>
      <c r="R65" s="10">
        <f>SUM(R54:R64)</f>
        <v>15000</v>
      </c>
      <c r="S65" s="10">
        <f>SUM(S54:S64)</f>
        <v>9266</v>
      </c>
      <c r="T65" s="10">
        <f>SUM(P65:S65)</f>
        <v>150000</v>
      </c>
      <c r="V65" s="10">
        <f>SUM(V54:V64)</f>
        <v>83729</v>
      </c>
      <c r="W65" s="10">
        <f>SUM(W54:W64)</f>
        <v>45300</v>
      </c>
      <c r="X65" s="10">
        <f>SUM(X54:X64)</f>
        <v>15000</v>
      </c>
      <c r="Y65" s="10">
        <f>SUM(Y54:Y64)</f>
        <v>5971</v>
      </c>
      <c r="Z65" s="10">
        <f>SUM(V65:Y65)</f>
        <v>150000</v>
      </c>
      <c r="AB65" s="10">
        <f>SUM(AB54:AB64)</f>
        <v>78729</v>
      </c>
      <c r="AC65" s="10">
        <f>SUM(AC54:AC64)</f>
        <v>50300</v>
      </c>
      <c r="AD65" s="10">
        <f>SUM(AD54:AD64)</f>
        <v>15000</v>
      </c>
      <c r="AE65" s="10">
        <f>SUM(AE54:AE64)</f>
        <v>5971</v>
      </c>
      <c r="AF65" s="10">
        <f>SUM(AB65:AE65)</f>
        <v>150000</v>
      </c>
      <c r="AH65" s="10">
        <f>SUM(AH54:AH64)</f>
        <v>76029</v>
      </c>
      <c r="AI65" s="10">
        <f>SUM(AI54:AI64)</f>
        <v>53000</v>
      </c>
      <c r="AJ65" s="10">
        <f>SUM(AJ54:AJ64)</f>
        <v>15000</v>
      </c>
      <c r="AK65" s="10">
        <f>SUM(AK54:AK64)</f>
        <v>5971</v>
      </c>
      <c r="AL65" s="10">
        <f>SUM(AH65:AK65)</f>
        <v>150000</v>
      </c>
      <c r="AN65" s="10">
        <f>SUM(AN54:AN64)</f>
        <v>36029</v>
      </c>
      <c r="AO65" s="10">
        <f>SUM(AO54:AO64)</f>
        <v>93000</v>
      </c>
      <c r="AP65" s="10">
        <f>SUM(AP54:AP64)</f>
        <v>15000</v>
      </c>
      <c r="AQ65" s="10">
        <f>SUM(AQ54:AQ64)</f>
        <v>5971</v>
      </c>
      <c r="AR65" s="10">
        <f>SUM(AN65:AQ65)</f>
        <v>150000</v>
      </c>
    </row>
  </sheetData>
  <mergeCells count="1">
    <mergeCell ref="P31:Q31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8"/>
  <sheetViews>
    <sheetView workbookViewId="0">
      <selection activeCell="H15" sqref="H15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1" x14ac:dyDescent="0.2">
      <c r="A2" t="s">
        <v>0</v>
      </c>
    </row>
    <row r="3" spans="1:11" x14ac:dyDescent="0.2">
      <c r="G3" s="7"/>
    </row>
    <row r="4" spans="1:11" x14ac:dyDescent="0.2">
      <c r="E4" s="1" t="s">
        <v>36</v>
      </c>
      <c r="F4" s="1" t="s">
        <v>36</v>
      </c>
      <c r="G4" s="8" t="s">
        <v>36</v>
      </c>
    </row>
    <row r="5" spans="1:11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1" x14ac:dyDescent="0.2">
      <c r="G6" t="s">
        <v>36</v>
      </c>
      <c r="H6" t="s">
        <v>46</v>
      </c>
      <c r="I6" t="s">
        <v>47</v>
      </c>
      <c r="J6" t="s">
        <v>52</v>
      </c>
      <c r="K6" t="s">
        <v>48</v>
      </c>
    </row>
    <row r="7" spans="1:11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4265</v>
      </c>
      <c r="H7" s="2">
        <f>G7+G9</f>
        <v>4265</v>
      </c>
    </row>
    <row r="8" spans="1:11" x14ac:dyDescent="0.2">
      <c r="D8" s="2" t="s">
        <v>36</v>
      </c>
      <c r="E8" t="s">
        <v>14</v>
      </c>
      <c r="F8" t="s">
        <v>15</v>
      </c>
      <c r="G8" s="2">
        <v>3735</v>
      </c>
      <c r="I8" s="2">
        <v>3735</v>
      </c>
      <c r="J8" s="2"/>
    </row>
    <row r="9" spans="1:11" x14ac:dyDescent="0.2">
      <c r="C9" t="s">
        <v>38</v>
      </c>
      <c r="D9" s="2" t="s">
        <v>36</v>
      </c>
      <c r="E9" t="s">
        <v>35</v>
      </c>
      <c r="F9" t="s">
        <v>17</v>
      </c>
      <c r="G9" s="2">
        <v>0</v>
      </c>
    </row>
    <row r="10" spans="1:11" x14ac:dyDescent="0.2">
      <c r="D10" s="2"/>
      <c r="E10" t="s">
        <v>14</v>
      </c>
      <c r="F10" t="s">
        <v>17</v>
      </c>
      <c r="G10" s="2">
        <v>12000</v>
      </c>
      <c r="I10" s="2">
        <v>12000</v>
      </c>
    </row>
    <row r="11" spans="1:11" x14ac:dyDescent="0.2">
      <c r="D11" s="2"/>
      <c r="G11" s="2"/>
    </row>
    <row r="12" spans="1:11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1" x14ac:dyDescent="0.2">
      <c r="D13" s="2"/>
      <c r="E13" t="s">
        <v>37</v>
      </c>
      <c r="F13" t="s">
        <v>17</v>
      </c>
      <c r="G13" s="2">
        <f>10000-G12</f>
        <v>4118</v>
      </c>
      <c r="K13" s="2">
        <f>G13</f>
        <v>4118</v>
      </c>
    </row>
    <row r="14" spans="1:11" x14ac:dyDescent="0.2">
      <c r="D14" s="2"/>
      <c r="G14" s="2"/>
    </row>
    <row r="15" spans="1:11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1" x14ac:dyDescent="0.2">
      <c r="D16" s="2"/>
      <c r="E16" t="s">
        <v>40</v>
      </c>
      <c r="G16" s="2">
        <v>3295</v>
      </c>
      <c r="K16" s="2">
        <f>G16</f>
        <v>3295</v>
      </c>
    </row>
    <row r="17" spans="1:11" x14ac:dyDescent="0.2">
      <c r="D17" s="2"/>
      <c r="E17" s="9" t="s">
        <v>49</v>
      </c>
      <c r="F17" t="s">
        <v>17</v>
      </c>
      <c r="G17" s="2">
        <v>3300</v>
      </c>
    </row>
    <row r="18" spans="1:11" x14ac:dyDescent="0.2">
      <c r="D18" s="2"/>
      <c r="E18" s="9" t="s">
        <v>49</v>
      </c>
      <c r="F18" t="s">
        <v>16</v>
      </c>
      <c r="G18" s="2">
        <v>2000</v>
      </c>
    </row>
    <row r="19" spans="1:11" x14ac:dyDescent="0.2">
      <c r="D19" s="2"/>
      <c r="G19" s="2"/>
    </row>
    <row r="20" spans="1:11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1" x14ac:dyDescent="0.2">
      <c r="D21" s="2"/>
      <c r="G21" s="2"/>
    </row>
    <row r="22" spans="1:11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1" x14ac:dyDescent="0.2">
      <c r="D23" s="2"/>
      <c r="E23" t="s">
        <v>40</v>
      </c>
      <c r="F23" t="s">
        <v>17</v>
      </c>
      <c r="G23" s="2">
        <v>1853</v>
      </c>
      <c r="K23" s="2">
        <f>G23</f>
        <v>1853</v>
      </c>
    </row>
    <row r="24" spans="1:11" x14ac:dyDescent="0.2">
      <c r="D24" s="2"/>
      <c r="G24" s="2" t="s">
        <v>36</v>
      </c>
    </row>
    <row r="25" spans="1:11" x14ac:dyDescent="0.2">
      <c r="A25" t="s">
        <v>12</v>
      </c>
      <c r="B25" s="1">
        <v>27607</v>
      </c>
      <c r="C25" t="s">
        <v>33</v>
      </c>
      <c r="D25" s="2">
        <v>1700</v>
      </c>
      <c r="E25" t="s">
        <v>51</v>
      </c>
      <c r="F25" t="s">
        <v>17</v>
      </c>
      <c r="G25" s="2">
        <v>1700</v>
      </c>
      <c r="H25" s="2">
        <f>G25</f>
        <v>1700</v>
      </c>
    </row>
    <row r="26" spans="1:11" x14ac:dyDescent="0.2">
      <c r="D26" s="2"/>
      <c r="G26" s="2" t="s">
        <v>36</v>
      </c>
    </row>
    <row r="27" spans="1:11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1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  <c r="J28" s="2"/>
    </row>
    <row r="29" spans="1:11" x14ac:dyDescent="0.2">
      <c r="D29" s="2"/>
      <c r="G29" s="2"/>
    </row>
    <row r="30" spans="1:11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1" x14ac:dyDescent="0.2">
      <c r="E31" t="s">
        <v>50</v>
      </c>
    </row>
    <row r="33" spans="1:12" x14ac:dyDescent="0.2">
      <c r="A33" t="s">
        <v>7</v>
      </c>
      <c r="B33" s="1">
        <v>27649</v>
      </c>
      <c r="C33" t="s">
        <v>32</v>
      </c>
      <c r="D33" s="2">
        <v>7500</v>
      </c>
      <c r="E33" t="s">
        <v>35</v>
      </c>
      <c r="F33" t="s">
        <v>16</v>
      </c>
      <c r="G33" s="2">
        <v>7500</v>
      </c>
      <c r="H33" s="2">
        <v>7500</v>
      </c>
      <c r="I33" s="2"/>
      <c r="J33" s="2"/>
      <c r="K33" s="2"/>
    </row>
    <row r="35" spans="1:12" x14ac:dyDescent="0.2">
      <c r="A35" t="s">
        <v>43</v>
      </c>
      <c r="C35" t="s">
        <v>31</v>
      </c>
      <c r="D35" s="2">
        <v>42500</v>
      </c>
      <c r="E35" t="s">
        <v>18</v>
      </c>
      <c r="F35" t="s">
        <v>16</v>
      </c>
      <c r="G35" s="2">
        <v>42500</v>
      </c>
      <c r="K35" s="2">
        <f>G35</f>
        <v>42500</v>
      </c>
    </row>
    <row r="37" spans="1:12" x14ac:dyDescent="0.2">
      <c r="G37" s="2">
        <f>SUM(G7:G36)</f>
        <v>154500</v>
      </c>
      <c r="H37" s="2">
        <f>SUM(H7:H35)</f>
        <v>65228</v>
      </c>
      <c r="I37">
        <f>SUM(I7:I36)</f>
        <v>32206</v>
      </c>
      <c r="K37">
        <f>SUM(K7:K36)</f>
        <v>51766</v>
      </c>
      <c r="L37" s="2">
        <f>SUM(H37:K37)</f>
        <v>149200</v>
      </c>
    </row>
    <row r="38" spans="1:12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38"/>
  <sheetViews>
    <sheetView topLeftCell="A4" workbookViewId="0">
      <selection activeCell="A42" sqref="A42"/>
    </sheetView>
  </sheetViews>
  <sheetFormatPr defaultRowHeight="12.75" x14ac:dyDescent="0.2"/>
  <cols>
    <col min="1" max="1" width="21.5703125" customWidth="1"/>
    <col min="2" max="2" width="12.42578125" style="1" bestFit="1" customWidth="1"/>
    <col min="3" max="3" width="10.42578125" bestFit="1" customWidth="1"/>
    <col min="4" max="4" width="8.5703125" bestFit="1" customWidth="1"/>
    <col min="5" max="5" width="15" bestFit="1" customWidth="1"/>
    <col min="6" max="6" width="16.28515625" bestFit="1" customWidth="1"/>
  </cols>
  <sheetData>
    <row r="2" spans="1:10" x14ac:dyDescent="0.2">
      <c r="A2" t="s">
        <v>0</v>
      </c>
    </row>
    <row r="3" spans="1:10" x14ac:dyDescent="0.2">
      <c r="G3" s="7"/>
    </row>
    <row r="4" spans="1:10" x14ac:dyDescent="0.2">
      <c r="E4" s="1" t="s">
        <v>36</v>
      </c>
      <c r="F4" s="1" t="s">
        <v>36</v>
      </c>
      <c r="G4" s="8" t="s">
        <v>36</v>
      </c>
    </row>
    <row r="5" spans="1:10" x14ac:dyDescent="0.2">
      <c r="A5" s="1" t="s">
        <v>28</v>
      </c>
      <c r="B5" s="1" t="s">
        <v>29</v>
      </c>
      <c r="C5" s="1" t="s">
        <v>30</v>
      </c>
      <c r="D5" s="1" t="s">
        <v>5</v>
      </c>
      <c r="E5" s="1" t="s">
        <v>44</v>
      </c>
      <c r="F5" s="1" t="s">
        <v>45</v>
      </c>
      <c r="G5" s="1" t="s">
        <v>5</v>
      </c>
    </row>
    <row r="6" spans="1:10" x14ac:dyDescent="0.2">
      <c r="G6" t="s">
        <v>36</v>
      </c>
      <c r="H6" t="s">
        <v>46</v>
      </c>
      <c r="I6" t="s">
        <v>47</v>
      </c>
      <c r="J6" t="s">
        <v>48</v>
      </c>
    </row>
    <row r="7" spans="1:10" x14ac:dyDescent="0.2">
      <c r="A7" t="s">
        <v>7</v>
      </c>
      <c r="B7" s="1">
        <v>27641</v>
      </c>
      <c r="C7" t="s">
        <v>38</v>
      </c>
      <c r="D7" s="2">
        <v>20000</v>
      </c>
      <c r="E7" t="s">
        <v>35</v>
      </c>
      <c r="F7" t="s">
        <v>15</v>
      </c>
      <c r="G7" s="2">
        <v>4706</v>
      </c>
      <c r="H7" s="2">
        <f>G7+G9</f>
        <v>11765</v>
      </c>
    </row>
    <row r="8" spans="1:10" x14ac:dyDescent="0.2">
      <c r="D8" s="2" t="s">
        <v>36</v>
      </c>
      <c r="E8" t="s">
        <v>14</v>
      </c>
      <c r="F8" t="s">
        <v>15</v>
      </c>
      <c r="G8" s="2">
        <v>3294</v>
      </c>
      <c r="I8" s="2">
        <f>G8+G10</f>
        <v>8235</v>
      </c>
    </row>
    <row r="9" spans="1:10" x14ac:dyDescent="0.2">
      <c r="C9" t="s">
        <v>38</v>
      </c>
      <c r="D9" s="2" t="s">
        <v>36</v>
      </c>
      <c r="E9" t="s">
        <v>35</v>
      </c>
      <c r="F9" t="s">
        <v>17</v>
      </c>
      <c r="G9" s="2">
        <v>7059</v>
      </c>
    </row>
    <row r="10" spans="1:10" x14ac:dyDescent="0.2">
      <c r="D10" s="2"/>
      <c r="E10" t="s">
        <v>14</v>
      </c>
      <c r="F10" t="s">
        <v>17</v>
      </c>
      <c r="G10" s="2">
        <f>12000-G9</f>
        <v>4941</v>
      </c>
    </row>
    <row r="11" spans="1:10" x14ac:dyDescent="0.2">
      <c r="D11" s="2"/>
      <c r="G11" s="2"/>
    </row>
    <row r="12" spans="1:10" x14ac:dyDescent="0.2">
      <c r="A12" t="s">
        <v>8</v>
      </c>
      <c r="B12" s="1">
        <v>27608</v>
      </c>
      <c r="C12" t="s">
        <v>31</v>
      </c>
      <c r="D12" s="2">
        <v>10000</v>
      </c>
      <c r="E12" t="s">
        <v>35</v>
      </c>
      <c r="F12" t="s">
        <v>17</v>
      </c>
      <c r="G12" s="2">
        <v>5882</v>
      </c>
      <c r="H12" s="2">
        <f>G12</f>
        <v>5882</v>
      </c>
    </row>
    <row r="13" spans="1:10" x14ac:dyDescent="0.2">
      <c r="D13" s="2"/>
      <c r="E13" t="s">
        <v>37</v>
      </c>
      <c r="F13" t="s">
        <v>17</v>
      </c>
      <c r="G13" s="2">
        <f>10000-G12</f>
        <v>4118</v>
      </c>
      <c r="J13" s="2">
        <f>G13</f>
        <v>4118</v>
      </c>
    </row>
    <row r="14" spans="1:10" x14ac:dyDescent="0.2">
      <c r="D14" s="2"/>
      <c r="G14" s="2"/>
    </row>
    <row r="15" spans="1:10" x14ac:dyDescent="0.2">
      <c r="A15" t="s">
        <v>9</v>
      </c>
      <c r="B15" s="1">
        <v>27604</v>
      </c>
      <c r="C15" t="s">
        <v>39</v>
      </c>
      <c r="D15" s="2">
        <v>5300</v>
      </c>
      <c r="E15" t="s">
        <v>35</v>
      </c>
      <c r="F15" t="s">
        <v>36</v>
      </c>
      <c r="G15" s="2">
        <v>2005</v>
      </c>
      <c r="H15" s="2">
        <f>G15</f>
        <v>2005</v>
      </c>
    </row>
    <row r="16" spans="1:10" x14ac:dyDescent="0.2">
      <c r="D16" s="2"/>
      <c r="E16" t="s">
        <v>40</v>
      </c>
      <c r="G16" s="2">
        <v>3295</v>
      </c>
      <c r="J16" s="2">
        <f>G16</f>
        <v>3295</v>
      </c>
    </row>
    <row r="17" spans="1:10" x14ac:dyDescent="0.2">
      <c r="D17" s="2"/>
      <c r="E17" s="9" t="s">
        <v>49</v>
      </c>
      <c r="F17" t="s">
        <v>17</v>
      </c>
      <c r="G17" s="2">
        <v>3300</v>
      </c>
    </row>
    <row r="18" spans="1:10" x14ac:dyDescent="0.2">
      <c r="D18" s="2"/>
      <c r="E18" s="9" t="s">
        <v>49</v>
      </c>
      <c r="F18" t="s">
        <v>16</v>
      </c>
      <c r="G18" s="2">
        <v>2000</v>
      </c>
    </row>
    <row r="19" spans="1:10" x14ac:dyDescent="0.2">
      <c r="D19" s="2"/>
      <c r="G19" s="2"/>
    </row>
    <row r="20" spans="1:10" x14ac:dyDescent="0.2">
      <c r="B20" s="1">
        <v>27605</v>
      </c>
      <c r="C20" t="s">
        <v>31</v>
      </c>
      <c r="D20" s="2">
        <v>2700</v>
      </c>
      <c r="E20" t="s">
        <v>35</v>
      </c>
      <c r="F20" t="s">
        <v>17</v>
      </c>
      <c r="G20" s="2">
        <v>2700</v>
      </c>
      <c r="H20" s="2">
        <f>G20</f>
        <v>2700</v>
      </c>
    </row>
    <row r="21" spans="1:10" x14ac:dyDescent="0.2">
      <c r="D21" s="2"/>
      <c r="G21" s="2"/>
    </row>
    <row r="22" spans="1:10" x14ac:dyDescent="0.2">
      <c r="A22" t="s">
        <v>10</v>
      </c>
      <c r="B22" s="1">
        <v>27622</v>
      </c>
      <c r="C22" t="s">
        <v>34</v>
      </c>
      <c r="D22" s="2">
        <v>4500</v>
      </c>
      <c r="E22" t="s">
        <v>35</v>
      </c>
      <c r="F22" t="s">
        <v>17</v>
      </c>
      <c r="G22" s="2">
        <v>2647</v>
      </c>
      <c r="H22" s="2">
        <f>G22</f>
        <v>2647</v>
      </c>
    </row>
    <row r="23" spans="1:10" x14ac:dyDescent="0.2">
      <c r="D23" s="2"/>
      <c r="E23" t="s">
        <v>40</v>
      </c>
      <c r="F23" t="s">
        <v>17</v>
      </c>
      <c r="G23" s="2">
        <v>1853</v>
      </c>
      <c r="J23" s="2">
        <f>G23</f>
        <v>1853</v>
      </c>
    </row>
    <row r="24" spans="1:10" x14ac:dyDescent="0.2">
      <c r="D24" s="2"/>
      <c r="G24" s="2" t="s">
        <v>36</v>
      </c>
    </row>
    <row r="25" spans="1:10" x14ac:dyDescent="0.2">
      <c r="A25" t="s">
        <v>12</v>
      </c>
      <c r="B25" s="1">
        <v>27607</v>
      </c>
      <c r="C25" t="s">
        <v>33</v>
      </c>
      <c r="D25" s="2">
        <v>1700</v>
      </c>
      <c r="E25" t="s">
        <v>35</v>
      </c>
      <c r="F25" t="s">
        <v>17</v>
      </c>
      <c r="G25" s="2">
        <v>1700</v>
      </c>
      <c r="H25" s="2">
        <f>G25</f>
        <v>1700</v>
      </c>
    </row>
    <row r="26" spans="1:10" x14ac:dyDescent="0.2">
      <c r="D26" s="2"/>
      <c r="G26" s="2" t="s">
        <v>36</v>
      </c>
    </row>
    <row r="27" spans="1:10" x14ac:dyDescent="0.2">
      <c r="A27" t="s">
        <v>13</v>
      </c>
      <c r="B27" s="1">
        <v>27642</v>
      </c>
      <c r="C27" t="s">
        <v>31</v>
      </c>
      <c r="D27" s="2">
        <v>40000</v>
      </c>
      <c r="E27" t="s">
        <v>35</v>
      </c>
      <c r="F27" t="s">
        <v>16</v>
      </c>
      <c r="G27" s="2">
        <v>23529</v>
      </c>
      <c r="H27" s="2">
        <f>G27</f>
        <v>23529</v>
      </c>
    </row>
    <row r="28" spans="1:10" x14ac:dyDescent="0.2">
      <c r="D28" s="2" t="s">
        <v>36</v>
      </c>
      <c r="E28" t="s">
        <v>14</v>
      </c>
      <c r="F28" t="s">
        <v>16</v>
      </c>
      <c r="G28" s="2">
        <f>40000-G27</f>
        <v>16471</v>
      </c>
      <c r="I28" s="2">
        <f>G28</f>
        <v>16471</v>
      </c>
    </row>
    <row r="29" spans="1:10" x14ac:dyDescent="0.2">
      <c r="D29" s="2"/>
      <c r="G29" s="2"/>
    </row>
    <row r="30" spans="1:10" x14ac:dyDescent="0.2">
      <c r="A30" t="s">
        <v>41</v>
      </c>
      <c r="C30" t="s">
        <v>32</v>
      </c>
      <c r="D30" s="2">
        <v>15000</v>
      </c>
      <c r="E30" t="s">
        <v>42</v>
      </c>
      <c r="F30" t="s">
        <v>17</v>
      </c>
      <c r="G30" s="2">
        <v>15000</v>
      </c>
      <c r="H30" s="2">
        <f>G30</f>
        <v>15000</v>
      </c>
    </row>
    <row r="31" spans="1:10" x14ac:dyDescent="0.2">
      <c r="E31" t="s">
        <v>50</v>
      </c>
    </row>
    <row r="35" spans="1:11" x14ac:dyDescent="0.2">
      <c r="A35" t="s">
        <v>43</v>
      </c>
      <c r="C35" t="s">
        <v>31</v>
      </c>
      <c r="D35" s="2">
        <v>50000</v>
      </c>
      <c r="E35" t="s">
        <v>18</v>
      </c>
      <c r="F35" t="s">
        <v>16</v>
      </c>
      <c r="G35" s="2">
        <v>50000</v>
      </c>
      <c r="J35" s="2">
        <f>G35</f>
        <v>50000</v>
      </c>
    </row>
    <row r="37" spans="1:11" x14ac:dyDescent="0.2">
      <c r="G37" s="2">
        <f>SUM(G7:G36)</f>
        <v>154500</v>
      </c>
      <c r="H37" s="2">
        <f>SUM(H7:H35)</f>
        <v>65228</v>
      </c>
      <c r="I37">
        <f>SUM(I7:I36)</f>
        <v>24706</v>
      </c>
      <c r="J37">
        <f>SUM(J7:J36)</f>
        <v>59266</v>
      </c>
      <c r="K37" s="2">
        <f>SUM(H37:J37)</f>
        <v>149200</v>
      </c>
    </row>
    <row r="38" spans="1:11" x14ac:dyDescent="0.2">
      <c r="G38" s="2">
        <f>G37-5300</f>
        <v>149200</v>
      </c>
    </row>
  </sheetData>
  <phoneticPr fontId="0" type="noConversion"/>
  <pageMargins left="0.75" right="0.75" top="1" bottom="1" header="0.5" footer="0.5"/>
  <pageSetup scale="95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I28"/>
  <sheetViews>
    <sheetView workbookViewId="0">
      <selection activeCell="B8" sqref="B8:B24"/>
    </sheetView>
  </sheetViews>
  <sheetFormatPr defaultRowHeight="12.75" x14ac:dyDescent="0.2"/>
  <cols>
    <col min="1" max="2" width="18" customWidth="1"/>
    <col min="3" max="3" width="12.28515625" customWidth="1"/>
    <col min="4" max="4" width="13.42578125" customWidth="1"/>
  </cols>
  <sheetData>
    <row r="2" spans="1:8" x14ac:dyDescent="0.2">
      <c r="A2" t="s">
        <v>0</v>
      </c>
    </row>
    <row r="4" spans="1:8" x14ac:dyDescent="0.2">
      <c r="C4" s="1" t="s">
        <v>21</v>
      </c>
      <c r="D4" s="1" t="s">
        <v>21</v>
      </c>
    </row>
    <row r="5" spans="1:8" x14ac:dyDescent="0.2">
      <c r="C5" s="1" t="s">
        <v>2</v>
      </c>
      <c r="D5" s="1" t="s">
        <v>3</v>
      </c>
      <c r="G5" s="57" t="s">
        <v>25</v>
      </c>
      <c r="H5" s="58"/>
    </row>
    <row r="6" spans="1:8" x14ac:dyDescent="0.2">
      <c r="A6" s="1" t="s">
        <v>1</v>
      </c>
      <c r="B6" s="1"/>
      <c r="C6" s="1" t="s">
        <v>4</v>
      </c>
      <c r="D6" s="1" t="s">
        <v>4</v>
      </c>
      <c r="E6" s="1" t="s">
        <v>5</v>
      </c>
      <c r="F6" s="1" t="s">
        <v>6</v>
      </c>
      <c r="G6" s="3" t="s">
        <v>23</v>
      </c>
      <c r="H6" s="3" t="s">
        <v>24</v>
      </c>
    </row>
    <row r="8" spans="1:8" x14ac:dyDescent="0.2">
      <c r="A8" t="s">
        <v>7</v>
      </c>
      <c r="B8">
        <v>27641</v>
      </c>
      <c r="C8" t="s">
        <v>14</v>
      </c>
      <c r="D8" t="s">
        <v>15</v>
      </c>
      <c r="E8" s="2">
        <v>8000</v>
      </c>
      <c r="F8">
        <v>30</v>
      </c>
      <c r="G8">
        <f>E8/E28</f>
        <v>9.4117647058823528E-2</v>
      </c>
      <c r="H8" s="2">
        <f t="shared" ref="H8:H24" si="0">50000*G8</f>
        <v>4705.8823529411766</v>
      </c>
    </row>
    <row r="9" spans="1:8" x14ac:dyDescent="0.2">
      <c r="C9" t="s">
        <v>14</v>
      </c>
      <c r="D9" t="s">
        <v>17</v>
      </c>
      <c r="E9" s="2">
        <v>12000</v>
      </c>
      <c r="F9">
        <v>30</v>
      </c>
      <c r="G9">
        <f>E9/E28</f>
        <v>0.14117647058823529</v>
      </c>
      <c r="H9" s="2">
        <f t="shared" si="0"/>
        <v>7058.8235294117649</v>
      </c>
    </row>
    <row r="10" spans="1:8" x14ac:dyDescent="0.2">
      <c r="E10" s="2"/>
      <c r="H10" s="2">
        <f t="shared" si="0"/>
        <v>0</v>
      </c>
    </row>
    <row r="11" spans="1:8" x14ac:dyDescent="0.2">
      <c r="A11" t="s">
        <v>8</v>
      </c>
      <c r="B11">
        <v>27608</v>
      </c>
      <c r="C11" t="s">
        <v>14</v>
      </c>
      <c r="D11" t="s">
        <v>17</v>
      </c>
      <c r="E11" s="2">
        <v>10000</v>
      </c>
      <c r="F11">
        <v>15</v>
      </c>
      <c r="G11">
        <f>E11/E28</f>
        <v>0.11764705882352941</v>
      </c>
      <c r="H11" s="2">
        <f t="shared" si="0"/>
        <v>5882.3529411764703</v>
      </c>
    </row>
    <row r="12" spans="1:8" x14ac:dyDescent="0.2">
      <c r="E12" s="2"/>
      <c r="H12" s="2">
        <f t="shared" si="0"/>
        <v>0</v>
      </c>
    </row>
    <row r="13" spans="1:8" x14ac:dyDescent="0.2">
      <c r="A13" t="s">
        <v>9</v>
      </c>
      <c r="B13">
        <v>27604</v>
      </c>
      <c r="C13" t="s">
        <v>14</v>
      </c>
      <c r="D13" t="s">
        <v>17</v>
      </c>
      <c r="E13" s="2">
        <v>6000</v>
      </c>
      <c r="F13">
        <v>15</v>
      </c>
      <c r="G13">
        <f>E13/E28</f>
        <v>7.0588235294117646E-2</v>
      </c>
      <c r="H13" s="2">
        <f t="shared" si="0"/>
        <v>3529.4117647058824</v>
      </c>
    </row>
    <row r="14" spans="1:8" x14ac:dyDescent="0.2">
      <c r="B14">
        <v>27605</v>
      </c>
      <c r="C14" t="s">
        <v>14</v>
      </c>
      <c r="D14" t="s">
        <v>16</v>
      </c>
      <c r="E14" s="2">
        <v>2000</v>
      </c>
      <c r="F14">
        <v>15</v>
      </c>
      <c r="G14">
        <f>E14/E28</f>
        <v>2.3529411764705882E-2</v>
      </c>
      <c r="H14" s="2">
        <f t="shared" si="0"/>
        <v>1176.4705882352941</v>
      </c>
    </row>
    <row r="15" spans="1:8" x14ac:dyDescent="0.2">
      <c r="E15" s="2"/>
      <c r="H15" s="2">
        <f t="shared" si="0"/>
        <v>0</v>
      </c>
    </row>
    <row r="16" spans="1:8" x14ac:dyDescent="0.2">
      <c r="A16" t="s">
        <v>10</v>
      </c>
      <c r="B16">
        <v>27622</v>
      </c>
      <c r="C16" t="s">
        <v>18</v>
      </c>
      <c r="D16" t="s">
        <v>17</v>
      </c>
      <c r="E16" s="2">
        <v>4500</v>
      </c>
      <c r="F16">
        <v>12.25</v>
      </c>
      <c r="G16">
        <f>E16/E28</f>
        <v>5.2941176470588235E-2</v>
      </c>
      <c r="H16" s="2">
        <f t="shared" si="0"/>
        <v>2647.0588235294117</v>
      </c>
    </row>
    <row r="17" spans="1:9" x14ac:dyDescent="0.2">
      <c r="C17" t="s">
        <v>19</v>
      </c>
      <c r="D17" t="s">
        <v>17</v>
      </c>
      <c r="E17" s="2"/>
      <c r="H17" s="2">
        <f t="shared" si="0"/>
        <v>0</v>
      </c>
    </row>
    <row r="18" spans="1:9" x14ac:dyDescent="0.2">
      <c r="C18" t="s">
        <v>20</v>
      </c>
      <c r="D18" t="s">
        <v>17</v>
      </c>
      <c r="E18" s="2"/>
      <c r="H18" s="2">
        <f t="shared" si="0"/>
        <v>0</v>
      </c>
    </row>
    <row r="19" spans="1:9" x14ac:dyDescent="0.2">
      <c r="E19" s="2"/>
      <c r="H19" s="2">
        <f t="shared" si="0"/>
        <v>0</v>
      </c>
    </row>
    <row r="20" spans="1:9" x14ac:dyDescent="0.2">
      <c r="A20" t="s">
        <v>11</v>
      </c>
      <c r="C20" t="s">
        <v>19</v>
      </c>
      <c r="D20" t="s">
        <v>17</v>
      </c>
      <c r="E20" s="2">
        <v>15000</v>
      </c>
      <c r="F20">
        <v>5</v>
      </c>
      <c r="H20" s="2">
        <f t="shared" si="0"/>
        <v>0</v>
      </c>
    </row>
    <row r="21" spans="1:9" x14ac:dyDescent="0.2">
      <c r="E21" s="2"/>
      <c r="H21" s="2">
        <f t="shared" si="0"/>
        <v>0</v>
      </c>
    </row>
    <row r="22" spans="1:9" x14ac:dyDescent="0.2">
      <c r="A22" t="s">
        <v>12</v>
      </c>
      <c r="B22">
        <v>27607</v>
      </c>
      <c r="C22" t="s">
        <v>14</v>
      </c>
      <c r="D22" t="s">
        <v>17</v>
      </c>
      <c r="E22" s="2">
        <v>2500</v>
      </c>
      <c r="F22">
        <v>1.8</v>
      </c>
      <c r="G22">
        <f>E22/E28</f>
        <v>2.9411764705882353E-2</v>
      </c>
      <c r="H22" s="2">
        <f t="shared" si="0"/>
        <v>1470.5882352941176</v>
      </c>
    </row>
    <row r="23" spans="1:9" x14ac:dyDescent="0.2">
      <c r="E23" s="2"/>
      <c r="H23" s="2">
        <f t="shared" si="0"/>
        <v>0</v>
      </c>
    </row>
    <row r="24" spans="1:9" x14ac:dyDescent="0.2">
      <c r="A24" t="s">
        <v>13</v>
      </c>
      <c r="B24">
        <v>27642</v>
      </c>
      <c r="C24" t="s">
        <v>14</v>
      </c>
      <c r="D24" t="s">
        <v>16</v>
      </c>
      <c r="E24" s="2">
        <v>40000</v>
      </c>
      <c r="F24">
        <v>15</v>
      </c>
      <c r="G24">
        <f>E24/E28</f>
        <v>0.47058823529411764</v>
      </c>
      <c r="H24" s="2">
        <f t="shared" si="0"/>
        <v>23529.411764705881</v>
      </c>
    </row>
    <row r="25" spans="1:9" x14ac:dyDescent="0.2">
      <c r="E25" s="2"/>
      <c r="H25" s="2"/>
    </row>
    <row r="26" spans="1:9" ht="13.5" thickBot="1" x14ac:dyDescent="0.25">
      <c r="E26" s="2">
        <f>SUM(E8:E24)</f>
        <v>100000</v>
      </c>
      <c r="G26" s="4">
        <f>SUM(G8:G24)</f>
        <v>0.99999999999999989</v>
      </c>
      <c r="H26" s="5">
        <f>SUM(H8:H24)</f>
        <v>50000</v>
      </c>
      <c r="I26" s="6" t="s">
        <v>26</v>
      </c>
    </row>
    <row r="27" spans="1:9" ht="13.5" thickTop="1" x14ac:dyDescent="0.2">
      <c r="D27" t="s">
        <v>22</v>
      </c>
      <c r="E27" s="2">
        <v>15000</v>
      </c>
    </row>
    <row r="28" spans="1:9" x14ac:dyDescent="0.2">
      <c r="D28" t="s">
        <v>27</v>
      </c>
      <c r="E28" s="2">
        <f>E26-E27</f>
        <v>85000</v>
      </c>
    </row>
  </sheetData>
  <mergeCells count="1">
    <mergeCell ref="G5:H5"/>
  </mergeCells>
  <phoneticPr fontId="0" type="noConversion"/>
  <pageMargins left="0.75" right="0.75" top="1" bottom="1" header="0.5" footer="0.5"/>
  <pageSetup scale="8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Dec 4,2001</vt:lpstr>
      <vt:lpstr>Nov 26, 2001</vt:lpstr>
      <vt:lpstr>Oct 26, 2001</vt:lpstr>
      <vt:lpstr>Oct 1, 2001</vt:lpstr>
      <vt:lpstr>Oneok at 1700</vt:lpstr>
      <vt:lpstr>Oneok at 2500</vt:lpstr>
      <vt:lpstr>'Dec 4,2001'!Print_Area</vt:lpstr>
      <vt:lpstr>'Nov 26, 2001'!Print_Area</vt:lpstr>
      <vt:lpstr>'Oct 1, 2001'!Print_Area</vt:lpstr>
      <vt:lpstr>'Oct 26, 2001'!Print_Area</vt:lpstr>
      <vt:lpstr>'Oneok at 1700'!Print_Area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tlohman</dc:creator>
  <cp:lastModifiedBy>Jan Havlíček</cp:lastModifiedBy>
  <cp:lastPrinted>2001-12-04T17:05:10Z</cp:lastPrinted>
  <dcterms:created xsi:type="dcterms:W3CDTF">2001-05-16T14:55:59Z</dcterms:created>
  <dcterms:modified xsi:type="dcterms:W3CDTF">2023-09-16T17:51:55Z</dcterms:modified>
</cp:coreProperties>
</file>