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03BAC97-D4CE-4F00-8448-986CE8807198}" xr6:coauthVersionLast="47" xr6:coauthVersionMax="47" xr10:uidLastSave="{00000000-0000-0000-0000-000000000000}"/>
  <bookViews>
    <workbookView xWindow="-120" yWindow="-120" windowWidth="38640" windowHeight="15720"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Analysis'!$A$1:$N$45</definedName>
    <definedName name="_xlnm.Print_Area" localSheetId="5">'Unify Recon'!$A$1:$AH$39</definedName>
    <definedName name="_xlnm.Print_Titles" localSheetId="1">'GC Recon'!$1:$8</definedName>
    <definedName name="recon">'GC Recon'!$A$1:$AI$170</definedName>
  </definedNames>
  <calcPr calcId="0" fullCalcOnLoad="1"/>
</workbook>
</file>

<file path=xl/calcChain.xml><?xml version="1.0" encoding="utf-8"?>
<calcChain xmlns="http://schemas.openxmlformats.org/spreadsheetml/2006/main">
  <c r="D8" i="1" l="1"/>
  <c r="E8" i="1"/>
  <c r="F8" i="1"/>
  <c r="G8" i="1"/>
  <c r="H8" i="1"/>
  <c r="I8" i="1"/>
  <c r="J8" i="1"/>
  <c r="K8" i="1"/>
  <c r="L8" i="1"/>
  <c r="M8" i="1"/>
  <c r="N8" i="1"/>
  <c r="O8" i="1"/>
  <c r="P8" i="1"/>
  <c r="Q8" i="1"/>
  <c r="R8" i="1"/>
  <c r="S8" i="1"/>
  <c r="T8" i="1"/>
  <c r="U8" i="1"/>
  <c r="V8" i="1"/>
  <c r="W8" i="1"/>
  <c r="X8" i="1"/>
  <c r="Y8" i="1"/>
  <c r="Z8" i="1"/>
  <c r="AA8" i="1"/>
  <c r="AB8" i="1"/>
  <c r="AC8" i="1"/>
  <c r="AD8" i="1"/>
  <c r="AE8" i="1"/>
  <c r="AF8" i="1"/>
  <c r="AG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C77" i="1"/>
  <c r="D77"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C78" i="1"/>
  <c r="D78" i="1"/>
  <c r="E78" i="1"/>
  <c r="F78"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C79" i="1"/>
  <c r="D79"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C80" i="1"/>
  <c r="D80"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C81"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C82"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C83" i="1"/>
  <c r="D83"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C88" i="1"/>
  <c r="D88" i="1"/>
  <c r="E88" i="1"/>
  <c r="F88"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C108" i="1"/>
  <c r="D108" i="1"/>
  <c r="E108" i="1"/>
  <c r="F108"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C109" i="1"/>
  <c r="D109" i="1"/>
  <c r="E109" i="1"/>
  <c r="F109"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C111" i="1"/>
  <c r="D111" i="1"/>
  <c r="E111" i="1"/>
  <c r="F111"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C112" i="1"/>
  <c r="D112"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C115" i="1"/>
  <c r="D115" i="1"/>
  <c r="E115" i="1"/>
  <c r="F115"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C116" i="1"/>
  <c r="D116" i="1"/>
  <c r="E116" i="1"/>
  <c r="F116"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C117" i="1"/>
  <c r="D117" i="1"/>
  <c r="E117" i="1"/>
  <c r="F117"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C119" i="1"/>
  <c r="D119" i="1"/>
  <c r="E119" i="1"/>
  <c r="F119"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C123" i="1"/>
  <c r="D123" i="1"/>
  <c r="E123" i="1"/>
  <c r="F123"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C125" i="1"/>
  <c r="D125" i="1"/>
  <c r="E125" i="1"/>
  <c r="F125"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C127" i="1"/>
  <c r="D127" i="1"/>
  <c r="E127" i="1"/>
  <c r="F127"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C128" i="1"/>
  <c r="D128" i="1"/>
  <c r="E128" i="1"/>
  <c r="F128"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C129" i="1"/>
  <c r="D129" i="1"/>
  <c r="E129" i="1"/>
  <c r="F129"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C131" i="1"/>
  <c r="D131" i="1"/>
  <c r="E131" i="1"/>
  <c r="F131"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C132" i="1"/>
  <c r="D132" i="1"/>
  <c r="E132" i="1"/>
  <c r="F132"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C141" i="1"/>
  <c r="D141" i="1"/>
  <c r="E141" i="1"/>
  <c r="F141"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O142" i="1"/>
  <c r="K144" i="1"/>
  <c r="L144" i="1"/>
  <c r="AI144" i="1"/>
  <c r="C147"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I147"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I154"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C165" i="1"/>
  <c r="C166" i="1"/>
  <c r="C168" i="1"/>
  <c r="AI168" i="1"/>
  <c r="C169" i="1"/>
  <c r="AI169" i="1"/>
  <c r="AI170" i="1"/>
  <c r="C179" i="1"/>
  <c r="D179" i="1"/>
  <c r="E179" i="1"/>
  <c r="F179"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C181" i="1"/>
  <c r="D181" i="1"/>
  <c r="E181" i="1"/>
  <c r="F181" i="1"/>
  <c r="G181" i="1"/>
  <c r="H181" i="1"/>
  <c r="I181" i="1"/>
  <c r="J181" i="1"/>
  <c r="K181" i="1"/>
  <c r="L181" i="1"/>
  <c r="M181" i="1"/>
  <c r="N181" i="1"/>
  <c r="O181" i="1"/>
  <c r="U184" i="1"/>
  <c r="C188" i="1"/>
  <c r="D188" i="1"/>
  <c r="E188" i="1"/>
  <c r="F188" i="1"/>
  <c r="G188"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U191" i="1"/>
  <c r="V191" i="1"/>
  <c r="W191" i="1"/>
  <c r="X191" i="1"/>
  <c r="Y191" i="1"/>
  <c r="Z191" i="1"/>
  <c r="AA191" i="1"/>
  <c r="AB191" i="1"/>
  <c r="AC191" i="1"/>
  <c r="AD191" i="1"/>
  <c r="AE191" i="1"/>
  <c r="AF191" i="1"/>
  <c r="AG191" i="1"/>
  <c r="U192" i="1"/>
  <c r="V192" i="1"/>
  <c r="W192" i="1"/>
  <c r="X192" i="1"/>
  <c r="Y192" i="1"/>
  <c r="Z192" i="1"/>
  <c r="AA192" i="1"/>
  <c r="AB192" i="1"/>
  <c r="AC192" i="1"/>
  <c r="AD192" i="1"/>
  <c r="AE192" i="1"/>
  <c r="AF192" i="1"/>
  <c r="AG192" i="1"/>
  <c r="C193" i="1"/>
  <c r="D193"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C194" i="1"/>
  <c r="D194" i="1"/>
  <c r="E194" i="1"/>
  <c r="M194" i="1"/>
  <c r="N194" i="1"/>
  <c r="U194" i="1"/>
  <c r="V194" i="1"/>
  <c r="W194" i="1"/>
  <c r="X194" i="1"/>
  <c r="Y194" i="1"/>
  <c r="Z194" i="1"/>
  <c r="AA194" i="1"/>
  <c r="AB194" i="1"/>
  <c r="AC194" i="1"/>
  <c r="AD194" i="1"/>
  <c r="AE194" i="1"/>
  <c r="AF194" i="1"/>
  <c r="AG194" i="1"/>
  <c r="C195" i="1"/>
  <c r="D195" i="1"/>
  <c r="E195" i="1"/>
  <c r="U195" i="1"/>
  <c r="V195" i="1"/>
  <c r="W195" i="1"/>
  <c r="X195" i="1"/>
  <c r="Y195" i="1"/>
  <c r="Z195" i="1"/>
  <c r="AA195" i="1"/>
  <c r="AB195" i="1"/>
  <c r="AC195" i="1"/>
  <c r="AD195" i="1"/>
  <c r="AE195" i="1"/>
  <c r="AF195" i="1"/>
  <c r="AG195" i="1"/>
  <c r="U196" i="1"/>
  <c r="V196" i="1"/>
  <c r="W196" i="1"/>
  <c r="X196" i="1"/>
  <c r="Y196" i="1"/>
  <c r="Z196" i="1"/>
  <c r="AA196" i="1"/>
  <c r="AB196" i="1"/>
  <c r="AC196" i="1"/>
  <c r="AD196" i="1"/>
  <c r="AE196" i="1"/>
  <c r="AF196" i="1"/>
  <c r="AG196" i="1"/>
  <c r="U197" i="1"/>
  <c r="V197" i="1"/>
  <c r="W197" i="1"/>
  <c r="X197" i="1"/>
  <c r="Y197" i="1"/>
  <c r="Z197" i="1"/>
  <c r="AA197" i="1"/>
  <c r="AB197" i="1"/>
  <c r="AC197" i="1"/>
  <c r="AD197" i="1"/>
  <c r="AE197" i="1"/>
  <c r="AF197" i="1"/>
  <c r="AG197" i="1"/>
  <c r="C198" i="1"/>
  <c r="D198" i="1"/>
  <c r="E198" i="1"/>
  <c r="U198" i="1"/>
  <c r="V198" i="1"/>
  <c r="W198" i="1"/>
  <c r="X198" i="1"/>
  <c r="Y198" i="1"/>
  <c r="Z198" i="1"/>
  <c r="AA198" i="1"/>
  <c r="AB198" i="1"/>
  <c r="AC198" i="1"/>
  <c r="AD198" i="1"/>
  <c r="AE198" i="1"/>
  <c r="AF198" i="1"/>
  <c r="AG198" i="1"/>
  <c r="C201" i="1"/>
  <c r="D201" i="1"/>
  <c r="E201" i="1"/>
  <c r="F201"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I202" i="1"/>
  <c r="I208" i="1"/>
  <c r="J208" i="1"/>
  <c r="K208" i="1"/>
  <c r="L208" i="1"/>
  <c r="M208" i="1"/>
  <c r="N208" i="1"/>
  <c r="I209" i="1"/>
  <c r="J209" i="1"/>
  <c r="K209" i="1"/>
  <c r="L209" i="1"/>
  <c r="M209" i="1"/>
  <c r="N209" i="1"/>
  <c r="O209" i="1"/>
  <c r="P209" i="1"/>
  <c r="Q209" i="1"/>
  <c r="R209" i="1"/>
  <c r="S209" i="1"/>
  <c r="AI228" i="1"/>
  <c r="N231" i="1"/>
  <c r="O231" i="1"/>
  <c r="P231" i="1"/>
  <c r="Q231" i="1"/>
  <c r="R231" i="1"/>
  <c r="S231" i="1"/>
  <c r="T231" i="1"/>
  <c r="U231" i="1"/>
  <c r="C236" i="1"/>
  <c r="D236" i="1"/>
  <c r="E236" i="1"/>
  <c r="F236" i="1"/>
  <c r="G236" i="1"/>
  <c r="H236" i="1"/>
  <c r="I236" i="1"/>
  <c r="J236" i="1"/>
  <c r="K236" i="1"/>
  <c r="L236" i="1"/>
  <c r="M236" i="1"/>
  <c r="N236" i="1"/>
  <c r="O236" i="1"/>
  <c r="P236" i="1"/>
  <c r="Q236" i="1"/>
  <c r="R236" i="1"/>
  <c r="S236" i="1"/>
  <c r="T236" i="1"/>
  <c r="U236" i="1"/>
  <c r="C245" i="1"/>
  <c r="D245" i="1"/>
  <c r="E245" i="1"/>
  <c r="F245" i="1"/>
  <c r="G245" i="1"/>
  <c r="H245" i="1"/>
  <c r="I245" i="1"/>
  <c r="J245" i="1"/>
  <c r="K245" i="1"/>
  <c r="L245" i="1"/>
  <c r="M245" i="1"/>
  <c r="N245" i="1"/>
  <c r="O245" i="1"/>
  <c r="P245" i="1"/>
  <c r="Q245" i="1"/>
  <c r="R245" i="1"/>
  <c r="S245" i="1"/>
  <c r="T245" i="1"/>
  <c r="U245" i="1"/>
  <c r="O252" i="1"/>
  <c r="C278" i="1"/>
  <c r="D278" i="1"/>
  <c r="E278" i="1"/>
  <c r="F278"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I278" i="1"/>
  <c r="U283" i="1"/>
  <c r="V283" i="1"/>
  <c r="W283" i="1"/>
  <c r="X283" i="1"/>
  <c r="Y283" i="1"/>
  <c r="Z283" i="1"/>
  <c r="AA283" i="1"/>
  <c r="AB283" i="1"/>
  <c r="AC283" i="1"/>
  <c r="AD283" i="1"/>
  <c r="AE283" i="1"/>
  <c r="AF283" i="1"/>
  <c r="AG283" i="1"/>
  <c r="AI283" i="1"/>
  <c r="U284" i="1"/>
  <c r="V284" i="1"/>
  <c r="W284" i="1"/>
  <c r="X284" i="1"/>
  <c r="Y284" i="1"/>
  <c r="Z284" i="1"/>
  <c r="AA284" i="1"/>
  <c r="AB284" i="1"/>
  <c r="AC284" i="1"/>
  <c r="AD284" i="1"/>
  <c r="AE284" i="1"/>
  <c r="AF284" i="1"/>
  <c r="AG284" i="1"/>
  <c r="AI284" i="1"/>
  <c r="C285" i="1"/>
  <c r="D285" i="1"/>
  <c r="E285" i="1"/>
  <c r="F285"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U286" i="1"/>
  <c r="V286" i="1"/>
  <c r="W286" i="1"/>
  <c r="X286" i="1"/>
  <c r="Y286" i="1"/>
  <c r="Z286" i="1"/>
  <c r="AA286" i="1"/>
  <c r="AB286" i="1"/>
  <c r="AC286" i="1"/>
  <c r="AD286" i="1"/>
  <c r="AE286" i="1"/>
  <c r="AF286" i="1"/>
  <c r="AG286" i="1"/>
  <c r="AI286" i="1"/>
  <c r="U287" i="1"/>
  <c r="V287" i="1"/>
  <c r="W287" i="1"/>
  <c r="X287" i="1"/>
  <c r="Y287" i="1"/>
  <c r="Z287" i="1"/>
  <c r="AA287" i="1"/>
  <c r="AB287" i="1"/>
  <c r="AC287" i="1"/>
  <c r="AD287" i="1"/>
  <c r="AE287" i="1"/>
  <c r="AF287" i="1"/>
  <c r="AG287" i="1"/>
  <c r="AI287" i="1"/>
  <c r="U288" i="1"/>
  <c r="V288" i="1"/>
  <c r="W288" i="1"/>
  <c r="X288" i="1"/>
  <c r="Y288" i="1"/>
  <c r="Z288" i="1"/>
  <c r="AA288" i="1"/>
  <c r="AB288" i="1"/>
  <c r="AC288" i="1"/>
  <c r="AD288" i="1"/>
  <c r="AE288" i="1"/>
  <c r="AF288" i="1"/>
  <c r="AG288" i="1"/>
  <c r="U289" i="1"/>
  <c r="V289" i="1"/>
  <c r="W289" i="1"/>
  <c r="X289" i="1"/>
  <c r="Y289" i="1"/>
  <c r="Z289" i="1"/>
  <c r="AA289" i="1"/>
  <c r="AB289" i="1"/>
  <c r="AC289" i="1"/>
  <c r="AD289" i="1"/>
  <c r="AE289" i="1"/>
  <c r="AF289" i="1"/>
  <c r="AG289" i="1"/>
  <c r="AI289" i="1"/>
  <c r="C290" i="1"/>
  <c r="D290" i="1"/>
  <c r="E290" i="1"/>
  <c r="F290"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I290" i="1"/>
  <c r="C291" i="1"/>
  <c r="D291"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I291" i="1"/>
  <c r="C292" i="1"/>
  <c r="D292" i="1"/>
  <c r="E292" i="1"/>
  <c r="F292"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I292" i="1"/>
  <c r="U293" i="1"/>
  <c r="V293" i="1"/>
  <c r="W293" i="1"/>
  <c r="X293" i="1"/>
  <c r="Y293" i="1"/>
  <c r="Z293" i="1"/>
  <c r="AA293" i="1"/>
  <c r="AB293" i="1"/>
  <c r="AC293" i="1"/>
  <c r="AD293" i="1"/>
  <c r="AE293" i="1"/>
  <c r="AF293" i="1"/>
  <c r="AG293" i="1"/>
  <c r="AI293" i="1"/>
  <c r="U294" i="1"/>
  <c r="V294" i="1"/>
  <c r="W294" i="1"/>
  <c r="X294" i="1"/>
  <c r="Y294" i="1"/>
  <c r="Z294" i="1"/>
  <c r="AA294" i="1"/>
  <c r="AB294" i="1"/>
  <c r="AC294" i="1"/>
  <c r="AD294" i="1"/>
  <c r="AE294" i="1"/>
  <c r="AF294" i="1"/>
  <c r="AG294" i="1"/>
  <c r="C295" i="1"/>
  <c r="D295"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I295" i="1"/>
  <c r="U296" i="1"/>
  <c r="V296" i="1"/>
  <c r="W296" i="1"/>
  <c r="X296" i="1"/>
  <c r="Y296" i="1"/>
  <c r="Z296" i="1"/>
  <c r="AA296" i="1"/>
  <c r="AB296" i="1"/>
  <c r="AC296" i="1"/>
  <c r="AD296" i="1"/>
  <c r="AE296" i="1"/>
  <c r="AF296" i="1"/>
  <c r="AG296" i="1"/>
  <c r="AI296" i="1"/>
  <c r="Q297" i="1"/>
  <c r="R297" i="1"/>
  <c r="S297" i="1"/>
  <c r="T297" i="1"/>
  <c r="U297" i="1"/>
  <c r="V297" i="1"/>
  <c r="W297" i="1"/>
  <c r="X297" i="1"/>
  <c r="Y297" i="1"/>
  <c r="Z297" i="1"/>
  <c r="AA297" i="1"/>
  <c r="AB297" i="1"/>
  <c r="AC297" i="1"/>
  <c r="AD297" i="1"/>
  <c r="AE297" i="1"/>
  <c r="AF297" i="1"/>
  <c r="AG297" i="1"/>
  <c r="AI297" i="1"/>
  <c r="C298" i="1"/>
  <c r="D298" i="1"/>
  <c r="E298" i="1"/>
  <c r="F298" i="1"/>
  <c r="K298" i="1"/>
  <c r="L298" i="1"/>
  <c r="M298" i="1"/>
  <c r="N298" i="1"/>
  <c r="O298" i="1"/>
  <c r="P298" i="1"/>
  <c r="Q298" i="1"/>
  <c r="R298" i="1"/>
  <c r="S298" i="1"/>
  <c r="T298" i="1"/>
  <c r="U298" i="1"/>
  <c r="V298" i="1"/>
  <c r="W298" i="1"/>
  <c r="X298" i="1"/>
  <c r="Y298" i="1"/>
  <c r="Z298" i="1"/>
  <c r="AA298" i="1"/>
  <c r="AB298" i="1"/>
  <c r="AC298" i="1"/>
  <c r="AD298" i="1"/>
  <c r="AE298" i="1"/>
  <c r="AF298" i="1"/>
  <c r="AG298" i="1"/>
  <c r="C299" i="1"/>
  <c r="D299" i="1"/>
  <c r="E299" i="1"/>
  <c r="F299"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I299" i="1"/>
  <c r="C300" i="1"/>
  <c r="D300"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I300" i="1"/>
  <c r="U301" i="1"/>
  <c r="V301" i="1"/>
  <c r="W301" i="1"/>
  <c r="X301" i="1"/>
  <c r="Y301" i="1"/>
  <c r="Z301" i="1"/>
  <c r="AA301" i="1"/>
  <c r="AB301" i="1"/>
  <c r="AC301" i="1"/>
  <c r="AD301" i="1"/>
  <c r="AE301" i="1"/>
  <c r="AF301" i="1"/>
  <c r="AG301" i="1"/>
  <c r="AI301" i="1"/>
  <c r="R302" i="1"/>
  <c r="U302" i="1"/>
  <c r="V302" i="1"/>
  <c r="W302" i="1"/>
  <c r="X302" i="1"/>
  <c r="Y302" i="1"/>
  <c r="Z302" i="1"/>
  <c r="AA302" i="1"/>
  <c r="AB302" i="1"/>
  <c r="AC302" i="1"/>
  <c r="AD302" i="1"/>
  <c r="AE302" i="1"/>
  <c r="AF302" i="1"/>
  <c r="AG302" i="1"/>
  <c r="AI302" i="1"/>
  <c r="C303" i="1"/>
  <c r="D303" i="1"/>
  <c r="E303" i="1"/>
  <c r="G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U304" i="1"/>
  <c r="V304" i="1"/>
  <c r="W304" i="1"/>
  <c r="X304" i="1"/>
  <c r="Y304" i="1"/>
  <c r="Z304" i="1"/>
  <c r="AA304" i="1"/>
  <c r="AB304" i="1"/>
  <c r="AC304" i="1"/>
  <c r="AD304" i="1"/>
  <c r="AE304" i="1"/>
  <c r="AF304" i="1"/>
  <c r="AG304" i="1"/>
  <c r="AI304" i="1"/>
  <c r="U305" i="1"/>
  <c r="V305" i="1"/>
  <c r="W305" i="1"/>
  <c r="X305" i="1"/>
  <c r="Y305" i="1"/>
  <c r="Z305" i="1"/>
  <c r="AA305" i="1"/>
  <c r="AB305" i="1"/>
  <c r="AC305" i="1"/>
  <c r="AD305" i="1"/>
  <c r="AE305" i="1"/>
  <c r="AF305" i="1"/>
  <c r="AG305" i="1"/>
  <c r="AI305" i="1"/>
  <c r="C306" i="1"/>
  <c r="D306"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I306" i="1"/>
  <c r="C307" i="1"/>
  <c r="D307"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I307" i="1"/>
  <c r="C308" i="1"/>
  <c r="D308"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U309" i="1"/>
  <c r="V309" i="1"/>
  <c r="W309" i="1"/>
  <c r="X309" i="1"/>
  <c r="Y309" i="1"/>
  <c r="Z309" i="1"/>
  <c r="AA309" i="1"/>
  <c r="AB309" i="1"/>
  <c r="AC309" i="1"/>
  <c r="AD309" i="1"/>
  <c r="AE309" i="1"/>
  <c r="AF309" i="1"/>
  <c r="AG309" i="1"/>
  <c r="AI309" i="1"/>
  <c r="U310" i="1"/>
  <c r="V310" i="1"/>
  <c r="W310" i="1"/>
  <c r="X310" i="1"/>
  <c r="Y310" i="1"/>
  <c r="Z310" i="1"/>
  <c r="AA310" i="1"/>
  <c r="AB310" i="1"/>
  <c r="AC310" i="1"/>
  <c r="AD310" i="1"/>
  <c r="AE310" i="1"/>
  <c r="AF310" i="1"/>
  <c r="AG310" i="1"/>
  <c r="AI310" i="1"/>
  <c r="U311" i="1"/>
  <c r="V311" i="1"/>
  <c r="W311" i="1"/>
  <c r="X311" i="1"/>
  <c r="Y311" i="1"/>
  <c r="Z311" i="1"/>
  <c r="AA311" i="1"/>
  <c r="AB311" i="1"/>
  <c r="AC311" i="1"/>
  <c r="AD311" i="1"/>
  <c r="AE311" i="1"/>
  <c r="AF311" i="1"/>
  <c r="AG311" i="1"/>
  <c r="AI311" i="1"/>
  <c r="U312" i="1"/>
  <c r="V312" i="1"/>
  <c r="W312" i="1"/>
  <c r="X312" i="1"/>
  <c r="Y312" i="1"/>
  <c r="Z312" i="1"/>
  <c r="AA312" i="1"/>
  <c r="AB312" i="1"/>
  <c r="AC312" i="1"/>
  <c r="AD312" i="1"/>
  <c r="AE312" i="1"/>
  <c r="AF312" i="1"/>
  <c r="AG312" i="1"/>
  <c r="AI312" i="1"/>
  <c r="U313" i="1"/>
  <c r="V313" i="1"/>
  <c r="W313" i="1"/>
  <c r="X313" i="1"/>
  <c r="Y313" i="1"/>
  <c r="Z313" i="1"/>
  <c r="AA313" i="1"/>
  <c r="AB313" i="1"/>
  <c r="AC313" i="1"/>
  <c r="AD313" i="1"/>
  <c r="AE313" i="1"/>
  <c r="AF313" i="1"/>
  <c r="AG313" i="1"/>
  <c r="AI313" i="1"/>
  <c r="U314" i="1"/>
  <c r="V314" i="1"/>
  <c r="W314" i="1"/>
  <c r="X314" i="1"/>
  <c r="Y314" i="1"/>
  <c r="Z314" i="1"/>
  <c r="AA314" i="1"/>
  <c r="AB314" i="1"/>
  <c r="AC314" i="1"/>
  <c r="AD314" i="1"/>
  <c r="AE314" i="1"/>
  <c r="AF314" i="1"/>
  <c r="AG314" i="1"/>
  <c r="AI314" i="1"/>
  <c r="C315" i="1"/>
  <c r="D315" i="1"/>
  <c r="E315" i="1"/>
  <c r="F315"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I315" i="1"/>
  <c r="U316" i="1"/>
  <c r="V316" i="1"/>
  <c r="W316" i="1"/>
  <c r="X316" i="1"/>
  <c r="Y316" i="1"/>
  <c r="Z316" i="1"/>
  <c r="AA316" i="1"/>
  <c r="AB316" i="1"/>
  <c r="AC316" i="1"/>
  <c r="AD316" i="1"/>
  <c r="AE316" i="1"/>
  <c r="AF316" i="1"/>
  <c r="AG316" i="1"/>
  <c r="AI316" i="1"/>
  <c r="U317" i="1"/>
  <c r="V317" i="1"/>
  <c r="W317" i="1"/>
  <c r="X317" i="1"/>
  <c r="Y317" i="1"/>
  <c r="Z317" i="1"/>
  <c r="AA317" i="1"/>
  <c r="AB317" i="1"/>
  <c r="AC317" i="1"/>
  <c r="AD317" i="1"/>
  <c r="AE317" i="1"/>
  <c r="AF317" i="1"/>
  <c r="AG317" i="1"/>
  <c r="AI317" i="1"/>
  <c r="C318" i="1"/>
  <c r="D318" i="1"/>
  <c r="E318" i="1"/>
  <c r="F318"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I318" i="1"/>
  <c r="C319" i="1"/>
  <c r="D319"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I319" i="1"/>
  <c r="U320" i="1"/>
  <c r="V320" i="1"/>
  <c r="W320" i="1"/>
  <c r="X320" i="1"/>
  <c r="Y320" i="1"/>
  <c r="Z320" i="1"/>
  <c r="AA320" i="1"/>
  <c r="AB320" i="1"/>
  <c r="AC320" i="1"/>
  <c r="AD320" i="1"/>
  <c r="AE320" i="1"/>
  <c r="AF320" i="1"/>
  <c r="AG320" i="1"/>
  <c r="AI320" i="1"/>
  <c r="U321" i="1"/>
  <c r="V321" i="1"/>
  <c r="W321" i="1"/>
  <c r="X321" i="1"/>
  <c r="Y321" i="1"/>
  <c r="Z321" i="1"/>
  <c r="AA321" i="1"/>
  <c r="AB321" i="1"/>
  <c r="AC321" i="1"/>
  <c r="AD321" i="1"/>
  <c r="AE321" i="1"/>
  <c r="AF321" i="1"/>
  <c r="AG321" i="1"/>
  <c r="AI321" i="1"/>
  <c r="U322" i="1"/>
  <c r="V322" i="1"/>
  <c r="W322" i="1"/>
  <c r="X322" i="1"/>
  <c r="Y322" i="1"/>
  <c r="Z322" i="1"/>
  <c r="AA322" i="1"/>
  <c r="AB322" i="1"/>
  <c r="AC322" i="1"/>
  <c r="AD322" i="1"/>
  <c r="AE322" i="1"/>
  <c r="AF322" i="1"/>
  <c r="AG322" i="1"/>
  <c r="AI322" i="1"/>
  <c r="C323" i="1"/>
  <c r="D323"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I323" i="1"/>
  <c r="C324" i="1"/>
  <c r="D324" i="1"/>
  <c r="E324" i="1"/>
  <c r="F324"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I324" i="1"/>
  <c r="C325" i="1"/>
  <c r="D325"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I325" i="1"/>
  <c r="C326" i="1"/>
  <c r="D326" i="1"/>
  <c r="E326" i="1"/>
  <c r="F326"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I326" i="1"/>
  <c r="U327" i="1"/>
  <c r="V327" i="1"/>
  <c r="W327" i="1"/>
  <c r="X327" i="1"/>
  <c r="Y327" i="1"/>
  <c r="Z327" i="1"/>
  <c r="AA327" i="1"/>
  <c r="AB327" i="1"/>
  <c r="AC327" i="1"/>
  <c r="AD327" i="1"/>
  <c r="AE327" i="1"/>
  <c r="AF327" i="1"/>
  <c r="AG327" i="1"/>
  <c r="AI327" i="1"/>
  <c r="C328" i="1"/>
  <c r="D328" i="1"/>
  <c r="E328" i="1"/>
  <c r="F328"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I328" i="1"/>
  <c r="U329" i="1"/>
  <c r="V329" i="1"/>
  <c r="W329" i="1"/>
  <c r="X329" i="1"/>
  <c r="Y329" i="1"/>
  <c r="Z329" i="1"/>
  <c r="AA329" i="1"/>
  <c r="AB329" i="1"/>
  <c r="AC329" i="1"/>
  <c r="AD329" i="1"/>
  <c r="AE329" i="1"/>
  <c r="AF329" i="1"/>
  <c r="AG329" i="1"/>
  <c r="AI329" i="1"/>
  <c r="U330" i="1"/>
  <c r="V330" i="1"/>
  <c r="W330" i="1"/>
  <c r="X330" i="1"/>
  <c r="Y330" i="1"/>
  <c r="Z330" i="1"/>
  <c r="AA330" i="1"/>
  <c r="AB330" i="1"/>
  <c r="AC330" i="1"/>
  <c r="AD330" i="1"/>
  <c r="AE330" i="1"/>
  <c r="AF330" i="1"/>
  <c r="AG330" i="1"/>
  <c r="AI330" i="1"/>
  <c r="U331" i="1"/>
  <c r="V331" i="1"/>
  <c r="W331" i="1"/>
  <c r="X331" i="1"/>
  <c r="Y331" i="1"/>
  <c r="Z331" i="1"/>
  <c r="AA331" i="1"/>
  <c r="AB331" i="1"/>
  <c r="AC331" i="1"/>
  <c r="AD331" i="1"/>
  <c r="AE331" i="1"/>
  <c r="AF331" i="1"/>
  <c r="AG331" i="1"/>
  <c r="AI331" i="1"/>
  <c r="C332" i="1"/>
  <c r="D332" i="1"/>
  <c r="E332" i="1"/>
  <c r="F332"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I332" i="1"/>
  <c r="P333" i="1"/>
  <c r="Q333" i="1"/>
  <c r="R333" i="1"/>
  <c r="S333" i="1"/>
  <c r="T333" i="1"/>
  <c r="U333" i="1"/>
  <c r="V333" i="1"/>
  <c r="W333" i="1"/>
  <c r="X333" i="1"/>
  <c r="Y333" i="1"/>
  <c r="Z333" i="1"/>
  <c r="AA333" i="1"/>
  <c r="AB333" i="1"/>
  <c r="AC333" i="1"/>
  <c r="AD333" i="1"/>
  <c r="AE333" i="1"/>
  <c r="AF333" i="1"/>
  <c r="AG333" i="1"/>
  <c r="AI333" i="1"/>
  <c r="U334" i="1"/>
  <c r="V334" i="1"/>
  <c r="W334" i="1"/>
  <c r="X334" i="1"/>
  <c r="Y334" i="1"/>
  <c r="Z334" i="1"/>
  <c r="AA334" i="1"/>
  <c r="AB334" i="1"/>
  <c r="AC334" i="1"/>
  <c r="AD334" i="1"/>
  <c r="AE334" i="1"/>
  <c r="AF334" i="1"/>
  <c r="AG334" i="1"/>
  <c r="AI334" i="1"/>
  <c r="P335" i="1"/>
  <c r="Q335" i="1"/>
  <c r="R335" i="1"/>
  <c r="S335" i="1"/>
  <c r="T335" i="1"/>
  <c r="U335" i="1"/>
  <c r="V335" i="1"/>
  <c r="W335" i="1"/>
  <c r="X335" i="1"/>
  <c r="Y335" i="1"/>
  <c r="Z335" i="1"/>
  <c r="AA335" i="1"/>
  <c r="AB335" i="1"/>
  <c r="AC335" i="1"/>
  <c r="AD335" i="1"/>
  <c r="AE335" i="1"/>
  <c r="AF335" i="1"/>
  <c r="AG335" i="1"/>
  <c r="AI335" i="1"/>
  <c r="P336" i="1"/>
  <c r="Q336" i="1"/>
  <c r="R336" i="1"/>
  <c r="S336" i="1"/>
  <c r="T336" i="1"/>
  <c r="U336" i="1"/>
  <c r="V336" i="1"/>
  <c r="W336" i="1"/>
  <c r="X336" i="1"/>
  <c r="Y336" i="1"/>
  <c r="Z336" i="1"/>
  <c r="AA336" i="1"/>
  <c r="AB336" i="1"/>
  <c r="AC336" i="1"/>
  <c r="AD336" i="1"/>
  <c r="AE336" i="1"/>
  <c r="AF336" i="1"/>
  <c r="AG336" i="1"/>
  <c r="AI336" i="1"/>
  <c r="U337" i="1"/>
  <c r="V337" i="1"/>
  <c r="W337" i="1"/>
  <c r="X337" i="1"/>
  <c r="Y337" i="1"/>
  <c r="Z337" i="1"/>
  <c r="AA337" i="1"/>
  <c r="AB337" i="1"/>
  <c r="AC337" i="1"/>
  <c r="AD337" i="1"/>
  <c r="AE337" i="1"/>
  <c r="AF337" i="1"/>
  <c r="AG337" i="1"/>
  <c r="AI337" i="1"/>
  <c r="U338" i="1"/>
  <c r="V338" i="1"/>
  <c r="W338" i="1"/>
  <c r="X338" i="1"/>
  <c r="Y338" i="1"/>
  <c r="Z338" i="1"/>
  <c r="AA338" i="1"/>
  <c r="AB338" i="1"/>
  <c r="AC338" i="1"/>
  <c r="AD338" i="1"/>
  <c r="AE338" i="1"/>
  <c r="AF338" i="1"/>
  <c r="AG338" i="1"/>
  <c r="AI338" i="1"/>
  <c r="P339" i="1"/>
  <c r="Q339" i="1"/>
  <c r="R339" i="1"/>
  <c r="S339" i="1"/>
  <c r="T339" i="1"/>
  <c r="U339" i="1"/>
  <c r="V339" i="1"/>
  <c r="W339" i="1"/>
  <c r="X339" i="1"/>
  <c r="Y339" i="1"/>
  <c r="Z339" i="1"/>
  <c r="AA339" i="1"/>
  <c r="AB339" i="1"/>
  <c r="AC339" i="1"/>
  <c r="AD339" i="1"/>
  <c r="AE339" i="1"/>
  <c r="AF339" i="1"/>
  <c r="AG339" i="1"/>
  <c r="AI339" i="1"/>
  <c r="P340" i="1"/>
  <c r="Q340" i="1"/>
  <c r="R340" i="1"/>
  <c r="S340" i="1"/>
  <c r="T340" i="1"/>
  <c r="U340" i="1"/>
  <c r="V340" i="1"/>
  <c r="W340" i="1"/>
  <c r="X340" i="1"/>
  <c r="Y340" i="1"/>
  <c r="Z340" i="1"/>
  <c r="AA340" i="1"/>
  <c r="AB340" i="1"/>
  <c r="AC340" i="1"/>
  <c r="AD340" i="1"/>
  <c r="AE340" i="1"/>
  <c r="AF340" i="1"/>
  <c r="AG340" i="1"/>
  <c r="AI340" i="1"/>
  <c r="P341" i="1"/>
  <c r="Q341" i="1"/>
  <c r="R341" i="1"/>
  <c r="S341" i="1"/>
  <c r="T341" i="1"/>
  <c r="U341" i="1"/>
  <c r="V341" i="1"/>
  <c r="W341" i="1"/>
  <c r="X341" i="1"/>
  <c r="Y341" i="1"/>
  <c r="Z341" i="1"/>
  <c r="AA341" i="1"/>
  <c r="AB341" i="1"/>
  <c r="AC341" i="1"/>
  <c r="AD341" i="1"/>
  <c r="AE341" i="1"/>
  <c r="AF341" i="1"/>
  <c r="AG341" i="1"/>
  <c r="AI341" i="1"/>
  <c r="U342" i="1"/>
  <c r="V342" i="1"/>
  <c r="W342" i="1"/>
  <c r="X342" i="1"/>
  <c r="Y342" i="1"/>
  <c r="Z342" i="1"/>
  <c r="AA342" i="1"/>
  <c r="AB342" i="1"/>
  <c r="AC342" i="1"/>
  <c r="AD342" i="1"/>
  <c r="AE342" i="1"/>
  <c r="AF342" i="1"/>
  <c r="AG342" i="1"/>
  <c r="AI342" i="1"/>
  <c r="P343" i="1"/>
  <c r="Q343" i="1"/>
  <c r="R343" i="1"/>
  <c r="S343" i="1"/>
  <c r="T343" i="1"/>
  <c r="U343" i="1"/>
  <c r="V343" i="1"/>
  <c r="W343" i="1"/>
  <c r="X343" i="1"/>
  <c r="Y343" i="1"/>
  <c r="Z343" i="1"/>
  <c r="AA343" i="1"/>
  <c r="AB343" i="1"/>
  <c r="AC343" i="1"/>
  <c r="AD343" i="1"/>
  <c r="AE343" i="1"/>
  <c r="AF343" i="1"/>
  <c r="AG343" i="1"/>
  <c r="AI343" i="1"/>
  <c r="P344" i="1"/>
  <c r="Q344" i="1"/>
  <c r="R344" i="1"/>
  <c r="S344" i="1"/>
  <c r="T344" i="1"/>
  <c r="U344" i="1"/>
  <c r="V344" i="1"/>
  <c r="W344" i="1"/>
  <c r="X344" i="1"/>
  <c r="Y344" i="1"/>
  <c r="Z344" i="1"/>
  <c r="AA344" i="1"/>
  <c r="AB344" i="1"/>
  <c r="AC344" i="1"/>
  <c r="AD344" i="1"/>
  <c r="AE344" i="1"/>
  <c r="AF344" i="1"/>
  <c r="AG344" i="1"/>
  <c r="AI344" i="1"/>
  <c r="R345" i="1"/>
  <c r="S345" i="1"/>
  <c r="T345" i="1"/>
  <c r="U345" i="1"/>
  <c r="V345" i="1"/>
  <c r="W345" i="1"/>
  <c r="X345" i="1"/>
  <c r="Y345" i="1"/>
  <c r="Z345" i="1"/>
  <c r="AA345" i="1"/>
  <c r="AB345" i="1"/>
  <c r="AC345" i="1"/>
  <c r="AD345" i="1"/>
  <c r="AE345" i="1"/>
  <c r="AF345" i="1"/>
  <c r="AG345" i="1"/>
  <c r="AI345" i="1"/>
  <c r="U346" i="1"/>
  <c r="V346" i="1"/>
  <c r="W346" i="1"/>
  <c r="X346" i="1"/>
  <c r="Y346" i="1"/>
  <c r="Z346" i="1"/>
  <c r="AA346" i="1"/>
  <c r="AB346" i="1"/>
  <c r="AC346" i="1"/>
  <c r="AD346" i="1"/>
  <c r="AE346" i="1"/>
  <c r="AF346" i="1"/>
  <c r="AG346" i="1"/>
  <c r="AI346" i="1"/>
  <c r="U347" i="1"/>
  <c r="V347" i="1"/>
  <c r="W347" i="1"/>
  <c r="X347" i="1"/>
  <c r="Y347" i="1"/>
  <c r="Z347" i="1"/>
  <c r="AA347" i="1"/>
  <c r="AB347" i="1"/>
  <c r="AC347" i="1"/>
  <c r="AD347" i="1"/>
  <c r="AE347" i="1"/>
  <c r="AF347" i="1"/>
  <c r="AG347" i="1"/>
  <c r="AI347" i="1"/>
  <c r="P348" i="1"/>
  <c r="Q348" i="1"/>
  <c r="R348" i="1"/>
  <c r="S348" i="1"/>
  <c r="T348" i="1"/>
  <c r="U348" i="1"/>
  <c r="V348" i="1"/>
  <c r="W348" i="1"/>
  <c r="X348" i="1"/>
  <c r="Y348" i="1"/>
  <c r="Z348" i="1"/>
  <c r="AA348" i="1"/>
  <c r="AB348" i="1"/>
  <c r="AC348" i="1"/>
  <c r="AD348" i="1"/>
  <c r="AE348" i="1"/>
  <c r="AF348" i="1"/>
  <c r="AG348" i="1"/>
  <c r="AI348" i="1"/>
  <c r="P349" i="1"/>
  <c r="Q349" i="1"/>
  <c r="R349" i="1"/>
  <c r="S349" i="1"/>
  <c r="T349" i="1"/>
  <c r="U349" i="1"/>
  <c r="V349" i="1"/>
  <c r="W349" i="1"/>
  <c r="X349" i="1"/>
  <c r="Y349" i="1"/>
  <c r="Z349" i="1"/>
  <c r="AA349" i="1"/>
  <c r="AB349" i="1"/>
  <c r="AC349" i="1"/>
  <c r="AD349" i="1"/>
  <c r="AE349" i="1"/>
  <c r="AF349" i="1"/>
  <c r="AG349" i="1"/>
  <c r="AI349" i="1"/>
  <c r="P350" i="1"/>
  <c r="Q350" i="1"/>
  <c r="R350" i="1"/>
  <c r="S350" i="1"/>
  <c r="T350" i="1"/>
  <c r="U350" i="1"/>
  <c r="V350" i="1"/>
  <c r="W350" i="1"/>
  <c r="X350" i="1"/>
  <c r="Y350" i="1"/>
  <c r="Z350" i="1"/>
  <c r="AA350" i="1"/>
  <c r="AB350" i="1"/>
  <c r="AC350" i="1"/>
  <c r="AD350" i="1"/>
  <c r="AE350" i="1"/>
  <c r="AF350" i="1"/>
  <c r="AG350" i="1"/>
  <c r="AI350" i="1"/>
  <c r="U351" i="1"/>
  <c r="V351" i="1"/>
  <c r="W351" i="1"/>
  <c r="X351" i="1"/>
  <c r="Y351" i="1"/>
  <c r="Z351" i="1"/>
  <c r="AA351" i="1"/>
  <c r="AB351" i="1"/>
  <c r="AC351" i="1"/>
  <c r="AD351" i="1"/>
  <c r="AE351" i="1"/>
  <c r="AF351" i="1"/>
  <c r="AG351" i="1"/>
  <c r="AI351" i="1"/>
  <c r="U352" i="1"/>
  <c r="V352" i="1"/>
  <c r="W352" i="1"/>
  <c r="X352" i="1"/>
  <c r="Y352" i="1"/>
  <c r="Z352" i="1"/>
  <c r="AA352" i="1"/>
  <c r="AB352" i="1"/>
  <c r="AC352" i="1"/>
  <c r="AD352" i="1"/>
  <c r="AE352" i="1"/>
  <c r="AF352" i="1"/>
  <c r="AG352" i="1"/>
  <c r="AI352" i="1"/>
  <c r="A5" i="2"/>
  <c r="C10" i="2"/>
  <c r="D10" i="2"/>
  <c r="F10" i="2"/>
  <c r="G10" i="2"/>
  <c r="H10" i="2"/>
  <c r="C11" i="2"/>
  <c r="D11" i="2"/>
  <c r="F11" i="2"/>
  <c r="G11" i="2"/>
  <c r="H11" i="2"/>
  <c r="C12" i="2"/>
  <c r="D12" i="2"/>
  <c r="F12" i="2"/>
  <c r="G12" i="2"/>
  <c r="H12" i="2"/>
  <c r="L12" i="2"/>
  <c r="C13" i="2"/>
  <c r="D13" i="2"/>
  <c r="F13" i="2"/>
  <c r="G13" i="2"/>
  <c r="L13" i="2"/>
  <c r="C14" i="2"/>
  <c r="D14" i="2"/>
  <c r="F14" i="2"/>
  <c r="H14" i="2"/>
  <c r="L14" i="2"/>
  <c r="D15" i="2"/>
  <c r="H15" i="2"/>
  <c r="L15" i="2"/>
  <c r="D16" i="2"/>
  <c r="G16" i="2"/>
  <c r="L16" i="2"/>
  <c r="D17" i="2"/>
  <c r="F17" i="2"/>
  <c r="G17" i="2"/>
  <c r="L17" i="2"/>
  <c r="D18" i="2"/>
  <c r="F18" i="2"/>
  <c r="H18" i="2"/>
  <c r="L18" i="2"/>
  <c r="D19" i="2"/>
  <c r="L19" i="2"/>
  <c r="C20" i="2"/>
  <c r="D20" i="2"/>
  <c r="L20" i="2"/>
  <c r="D21" i="2"/>
  <c r="L21" i="2"/>
  <c r="C22" i="2"/>
  <c r="D22" i="2"/>
  <c r="L22" i="2"/>
  <c r="C23" i="2"/>
  <c r="D23" i="2"/>
  <c r="G23" i="2"/>
  <c r="L23" i="2"/>
  <c r="C24" i="2"/>
  <c r="D24" i="2"/>
  <c r="F24" i="2"/>
  <c r="G24" i="2"/>
  <c r="L24" i="2"/>
  <c r="C25" i="2"/>
  <c r="D25" i="2"/>
  <c r="F25" i="2"/>
  <c r="L25" i="2"/>
  <c r="N25" i="2"/>
  <c r="C26" i="2"/>
  <c r="D26" i="2"/>
  <c r="H26" i="2"/>
  <c r="L26" i="2"/>
  <c r="C27" i="2"/>
  <c r="D27" i="2"/>
  <c r="G27" i="2"/>
  <c r="H27" i="2"/>
  <c r="L27" i="2"/>
  <c r="C28" i="2"/>
  <c r="D28" i="2"/>
  <c r="F28" i="2"/>
  <c r="G28" i="2"/>
  <c r="H28" i="2"/>
  <c r="L28" i="2"/>
  <c r="D29" i="2"/>
  <c r="F29" i="2"/>
  <c r="G29" i="2"/>
  <c r="H29" i="2"/>
  <c r="L29" i="2"/>
  <c r="D30" i="2"/>
  <c r="F30" i="2"/>
  <c r="G30" i="2"/>
  <c r="H30" i="2"/>
  <c r="L30" i="2"/>
  <c r="D31" i="2"/>
  <c r="F31" i="2"/>
  <c r="G31" i="2"/>
  <c r="H31" i="2"/>
  <c r="L31" i="2"/>
  <c r="D32" i="2"/>
  <c r="F32" i="2"/>
  <c r="G32" i="2"/>
  <c r="H32" i="2"/>
  <c r="L32" i="2"/>
  <c r="D33" i="2"/>
  <c r="F33" i="2"/>
  <c r="G33" i="2"/>
  <c r="H33" i="2"/>
  <c r="L33" i="2"/>
  <c r="D34" i="2"/>
  <c r="F34" i="2"/>
  <c r="G34" i="2"/>
  <c r="H34" i="2"/>
  <c r="L34" i="2"/>
  <c r="D35" i="2"/>
  <c r="F35" i="2"/>
  <c r="G35" i="2"/>
  <c r="H35" i="2"/>
  <c r="L35" i="2"/>
  <c r="D36" i="2"/>
  <c r="F36" i="2"/>
  <c r="G36" i="2"/>
  <c r="H36" i="2"/>
  <c r="L36" i="2"/>
  <c r="D37" i="2"/>
  <c r="F37" i="2"/>
  <c r="G37" i="2"/>
  <c r="H37" i="2"/>
  <c r="L37" i="2"/>
  <c r="D38" i="2"/>
  <c r="F38" i="2"/>
  <c r="G38" i="2"/>
  <c r="H38" i="2"/>
  <c r="L38" i="2"/>
  <c r="D39" i="2"/>
  <c r="F39" i="2"/>
  <c r="G39" i="2"/>
  <c r="H39" i="2"/>
  <c r="L39" i="2"/>
  <c r="D40" i="2"/>
  <c r="H40" i="2"/>
  <c r="L40" i="2"/>
  <c r="D42" i="2"/>
  <c r="J42" i="2"/>
  <c r="F45" i="2"/>
  <c r="K8" i="10"/>
  <c r="N8" i="10"/>
  <c r="K9" i="10"/>
  <c r="N9" i="10"/>
  <c r="K10" i="10"/>
  <c r="N10" i="10"/>
  <c r="K11" i="10"/>
  <c r="N11" i="10"/>
  <c r="K12" i="10"/>
  <c r="N12" i="10"/>
  <c r="K13" i="10"/>
  <c r="N13" i="10"/>
  <c r="K14" i="10"/>
  <c r="N14" i="10"/>
  <c r="K15" i="10"/>
  <c r="N15" i="10"/>
  <c r="N16" i="10"/>
  <c r="K17" i="10"/>
  <c r="N17" i="10"/>
  <c r="K18" i="10"/>
  <c r="N18" i="10"/>
  <c r="K19" i="10"/>
  <c r="N19" i="10"/>
  <c r="K20" i="10"/>
  <c r="N20" i="10"/>
  <c r="K21" i="10"/>
  <c r="N21" i="10"/>
  <c r="K22" i="10"/>
  <c r="N22" i="10"/>
  <c r="K23" i="10"/>
  <c r="N23" i="10"/>
  <c r="K24" i="10"/>
  <c r="N24" i="10"/>
  <c r="K25" i="10"/>
  <c r="N25" i="10"/>
  <c r="K26" i="10"/>
  <c r="N26" i="10"/>
  <c r="K27" i="10"/>
  <c r="N27" i="10"/>
  <c r="K28" i="10"/>
  <c r="N28" i="10"/>
  <c r="K29" i="10"/>
  <c r="N29" i="10"/>
  <c r="K30" i="10"/>
  <c r="N30" i="10"/>
  <c r="K31" i="10"/>
  <c r="N31" i="10"/>
  <c r="K32" i="10"/>
  <c r="N32" i="10"/>
  <c r="K33" i="10"/>
  <c r="N33" i="10"/>
  <c r="K35" i="10"/>
  <c r="L35" i="10"/>
  <c r="N37" i="10"/>
  <c r="K39" i="10"/>
  <c r="N39" i="10"/>
  <c r="K40" i="10"/>
  <c r="N40" i="10"/>
  <c r="K42" i="10"/>
  <c r="L42" i="10"/>
  <c r="N44" i="10"/>
  <c r="B3" i="9"/>
  <c r="E7" i="9"/>
  <c r="B10" i="9"/>
  <c r="B11" i="9"/>
  <c r="E12" i="9"/>
  <c r="B13" i="9"/>
  <c r="E13" i="9"/>
  <c r="B18" i="9"/>
  <c r="B21" i="9"/>
  <c r="E22" i="9"/>
  <c r="B28" i="9"/>
  <c r="B29" i="9"/>
  <c r="B31" i="9"/>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H10" i="3"/>
  <c r="AC12" i="3"/>
  <c r="AD12" i="3"/>
  <c r="AE12"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H20"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H24" i="3"/>
  <c r="B33" i="3"/>
  <c r="B36" i="3"/>
  <c r="B37" i="3"/>
  <c r="K48" i="3"/>
  <c r="L48" i="3"/>
  <c r="K53" i="3"/>
  <c r="L53" i="3"/>
  <c r="K59" i="3"/>
  <c r="L59" i="3"/>
  <c r="M59" i="3"/>
  <c r="J65" i="3"/>
  <c r="B67" i="3"/>
  <c r="C67" i="3"/>
  <c r="D67" i="3"/>
  <c r="E67" i="3"/>
  <c r="F67" i="3"/>
  <c r="G67" i="3"/>
  <c r="H67" i="3"/>
  <c r="I67" i="3"/>
  <c r="J67" i="3"/>
  <c r="K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B204" i="3"/>
  <c r="C204" i="3"/>
  <c r="D204" i="3"/>
  <c r="E204" i="3"/>
  <c r="F204" i="3"/>
  <c r="G204" i="3"/>
  <c r="H204" i="3"/>
  <c r="I204" i="3"/>
  <c r="J204" i="3"/>
  <c r="K204" i="3"/>
  <c r="L204" i="3"/>
  <c r="M204" i="3"/>
  <c r="N204" i="3"/>
  <c r="O204" i="3"/>
  <c r="P204" i="3"/>
  <c r="Q204" i="3"/>
  <c r="R204" i="3"/>
  <c r="S204" i="3"/>
  <c r="T204" i="3"/>
  <c r="U204" i="3"/>
  <c r="V204" i="3"/>
  <c r="W204" i="3"/>
  <c r="X204" i="3"/>
  <c r="Y204" i="3"/>
  <c r="Z204" i="3"/>
  <c r="AA204" i="3"/>
  <c r="AB204" i="3"/>
  <c r="AC204" i="3"/>
  <c r="AD204" i="3"/>
  <c r="AH204" i="3"/>
  <c r="AC206" i="3"/>
  <c r="AD206" i="3"/>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<sst xmlns="http://schemas.openxmlformats.org/spreadsheetml/2006/main" count="598" uniqueCount="261">
  <si>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</si>
  <si>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</si>
  <si>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</si>
  <si>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</si>
  <si>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</si>
  <si>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</si>
  <si>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</si>
  <si>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</si>
  <si>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</si>
  <si>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</si>
  <si>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</si>
  <si>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</si>
  <si>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</si>
  <si>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</si>
  <si>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</si>
  <si>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</si>
  <si>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</si>
  <si>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</si>
  <si>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</si>
  <si>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</si>
  <si>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</si>
  <si>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</si>
  <si>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</si>
  <si>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</si>
  <si>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</si>
  <si>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</si>
  <si>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</si>
  <si>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</si>
  <si>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</si>
  <si>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</si>
  <si>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</si>
  <si>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</si>
  <si>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</si>
  <si>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</si>
  <si>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</si>
  <si>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</si>
  <si>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</si>
  <si>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</si>
  <si>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</si>
  <si>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</si>
  <si>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</si>
  <si>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</si>
  <si>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</si>
  <si>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</si>
  <si>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</si>
  <si>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</si>
  <si>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</si>
  <si>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</si>
  <si>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</si>
  <si>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</si>
  <si>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</si>
  <si>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</si>
  <si>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</si>
  <si>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</si>
  <si>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</si>
  <si>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</si>
  <si>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</si>
  <si>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</si>
  <si>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</si>
  <si>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</si>
  <si>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</si>
  <si>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</si>
  <si>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</si>
  <si>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</si>
  <si>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</si>
  <si>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</si>
  <si>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</si>
  <si>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</si>
  <si>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</si>
  <si>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</si>
  <si>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</si>
  <si>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</si>
  <si>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</si>
  <si>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</si>
  <si>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</si>
  <si>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</si>
  <si>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</si>
  <si>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</si>
  <si>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</si>
  <si>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</si>
  <si>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</si>
  <si>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</si>
  <si>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</si>
  <si>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</si>
  <si>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</si>
  <si>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</si>
  <si>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</si>
  <si>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</si>
  <si>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</si>
  <si>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</si>
  <si>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</si>
  <si>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</si>
  <si>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</si>
  <si>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</si>
  <si>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</si>
  <si>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</si>
  <si>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</si>
  <si>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</si>
  <si>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</si>
  <si>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</si>
  <si>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</si>
  <si>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</si>
  <si>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</si>
  <si>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</si>
  <si>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</si>
  <si>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</si>
  <si>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</si>
  <si>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</si>
  <si>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</si>
  <si>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</si>
  <si>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</si>
  <si>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</si>
  <si>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</si>
  <si>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</si>
  <si>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</si>
  <si>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</si>
  <si>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</si>
  <si>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</si>
  <si>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</si>
  <si>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</si>
  <si>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</si>
  <si>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</si>
  <si>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</si>
  <si>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</si>
  <si>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</si>
  <si>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</si>
  <si>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</si>
  <si>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</si>
  <si>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</si>
  <si>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</si>
  <si>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</si>
  <si>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</si>
  <si>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</si>
  <si>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</si>
  <si>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</si>
  <si>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</si>
  <si>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</si>
  <si>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</si>
  <si>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</si>
  <si>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</si>
  <si>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</si>
  <si>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</si>
  <si>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</si>
  <si>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</si>
  <si>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</si>
  <si>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</si>
  <si>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</si>
  <si>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</si>
  <si>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</si>
  <si>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</si>
  <si>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</si>
  <si>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</si>
  <si>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</si>
  <si>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</si>
  <si>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</si>
  <si>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</si>
  <si>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</si>
  <si>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</si>
  <si>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</si>
  <si>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</si>
  <si>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</si>
  <si>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</si>
  <si>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</si>
  <si>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</si>
  <si>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</si>
  <si>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</si>
  <si>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</si>
  <si>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</si>
  <si>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</si>
  <si>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</si>
  <si>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</si>
  <si>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</si>
  <si>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</si>
  <si>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</si>
  <si>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</si>
  <si>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</si>
  <si>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</si>
  <si>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</si>
  <si>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</si>
  <si>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</si>
  <si>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</si>
  <si>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Avg</t>
  </si>
  <si>
    <t>Change</t>
  </si>
  <si>
    <t xml:space="preserve">Expected </t>
  </si>
  <si>
    <t>Inj/(WD)</t>
  </si>
  <si>
    <t>HSC East New</t>
  </si>
  <si>
    <t>HSC East Roll-off</t>
  </si>
  <si>
    <t>July 2000</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</si>
  <si>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</si>
  <si>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</si>
  <si>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</si>
  <si>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</si>
  <si>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</si>
  <si>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</si>
  <si>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</si>
  <si>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</si>
  <si>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</si>
  <si>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</si>
  <si>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</si>
  <si>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</si>
  <si>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</si>
  <si>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</si>
  <si>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</si>
  <si>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</si>
  <si>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</si>
  <si>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</si>
  <si>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</si>
  <si>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</si>
  <si>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</si>
  <si>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</si>
  <si>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</si>
  <si>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</si>
  <si>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</si>
  <si>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</si>
  <si>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</si>
  <si>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</si>
  <si>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</si>
  <si>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</si>
  <si>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</si>
  <si>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</si>
  <si>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</si>
  <si>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</si>
  <si>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</si>
  <si>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</si>
  <si>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</si>
  <si>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</si>
  <si>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</si>
  <si>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</si>
  <si>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</si>
  <si>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</si>
  <si>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</si>
  <si>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</si>
  <si>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</si>
  <si>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</si>
  <si>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</si>
  <si>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</si>
  <si>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Total</t>
  </si>
  <si>
    <t>Goldston</t>
  </si>
  <si>
    <t>Aspect Resources</t>
  </si>
  <si>
    <t>C &amp; E Operating</t>
  </si>
  <si>
    <t>Cody Energy LLC</t>
  </si>
  <si>
    <t>Cokinos Natural Gas</t>
  </si>
  <si>
    <t>Comstock Oil &amp; Gas</t>
  </si>
  <si>
    <t>Conoco Inc.</t>
  </si>
  <si>
    <t>Dominion Exploration</t>
  </si>
  <si>
    <t>EOG Resources</t>
  </si>
  <si>
    <t>ETOCO, Inc.</t>
  </si>
  <si>
    <t>HS Resources, Inc.</t>
  </si>
  <si>
    <t>Kerr-McGee Oil &amp; Gas</t>
  </si>
  <si>
    <t>Louis Dreyfus Natural</t>
  </si>
  <si>
    <t>McBee Operating</t>
  </si>
  <si>
    <t>North Central Oil</t>
  </si>
  <si>
    <t>Shoreline Gas Inc.</t>
  </si>
  <si>
    <t>Texaco Exploration</t>
  </si>
  <si>
    <t>The Houston Exploration</t>
  </si>
  <si>
    <t>Upstream Energy</t>
  </si>
  <si>
    <t>Walter Oil &amp; Gas</t>
  </si>
  <si>
    <t>March, 2001</t>
  </si>
  <si>
    <t>Spinnaker Exploration</t>
  </si>
  <si>
    <t>Ranger Oil</t>
  </si>
  <si>
    <t>As of 03/06/01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</si>
</sst>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5" formatCode="_(* #,##0_);_(* \(#,##0\);_(* &quot;-&quot;??_);_(@_)"/>
    <numFmt numFmtId="166" formatCode="mmmm\ d\,\ yyyy"/>
    <numFmt numFmtId="167" formatCode="m/d"/>
    <numFmt numFmtId="168" formatCode="_(* #,##0.000_);_(* \(#,##0.000\);_(* &quot;-&quot;??_);_(@_)"/>
  </numFmts>
  <fonts count="27"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2.75" x14ac:dyDescent="0.2"/>
  <cols>
    <col min="2" max="2" width="1.5703125" customWidth="1"/>
    <col min="3" max="3" width="10.28515625" bestFit="1" customWidth="1"/>
    <col min="4" max="4" width="10.85546875" bestFit="1" customWidth="1"/>
    <col min="5" max="5" width="2.7109375" customWidth="1"/>
    <col min="6" max="6" width="10.85546875" bestFit="1" customWidth="1"/>
    <col min="7" max="7" width="10.28515625" bestFit="1" customWidth="1"/>
    <col min="8" max="8" width="10.85546875" bestFit="1" customWidth="1"/>
    <col min="9" max="9" width="2.7109375" customWidth="1"/>
    <col min="10" max="10" width="11.42578125" bestFit="1" customWidth="1"/>
    <col min="14" max="14" width="9.140625" style="2"/>
  </cols>
  <sheetData>
    <row r="1" spans="1:14" x14ac:dyDescent="0.2">
      <c r="A1" s="2" t="s">
        <v>16</v>
      </c>
    </row>
    <row r="2" spans="1:14" x14ac:dyDescent="0.2">
      <c r="A2" s="2"/>
    </row>
    <row r="3" spans="1:14" x14ac:dyDescent="0.2">
      <c r="A3" s="2" t="s">
        <v>17</v>
      </c>
    </row>
    <row r="4" spans="1:14" x14ac:dyDescent="0.2">
      <c r="A4" s="2"/>
    </row>
    <row r="5" spans="1:14" x14ac:dyDescent="0.2">
      <c r="A5" s="18" t="str">
        <f>'GC Recon'!A4</f>
        <v>July 2000</v>
      </c>
    </row>
    <row r="6" spans="1:14" x14ac:dyDescent="0.2">
      <c r="F6" t="s">
        <v>109</v>
      </c>
    </row>
    <row r="7" spans="1:14" x14ac:dyDescent="0.2">
      <c r="A7" s="2"/>
      <c r="B7" s="2"/>
      <c r="C7" s="196" t="s">
        <v>2</v>
      </c>
      <c r="D7" s="198"/>
      <c r="E7" s="2"/>
      <c r="F7" s="196" t="s">
        <v>18</v>
      </c>
      <c r="G7" s="197"/>
      <c r="H7" s="198"/>
      <c r="I7" s="2"/>
      <c r="J7" s="29" t="s">
        <v>22</v>
      </c>
      <c r="N7" s="138" t="s">
        <v>183</v>
      </c>
    </row>
    <row r="8" spans="1:14" x14ac:dyDescent="0.2">
      <c r="A8" s="2"/>
      <c r="B8" s="2"/>
      <c r="C8" s="199" t="s">
        <v>26</v>
      </c>
      <c r="D8" s="199"/>
      <c r="E8" s="2"/>
      <c r="F8" s="2"/>
      <c r="G8" s="19" t="s">
        <v>20</v>
      </c>
      <c r="H8" s="19" t="s">
        <v>21</v>
      </c>
      <c r="I8" s="19"/>
      <c r="J8" s="19"/>
      <c r="L8" t="s">
        <v>173</v>
      </c>
      <c r="N8" s="138" t="s">
        <v>184</v>
      </c>
    </row>
    <row r="9" spans="1:14" x14ac:dyDescent="0.2">
      <c r="A9" s="20" t="s">
        <v>23</v>
      </c>
      <c r="B9" s="20"/>
      <c r="C9" s="21">
        <v>0.4375</v>
      </c>
      <c r="D9" s="21">
        <v>0.70833333333333337</v>
      </c>
      <c r="E9" s="22"/>
      <c r="F9" s="23" t="s">
        <v>24</v>
      </c>
      <c r="G9" s="23" t="s">
        <v>19</v>
      </c>
      <c r="H9" s="23" t="s">
        <v>19</v>
      </c>
      <c r="I9" s="21"/>
      <c r="J9" s="23" t="s">
        <v>25</v>
      </c>
      <c r="N9" s="23"/>
    </row>
    <row r="10" spans="1:14" x14ac:dyDescent="0.2">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
      <c r="A11">
        <v>2</v>
      </c>
      <c r="C11" s="24">
        <f>C10</f>
        <v>-24198</v>
      </c>
      <c r="D11" s="24">
        <f>D10</f>
        <v>14568</v>
      </c>
      <c r="E11" s="26"/>
      <c r="F11" s="24">
        <f t="shared" si="0"/>
        <v>14568</v>
      </c>
      <c r="G11" s="24">
        <f t="shared" si="1"/>
        <v>14568</v>
      </c>
      <c r="H11" s="24">
        <f t="shared" si="1"/>
        <v>14568</v>
      </c>
      <c r="I11" s="26"/>
      <c r="J11" s="24"/>
      <c r="L11" s="17">
        <v>0</v>
      </c>
      <c r="M11" s="17"/>
    </row>
    <row r="12" spans="1:14" x14ac:dyDescent="0.2">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
      <c r="A13">
        <v>4</v>
      </c>
      <c r="C13" s="24">
        <f>C12</f>
        <v>-54198</v>
      </c>
      <c r="D13" s="24">
        <f>D12</f>
        <v>-15432</v>
      </c>
      <c r="E13" s="26"/>
      <c r="F13" s="24">
        <f t="shared" si="0"/>
        <v>-15432</v>
      </c>
      <c r="G13" s="24">
        <f t="shared" si="1"/>
        <v>-15432</v>
      </c>
      <c r="H13" s="24">
        <v>0</v>
      </c>
      <c r="I13" s="26"/>
      <c r="J13" s="24"/>
      <c r="L13" s="17">
        <f t="shared" si="2"/>
        <v>-15432</v>
      </c>
    </row>
    <row r="14" spans="1:14" x14ac:dyDescent="0.2">
      <c r="A14">
        <v>5</v>
      </c>
      <c r="C14" s="24">
        <f>C13-30000</f>
        <v>-84198</v>
      </c>
      <c r="D14" s="24">
        <f>D13-30000</f>
        <v>-45432</v>
      </c>
      <c r="E14" s="26"/>
      <c r="F14" s="24">
        <f t="shared" si="0"/>
        <v>-45432</v>
      </c>
      <c r="G14" s="24">
        <v>0</v>
      </c>
      <c r="H14" s="24">
        <f t="shared" si="1"/>
        <v>0</v>
      </c>
      <c r="I14" s="26"/>
      <c r="J14" s="24"/>
      <c r="L14" s="17">
        <f t="shared" si="2"/>
        <v>-45432</v>
      </c>
    </row>
    <row r="15" spans="1:14" x14ac:dyDescent="0.2">
      <c r="A15">
        <v>6</v>
      </c>
      <c r="C15" s="24">
        <v>-22002</v>
      </c>
      <c r="D15" s="24">
        <f t="shared" ref="D15:D37" si="3">C15</f>
        <v>-22002</v>
      </c>
      <c r="E15" s="26"/>
      <c r="F15" s="24">
        <v>49400</v>
      </c>
      <c r="G15" s="24">
        <v>0</v>
      </c>
      <c r="H15" s="24">
        <f t="shared" si="1"/>
        <v>0</v>
      </c>
      <c r="I15" s="26"/>
      <c r="J15" s="24"/>
      <c r="L15" s="17">
        <f t="shared" si="2"/>
        <v>-22002</v>
      </c>
    </row>
    <row r="16" spans="1:14" x14ac:dyDescent="0.2">
      <c r="A16">
        <v>7</v>
      </c>
      <c r="C16" s="24">
        <v>0</v>
      </c>
      <c r="D16" s="24">
        <f t="shared" si="3"/>
        <v>0</v>
      </c>
      <c r="E16" s="26"/>
      <c r="F16" s="24">
        <v>-27600</v>
      </c>
      <c r="G16" s="24">
        <f t="shared" si="1"/>
        <v>-27600</v>
      </c>
      <c r="H16" s="24">
        <v>0</v>
      </c>
      <c r="I16" s="26"/>
      <c r="J16" s="8"/>
      <c r="L16" s="17">
        <f t="shared" si="2"/>
        <v>0</v>
      </c>
    </row>
    <row r="17" spans="1:14" x14ac:dyDescent="0.2">
      <c r="A17">
        <v>8</v>
      </c>
      <c r="C17" s="24">
        <v>14000</v>
      </c>
      <c r="D17" s="24">
        <f t="shared" si="3"/>
        <v>14000</v>
      </c>
      <c r="E17" s="26"/>
      <c r="F17" s="24">
        <f t="shared" si="0"/>
        <v>14000</v>
      </c>
      <c r="G17" s="24">
        <f t="shared" si="1"/>
        <v>14000</v>
      </c>
      <c r="H17" s="24">
        <v>0</v>
      </c>
      <c r="I17" s="26"/>
      <c r="J17" s="8"/>
      <c r="L17" s="17">
        <f t="shared" si="2"/>
        <v>14000</v>
      </c>
    </row>
    <row r="18" spans="1:14" x14ac:dyDescent="0.2">
      <c r="A18">
        <v>9</v>
      </c>
      <c r="C18" s="24">
        <v>14000</v>
      </c>
      <c r="D18" s="24">
        <f t="shared" si="3"/>
        <v>14000</v>
      </c>
      <c r="E18" s="26"/>
      <c r="F18" s="24">
        <f t="shared" si="0"/>
        <v>14000</v>
      </c>
      <c r="G18" s="24">
        <v>0</v>
      </c>
      <c r="H18" s="24">
        <f t="shared" si="1"/>
        <v>0</v>
      </c>
      <c r="I18" s="26"/>
      <c r="J18" s="8"/>
      <c r="L18" s="17">
        <f t="shared" si="2"/>
        <v>14000</v>
      </c>
    </row>
    <row r="19" spans="1:14" x14ac:dyDescent="0.2">
      <c r="A19">
        <v>10</v>
      </c>
      <c r="C19" s="24">
        <v>-80000</v>
      </c>
      <c r="D19" s="24">
        <f t="shared" si="3"/>
        <v>-80000</v>
      </c>
      <c r="E19" s="26"/>
      <c r="F19" s="24">
        <v>-55730</v>
      </c>
      <c r="G19" s="24">
        <v>-70000</v>
      </c>
      <c r="H19" s="24">
        <v>-82800</v>
      </c>
      <c r="I19" s="26"/>
      <c r="J19" s="8"/>
      <c r="L19" s="17">
        <f t="shared" si="2"/>
        <v>2800</v>
      </c>
    </row>
    <row r="20" spans="1:14" x14ac:dyDescent="0.2">
      <c r="A20">
        <v>11</v>
      </c>
      <c r="C20" s="24">
        <f>-160660-9000+10000</f>
        <v>-159660</v>
      </c>
      <c r="D20" s="24">
        <f>C20+25000-15174</f>
        <v>-149834</v>
      </c>
      <c r="E20" s="26"/>
      <c r="F20" s="24">
        <v>-137388</v>
      </c>
      <c r="G20" s="24">
        <v>-140000</v>
      </c>
      <c r="H20" s="24">
        <v>-143300</v>
      </c>
      <c r="I20" s="26"/>
      <c r="J20" s="27"/>
      <c r="L20" s="17">
        <f t="shared" si="2"/>
        <v>-6534</v>
      </c>
    </row>
    <row r="21" spans="1:14" x14ac:dyDescent="0.2">
      <c r="A21">
        <v>12</v>
      </c>
      <c r="C21" s="24">
        <v>-163329</v>
      </c>
      <c r="D21" s="24">
        <f>-160000-5774</f>
        <v>-165774</v>
      </c>
      <c r="E21" s="26"/>
      <c r="F21" s="24">
        <v>-141763</v>
      </c>
      <c r="G21" s="24">
        <v>-37000</v>
      </c>
      <c r="H21" s="24">
        <v>-61000</v>
      </c>
      <c r="I21" s="26"/>
      <c r="J21" s="24"/>
      <c r="L21" s="17">
        <f t="shared" si="2"/>
        <v>-104774</v>
      </c>
    </row>
    <row r="22" spans="1:14" x14ac:dyDescent="0.2">
      <c r="A22">
        <v>13</v>
      </c>
      <c r="C22" s="24">
        <f>-103584+20000</f>
        <v>-83584</v>
      </c>
      <c r="D22" s="24">
        <f>-85000-21384+20000</f>
        <v>-86384</v>
      </c>
      <c r="E22" s="26"/>
      <c r="F22" s="24">
        <v>-41609</v>
      </c>
      <c r="G22" s="24">
        <v>-43000</v>
      </c>
      <c r="H22" s="24">
        <v>-43500</v>
      </c>
      <c r="I22" s="26"/>
      <c r="J22" s="24"/>
      <c r="L22" s="17">
        <f t="shared" si="2"/>
        <v>-42884</v>
      </c>
    </row>
    <row r="23" spans="1:14" x14ac:dyDescent="0.2">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
      <c r="A26">
        <v>17</v>
      </c>
      <c r="C26" s="24">
        <f>C25-50000</f>
        <v>-86966</v>
      </c>
      <c r="D26" s="24">
        <f t="shared" si="3"/>
        <v>-86966</v>
      </c>
      <c r="E26" s="26"/>
      <c r="F26" s="24">
        <v>-102694</v>
      </c>
      <c r="G26" s="24">
        <v>-48000</v>
      </c>
      <c r="H26" s="24">
        <f t="shared" si="1"/>
        <v>-48000</v>
      </c>
      <c r="I26" s="26"/>
      <c r="J26" s="24"/>
      <c r="L26" s="17">
        <f t="shared" si="2"/>
        <v>-38966</v>
      </c>
    </row>
    <row r="27" spans="1:14" x14ac:dyDescent="0.2">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
      <c r="A29">
        <v>20</v>
      </c>
      <c r="C29" s="24">
        <v>0</v>
      </c>
      <c r="D29" s="24">
        <f t="shared" si="3"/>
        <v>0</v>
      </c>
      <c r="E29" s="26"/>
      <c r="F29" s="24">
        <f t="shared" si="0"/>
        <v>0</v>
      </c>
      <c r="G29" s="24">
        <f t="shared" si="1"/>
        <v>0</v>
      </c>
      <c r="H29" s="24">
        <f t="shared" si="1"/>
        <v>0</v>
      </c>
      <c r="I29" s="26"/>
      <c r="J29" s="24"/>
      <c r="L29" s="17">
        <f t="shared" si="2"/>
        <v>0</v>
      </c>
    </row>
    <row r="30" spans="1:14" x14ac:dyDescent="0.2">
      <c r="A30">
        <v>21</v>
      </c>
      <c r="C30" s="24">
        <v>0</v>
      </c>
      <c r="D30" s="24">
        <f t="shared" si="3"/>
        <v>0</v>
      </c>
      <c r="E30" s="26"/>
      <c r="F30" s="24">
        <f t="shared" si="0"/>
        <v>0</v>
      </c>
      <c r="G30" s="24">
        <f t="shared" si="1"/>
        <v>0</v>
      </c>
      <c r="H30" s="24">
        <f t="shared" si="1"/>
        <v>0</v>
      </c>
      <c r="I30" s="26"/>
      <c r="J30" s="24"/>
      <c r="L30" s="17">
        <f t="shared" si="2"/>
        <v>0</v>
      </c>
    </row>
    <row r="31" spans="1:14" x14ac:dyDescent="0.2">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
      <c r="A32">
        <v>23</v>
      </c>
      <c r="C32" s="24">
        <v>0</v>
      </c>
      <c r="D32" s="24">
        <f t="shared" si="3"/>
        <v>0</v>
      </c>
      <c r="E32" s="26"/>
      <c r="F32" s="24">
        <f t="shared" si="4"/>
        <v>0</v>
      </c>
      <c r="G32" s="24">
        <f t="shared" si="1"/>
        <v>0</v>
      </c>
      <c r="H32" s="24">
        <f t="shared" si="1"/>
        <v>0</v>
      </c>
      <c r="I32" s="26"/>
      <c r="J32" s="24"/>
      <c r="L32" s="17">
        <f t="shared" si="2"/>
        <v>0</v>
      </c>
    </row>
    <row r="33" spans="1:12" x14ac:dyDescent="0.2">
      <c r="A33">
        <v>24</v>
      </c>
      <c r="C33" s="24">
        <v>0</v>
      </c>
      <c r="D33" s="24">
        <f t="shared" si="3"/>
        <v>0</v>
      </c>
      <c r="E33" s="26"/>
      <c r="F33" s="24">
        <f t="shared" si="4"/>
        <v>0</v>
      </c>
      <c r="G33" s="24">
        <f t="shared" si="1"/>
        <v>0</v>
      </c>
      <c r="H33" s="24">
        <f t="shared" si="1"/>
        <v>0</v>
      </c>
      <c r="I33" s="26"/>
      <c r="J33" s="24"/>
      <c r="L33" s="17">
        <f t="shared" si="2"/>
        <v>0</v>
      </c>
    </row>
    <row r="34" spans="1:12" x14ac:dyDescent="0.2">
      <c r="A34">
        <v>25</v>
      </c>
      <c r="C34" s="24">
        <v>0</v>
      </c>
      <c r="D34" s="24">
        <f t="shared" si="3"/>
        <v>0</v>
      </c>
      <c r="E34" s="26"/>
      <c r="F34" s="24">
        <f t="shared" si="4"/>
        <v>0</v>
      </c>
      <c r="G34" s="24">
        <f t="shared" si="1"/>
        <v>0</v>
      </c>
      <c r="H34" s="24">
        <f t="shared" si="1"/>
        <v>0</v>
      </c>
      <c r="I34" s="26"/>
      <c r="J34" s="24">
        <v>0</v>
      </c>
      <c r="L34" s="17">
        <f t="shared" si="2"/>
        <v>0</v>
      </c>
    </row>
    <row r="35" spans="1:12" x14ac:dyDescent="0.2">
      <c r="A35">
        <v>26</v>
      </c>
      <c r="C35" s="24">
        <v>0</v>
      </c>
      <c r="D35" s="24">
        <f t="shared" si="3"/>
        <v>0</v>
      </c>
      <c r="E35" s="26"/>
      <c r="F35" s="24">
        <f t="shared" si="4"/>
        <v>0</v>
      </c>
      <c r="G35" s="24">
        <f t="shared" si="1"/>
        <v>0</v>
      </c>
      <c r="H35" s="24">
        <f t="shared" si="1"/>
        <v>0</v>
      </c>
      <c r="I35" s="26"/>
      <c r="J35" s="24"/>
      <c r="L35" s="17">
        <f t="shared" si="2"/>
        <v>0</v>
      </c>
    </row>
    <row r="36" spans="1:12" x14ac:dyDescent="0.2">
      <c r="A36">
        <v>27</v>
      </c>
      <c r="C36" s="24">
        <v>0</v>
      </c>
      <c r="D36" s="24">
        <f t="shared" si="3"/>
        <v>0</v>
      </c>
      <c r="E36" s="26"/>
      <c r="F36" s="24">
        <f t="shared" si="4"/>
        <v>0</v>
      </c>
      <c r="G36" s="24">
        <f t="shared" si="1"/>
        <v>0</v>
      </c>
      <c r="H36" s="24">
        <f t="shared" si="1"/>
        <v>0</v>
      </c>
      <c r="I36" s="26"/>
      <c r="J36" s="24"/>
      <c r="L36" s="17">
        <f t="shared" si="2"/>
        <v>0</v>
      </c>
    </row>
    <row r="37" spans="1:12" x14ac:dyDescent="0.2">
      <c r="A37">
        <v>28</v>
      </c>
      <c r="C37" s="24">
        <v>0</v>
      </c>
      <c r="D37" s="24">
        <f t="shared" si="3"/>
        <v>0</v>
      </c>
      <c r="E37" s="26"/>
      <c r="F37" s="24">
        <f t="shared" si="4"/>
        <v>0</v>
      </c>
      <c r="G37" s="24">
        <f t="shared" si="1"/>
        <v>0</v>
      </c>
      <c r="H37" s="24">
        <f t="shared" si="1"/>
        <v>0</v>
      </c>
      <c r="I37" s="26"/>
      <c r="J37" s="24"/>
      <c r="L37" s="17">
        <f t="shared" si="2"/>
        <v>0</v>
      </c>
    </row>
    <row r="38" spans="1:12" x14ac:dyDescent="0.2">
      <c r="A38">
        <v>29</v>
      </c>
      <c r="C38" s="24">
        <v>0</v>
      </c>
      <c r="D38" s="24">
        <f>C38</f>
        <v>0</v>
      </c>
      <c r="E38" s="26"/>
      <c r="F38" s="24">
        <f t="shared" si="4"/>
        <v>0</v>
      </c>
      <c r="G38" s="24">
        <f t="shared" si="1"/>
        <v>0</v>
      </c>
      <c r="H38" s="24">
        <f t="shared" si="1"/>
        <v>0</v>
      </c>
      <c r="I38" s="26"/>
      <c r="J38" s="24"/>
      <c r="L38" s="17">
        <f t="shared" si="2"/>
        <v>0</v>
      </c>
    </row>
    <row r="39" spans="1:12" x14ac:dyDescent="0.2">
      <c r="A39">
        <v>30</v>
      </c>
      <c r="C39" s="24">
        <v>0</v>
      </c>
      <c r="D39" s="24">
        <f>C39</f>
        <v>0</v>
      </c>
      <c r="E39" s="26"/>
      <c r="F39" s="24">
        <f t="shared" si="4"/>
        <v>0</v>
      </c>
      <c r="G39" s="24">
        <f t="shared" si="1"/>
        <v>0</v>
      </c>
      <c r="H39" s="24">
        <f t="shared" si="1"/>
        <v>0</v>
      </c>
      <c r="I39" s="26"/>
      <c r="J39" s="24"/>
      <c r="L39" s="17">
        <f t="shared" si="2"/>
        <v>0</v>
      </c>
    </row>
    <row r="40" spans="1:12" x14ac:dyDescent="0.2">
      <c r="A40">
        <v>31</v>
      </c>
      <c r="C40" s="24">
        <v>0</v>
      </c>
      <c r="D40" s="24">
        <f>C40</f>
        <v>0</v>
      </c>
      <c r="E40" s="28"/>
      <c r="F40" s="24">
        <v>0</v>
      </c>
      <c r="G40" s="24">
        <v>0</v>
      </c>
      <c r="H40" s="24">
        <f>G40</f>
        <v>0</v>
      </c>
      <c r="I40" s="28"/>
      <c r="J40" s="24"/>
      <c r="L40" s="17">
        <f t="shared" si="2"/>
        <v>0</v>
      </c>
    </row>
    <row r="42" spans="1:12" x14ac:dyDescent="0.2">
      <c r="C42" s="17"/>
      <c r="D42" s="17">
        <f>SUM(D10:D40)</f>
        <v>-1013206</v>
      </c>
      <c r="H42" s="17"/>
      <c r="J42" s="17">
        <f>SUM(J10:J40)</f>
        <v>0</v>
      </c>
    </row>
    <row r="45" spans="1:12" x14ac:dyDescent="0.2">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2.75" x14ac:dyDescent="0.2"/>
  <cols>
    <col min="1" max="1" width="32.28515625" customWidth="1"/>
    <col min="2" max="2" width="8.28515625" customWidth="1"/>
    <col min="3" max="3" width="13.42578125" customWidth="1"/>
    <col min="4" max="5" width="10.7109375" customWidth="1"/>
    <col min="6" max="6" width="10.28515625" customWidth="1"/>
    <col min="7" max="7" width="11.28515625" customWidth="1"/>
    <col min="8" max="8" width="10.28515625" customWidth="1"/>
    <col min="9" max="11" width="11.28515625" customWidth="1"/>
    <col min="12" max="13" width="10.28515625" customWidth="1"/>
    <col min="14" max="17" width="10.140625" customWidth="1"/>
    <col min="18" max="19" width="10.28515625" customWidth="1"/>
    <col min="20" max="20" width="10.140625" customWidth="1"/>
    <col min="21" max="21" width="10.7109375" customWidth="1"/>
    <col min="22" max="22" width="10.28515625" hidden="1" customWidth="1"/>
    <col min="23" max="23" width="10.5703125" hidden="1" customWidth="1"/>
    <col min="24" max="24" width="10.140625" hidden="1" customWidth="1"/>
    <col min="25" max="25" width="10.28515625" hidden="1" customWidth="1"/>
    <col min="26" max="26" width="10.42578125" hidden="1" customWidth="1"/>
    <col min="27" max="27" width="10.140625" hidden="1" customWidth="1"/>
    <col min="28" max="29" width="10.28515625" hidden="1" customWidth="1"/>
    <col min="30" max="31" width="10.140625" hidden="1" customWidth="1"/>
    <col min="32" max="32" width="10.28515625" hidden="1" customWidth="1"/>
    <col min="33" max="33" width="11.85546875" hidden="1" customWidth="1"/>
    <col min="34" max="34" width="12.140625" customWidth="1"/>
    <col min="35" max="35" width="15.85546875" style="24" customWidth="1"/>
  </cols>
  <sheetData>
    <row r="1" spans="1:35" ht="15.75" x14ac:dyDescent="0.25">
      <c r="A1" s="1" t="s">
        <v>0</v>
      </c>
      <c r="B1" s="1"/>
      <c r="C1" s="2"/>
      <c r="D1" s="2"/>
      <c r="E1" s="2"/>
    </row>
    <row r="2" spans="1:35" ht="15.75" x14ac:dyDescent="0.25">
      <c r="A2" s="1" t="s">
        <v>1</v>
      </c>
      <c r="B2" s="1"/>
      <c r="C2" s="2"/>
      <c r="D2" s="2"/>
      <c r="E2" s="2"/>
    </row>
    <row r="3" spans="1:35" ht="15.75" x14ac:dyDescent="0.25">
      <c r="A3" s="1"/>
      <c r="B3" s="1"/>
      <c r="C3" s="2"/>
      <c r="D3" s="2"/>
      <c r="E3" s="2"/>
    </row>
    <row r="4" spans="1:35" ht="15.75" x14ac:dyDescent="0.25">
      <c r="A4" s="3" t="s">
        <v>187</v>
      </c>
      <c r="B4" s="3"/>
      <c r="C4" s="2"/>
      <c r="D4" s="2"/>
      <c r="E4" s="2"/>
    </row>
    <row r="5" spans="1:35" x14ac:dyDescent="0.2">
      <c r="A5" s="2"/>
      <c r="B5" s="2"/>
      <c r="C5" s="2"/>
      <c r="D5" s="2"/>
      <c r="E5" s="2"/>
    </row>
    <row r="6" spans="1:35" x14ac:dyDescent="0.2">
      <c r="A6" s="2"/>
      <c r="B6" s="2"/>
      <c r="C6" s="2"/>
      <c r="D6" s="8"/>
      <c r="E6" s="2"/>
    </row>
    <row r="7" spans="1:35" x14ac:dyDescent="0.2">
      <c r="A7" s="2"/>
      <c r="B7" s="2"/>
      <c r="C7" s="2"/>
      <c r="D7" s="2"/>
      <c r="E7" s="2"/>
    </row>
    <row r="8" spans="1:35" x14ac:dyDescent="0.2">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
      <c r="A44" s="80" t="s">
        <v>188</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
      <c r="A113" s="124" t="s">
        <v>206</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
      <c r="A114" s="124" t="s">
        <v>207</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
      <c r="A115" s="124" t="s">
        <v>208</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
      <c r="A116" s="124" t="s">
        <v>209</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
      <c r="A117" s="124" t="s">
        <v>210</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
      <c r="A118" s="124" t="s">
        <v>212</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
      <c r="A119" s="124" t="s">
        <v>213</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
      <c r="A120" s="124" t="s">
        <v>214</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
      <c r="A121" s="124" t="s">
        <v>216</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
      <c r="A122" s="124" t="s">
        <v>217</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
      <c r="A123" s="124" t="s">
        <v>218</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
      <c r="A124" s="124" t="s">
        <v>219</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
      <c r="A125" s="124" t="s">
        <v>220</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
      <c r="A126" s="124" t="s">
        <v>221</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
      <c r="A127" s="124" t="s">
        <v>222</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
      <c r="A128" s="124" t="s">
        <v>223</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
      <c r="A129" s="124" t="s">
        <v>224</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
      <c r="A130" s="124" t="s">
        <v>225</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
      <c r="A131" s="124" t="s">
        <v>227</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
      <c r="A132" s="124" t="s">
        <v>228</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
    <row r="139" spans="1:105" s="30" customFormat="1" hidden="1" x14ac:dyDescent="0.2">
      <c r="AI139" s="63"/>
    </row>
    <row r="140" spans="1:105" x14ac:dyDescent="0.2">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235</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
      <c r="C148" s="6"/>
      <c r="D148" s="6"/>
      <c r="E148" s="6"/>
      <c r="F148" s="6"/>
      <c r="G148" s="6"/>
      <c r="H148" s="6"/>
      <c r="I148" s="6"/>
      <c r="J148" s="6"/>
      <c r="K148" s="6"/>
      <c r="L148" s="6"/>
      <c r="M148" s="6"/>
      <c r="N148" s="6"/>
      <c r="O148" s="6"/>
      <c r="AI148" s="111"/>
    </row>
    <row r="149" spans="1:105" x14ac:dyDescent="0.2">
      <c r="C149" s="6"/>
      <c r="D149" s="6"/>
      <c r="E149" s="6"/>
      <c r="F149" s="6"/>
      <c r="G149" s="6"/>
      <c r="H149" s="6"/>
      <c r="I149" s="6"/>
      <c r="J149" s="6"/>
      <c r="K149" s="6"/>
      <c r="L149" s="6"/>
      <c r="M149" s="6"/>
      <c r="N149" s="6"/>
      <c r="O149" s="6"/>
      <c r="AI149" s="111"/>
    </row>
    <row r="150" spans="1:105" s="82" customFormat="1" x14ac:dyDescent="0.2">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5" thickBot="1" x14ac:dyDescent="0.25">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5" thickTop="1" x14ac:dyDescent="0.2">
      <c r="C157" s="6"/>
      <c r="D157" s="6"/>
      <c r="E157" s="6"/>
      <c r="F157" s="6"/>
      <c r="G157" s="6"/>
      <c r="H157" s="6"/>
      <c r="I157" s="6"/>
      <c r="J157" s="6"/>
      <c r="K157" s="6"/>
      <c r="L157" s="6"/>
      <c r="M157" s="6"/>
      <c r="N157" s="6"/>
      <c r="O157" s="6"/>
    </row>
    <row r="158" spans="1:105" x14ac:dyDescent="0.2">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
      <c r="C159" s="16"/>
      <c r="D159" s="6"/>
      <c r="E159" s="6"/>
      <c r="F159" s="6"/>
      <c r="G159" s="6"/>
      <c r="H159" s="6"/>
      <c r="I159" s="6"/>
      <c r="J159" s="6"/>
      <c r="K159" s="6"/>
      <c r="L159" s="6"/>
      <c r="M159" s="6"/>
      <c r="N159" s="6"/>
      <c r="O159" s="6"/>
    </row>
    <row r="160" spans="1:105" hidden="1" x14ac:dyDescent="0.2">
      <c r="A160" t="s">
        <v>84</v>
      </c>
      <c r="C160" s="16"/>
      <c r="D160" s="6">
        <v>0</v>
      </c>
      <c r="E160" s="6">
        <v>0</v>
      </c>
      <c r="F160" s="6">
        <v>0</v>
      </c>
      <c r="G160" s="6">
        <v>0</v>
      </c>
      <c r="H160" s="6">
        <v>0</v>
      </c>
      <c r="I160" s="6">
        <v>0</v>
      </c>
      <c r="J160" s="6">
        <v>0</v>
      </c>
      <c r="K160" s="6">
        <v>0</v>
      </c>
      <c r="L160" s="6"/>
      <c r="M160" s="6"/>
      <c r="N160" s="6"/>
      <c r="O160" s="6"/>
    </row>
    <row r="161" spans="1:35" s="180" customFormat="1" x14ac:dyDescent="0.2">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
      <c r="A162" s="34" t="s">
        <v>30</v>
      </c>
      <c r="B162" s="166"/>
      <c r="C162" s="35"/>
      <c r="D162" s="6"/>
      <c r="F162" s="6"/>
      <c r="I162" s="6"/>
      <c r="J162" s="6"/>
      <c r="K162" s="6"/>
      <c r="L162" s="6"/>
      <c r="M162" s="6"/>
      <c r="O162" s="6"/>
    </row>
    <row r="163" spans="1:35" x14ac:dyDescent="0.2">
      <c r="A163" s="42"/>
      <c r="B163" s="167"/>
      <c r="C163" s="43"/>
      <c r="D163" s="6"/>
      <c r="F163" s="6"/>
      <c r="I163" s="6"/>
      <c r="J163" s="6"/>
      <c r="K163" s="6"/>
      <c r="L163" s="6"/>
      <c r="M163" s="6"/>
      <c r="O163" s="6"/>
    </row>
    <row r="164" spans="1:35" x14ac:dyDescent="0.2">
      <c r="A164" s="36" t="s">
        <v>28</v>
      </c>
      <c r="B164" s="31"/>
      <c r="C164" s="41">
        <v>3900000</v>
      </c>
      <c r="D164" s="6"/>
      <c r="E164" s="6"/>
      <c r="F164" s="6"/>
      <c r="G164" s="6"/>
      <c r="H164" s="6"/>
      <c r="I164" s="6"/>
      <c r="J164" s="6"/>
      <c r="K164" s="6"/>
      <c r="L164" s="6"/>
      <c r="M164" s="6"/>
      <c r="O164" s="6"/>
    </row>
    <row r="165" spans="1:35" x14ac:dyDescent="0.2">
      <c r="A165" s="36" t="s">
        <v>31</v>
      </c>
      <c r="B165" s="31"/>
      <c r="C165" s="37">
        <f>AI147</f>
        <v>-994347</v>
      </c>
      <c r="D165" s="6"/>
      <c r="E165" s="6"/>
      <c r="F165" s="6"/>
      <c r="G165" s="6"/>
      <c r="H165" s="6"/>
      <c r="I165" s="6"/>
      <c r="J165" s="6"/>
      <c r="K165" s="6"/>
      <c r="L165" s="6"/>
      <c r="M165" s="6"/>
      <c r="O165" s="6"/>
    </row>
    <row r="166" spans="1:35" x14ac:dyDescent="0.2">
      <c r="A166" s="36" t="s">
        <v>14</v>
      </c>
      <c r="B166" s="31"/>
      <c r="C166" s="37">
        <f>AH158</f>
        <v>60170</v>
      </c>
      <c r="D166" s="6"/>
      <c r="E166" s="6"/>
      <c r="F166" s="6"/>
      <c r="G166" s="6"/>
      <c r="H166" s="6"/>
      <c r="I166" s="6"/>
      <c r="J166" s="6"/>
      <c r="K166" s="6"/>
      <c r="L166" s="6"/>
      <c r="M166" s="6"/>
      <c r="O166" s="6"/>
    </row>
    <row r="167" spans="1:35" x14ac:dyDescent="0.2">
      <c r="A167" s="36"/>
      <c r="B167" s="31"/>
      <c r="C167" s="37"/>
      <c r="D167" s="6"/>
      <c r="E167" s="6"/>
      <c r="F167" s="6"/>
      <c r="G167" s="6"/>
      <c r="H167" s="6"/>
      <c r="I167" s="6"/>
      <c r="J167" s="6"/>
      <c r="K167" s="6"/>
      <c r="L167" s="6"/>
      <c r="M167" s="6"/>
      <c r="O167" s="6"/>
    </row>
    <row r="168" spans="1:35" x14ac:dyDescent="0.2">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
      <c r="A170" s="38"/>
      <c r="B170" s="30"/>
      <c r="C170" s="39"/>
      <c r="D170" s="6"/>
      <c r="E170" s="6"/>
      <c r="F170" s="6"/>
      <c r="G170" s="6"/>
      <c r="H170" s="6"/>
      <c r="I170" s="6"/>
      <c r="J170" s="6"/>
      <c r="K170" s="6"/>
      <c r="L170" s="6"/>
      <c r="M170" s="6"/>
      <c r="O170" s="6"/>
      <c r="AH170" t="s">
        <v>151</v>
      </c>
      <c r="AI170" s="24">
        <f>AI168-AI169</f>
        <v>41311</v>
      </c>
    </row>
    <row r="171" spans="1:35" x14ac:dyDescent="0.2">
      <c r="C171" s="6"/>
      <c r="D171" s="6"/>
      <c r="E171" s="6"/>
      <c r="F171" s="6"/>
      <c r="G171" s="6"/>
      <c r="H171" s="6"/>
      <c r="I171" s="6"/>
      <c r="J171" s="6"/>
      <c r="K171" s="6"/>
      <c r="L171" s="6"/>
      <c r="M171" s="6"/>
      <c r="O171" s="6"/>
    </row>
    <row r="172" spans="1:35" x14ac:dyDescent="0.2">
      <c r="C172" s="6"/>
      <c r="D172" s="6"/>
      <c r="E172" s="6"/>
      <c r="F172" s="6"/>
      <c r="G172" s="6"/>
      <c r="H172" s="6"/>
      <c r="I172" s="6"/>
      <c r="J172" s="6"/>
      <c r="K172" s="6"/>
      <c r="L172" s="6"/>
      <c r="M172" s="6"/>
      <c r="O172" s="6"/>
    </row>
    <row r="173" spans="1:35" x14ac:dyDescent="0.2">
      <c r="C173" s="6"/>
      <c r="D173" s="6"/>
      <c r="E173" s="6"/>
      <c r="L173" s="6"/>
      <c r="M173" s="6"/>
    </row>
    <row r="174" spans="1:35" x14ac:dyDescent="0.2">
      <c r="C174" s="6"/>
      <c r="D174" s="6"/>
      <c r="E174" s="6"/>
      <c r="L174" s="6"/>
      <c r="M174" s="6"/>
    </row>
    <row r="175" spans="1:35" x14ac:dyDescent="0.2">
      <c r="C175" s="6"/>
      <c r="D175" s="6"/>
      <c r="E175" s="6"/>
      <c r="L175" s="6"/>
      <c r="M175" s="6"/>
    </row>
    <row r="176" spans="1:35" x14ac:dyDescent="0.2">
      <c r="C176" s="6"/>
      <c r="D176" s="6"/>
      <c r="E176" s="6"/>
      <c r="L176" s="6"/>
      <c r="M176" s="6"/>
    </row>
    <row r="177" spans="1:123" x14ac:dyDescent="0.2">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
      <c r="A212" s="109" t="s">
        <v>149</v>
      </c>
      <c r="B212" s="109" t="s">
        <v>211</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
      <c r="A221" s="109" t="s">
        <v>116</v>
      </c>
      <c r="B221" s="109" t="s">
        <v>203</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5" thickBot="1" x14ac:dyDescent="0.25">
      <c r="A236" s="109" t="s">
        <v>97</v>
      </c>
      <c r="B236" s="109" t="s">
        <v>204</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
      <c r="A245" s="109" t="s">
        <v>95</v>
      </c>
      <c r="B245" s="109" t="s">
        <v>205</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
      <c r="A254" s="108" t="s">
        <v>206</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
      <c r="A255" s="108" t="s">
        <v>207</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
      <c r="A256" s="108" t="s">
        <v>208</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
      <c r="A257" s="108" t="s">
        <v>209</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
      <c r="A258" s="108" t="s">
        <v>210</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
      <c r="A259" s="108" t="s">
        <v>212</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
      <c r="A260" s="108" t="s">
        <v>213</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
      <c r="A261" s="108" t="s">
        <v>214</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215</v>
      </c>
      <c r="AL261" s="183"/>
    </row>
    <row r="262" spans="1:38" s="106" customFormat="1" x14ac:dyDescent="0.2">
      <c r="A262" s="108" t="s">
        <v>216</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
      <c r="A263" s="108" t="s">
        <v>217</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
      <c r="A264" s="108" t="s">
        <v>218</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
      <c r="A265" s="108" t="s">
        <v>219</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
      <c r="A266" s="108" t="s">
        <v>220</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
      <c r="A267" s="108" t="s">
        <v>221</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
      <c r="A268" s="108" t="s">
        <v>222</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
      <c r="A269" s="108" t="s">
        <v>223</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
      <c r="A270" s="108" t="s">
        <v>224</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
      <c r="A271" s="108" t="s">
        <v>225</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229</v>
      </c>
      <c r="AL271" s="183"/>
    </row>
    <row r="272" spans="1:38" s="106" customFormat="1" x14ac:dyDescent="0.2">
      <c r="A272" s="108" t="s">
        <v>227</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
      <c r="A273" s="108" t="s">
        <v>228</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
      <c r="C280" s="17"/>
      <c r="D280" s="17"/>
    </row>
    <row r="281" spans="1:123" x14ac:dyDescent="0.2">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
      <c r="A300" s="102" t="s">
        <v>116</v>
      </c>
      <c r="B300" s="102" t="s">
        <v>203</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
      <c r="A315" s="102" t="s">
        <v>97</v>
      </c>
      <c r="B315" s="102" t="s">
        <v>204</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
      <c r="A324" s="102" t="s">
        <v>95</v>
      </c>
      <c r="B324" s="102" t="s">
        <v>205</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
      <c r="A333" s="164" t="s">
        <v>206</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
      <c r="A334" s="164" t="s">
        <v>207</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
      <c r="A335" s="164" t="s">
        <v>208</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
      <c r="A336" s="164" t="s">
        <v>209</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
      <c r="A337" s="108" t="s">
        <v>210</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
      <c r="A338" s="164" t="s">
        <v>212</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
      <c r="A339" s="164" t="s">
        <v>213</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
      <c r="A340" s="164" t="s">
        <v>214</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
      <c r="A341" s="108" t="s">
        <v>216</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
      <c r="A342" s="108" t="s">
        <v>217</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
      <c r="A343" s="108" t="s">
        <v>218</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
      <c r="A344" s="108" t="s">
        <v>219</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
      <c r="A345" s="108" t="s">
        <v>220</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
      <c r="A346" s="108" t="s">
        <v>221</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
      <c r="A347" s="108" t="s">
        <v>222</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
      <c r="A348" s="108" t="s">
        <v>223</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
      <c r="A349" s="108" t="s">
        <v>224</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
      <c r="A350" s="108" t="s">
        <v>225</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
      <c r="A351" s="108" t="s">
        <v>227</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
      <c r="A352" s="108" t="s">
        <v>226</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
      <c r="A353" s="172"/>
      <c r="B353" s="124"/>
    </row>
    <row r="354" spans="1:57" s="24" customFormat="1" x14ac:dyDescent="0.2">
      <c r="A354" s="172"/>
      <c r="B354" s="124"/>
    </row>
    <row r="355" spans="1:57" s="24" customFormat="1" x14ac:dyDescent="0.2">
      <c r="A355" s="172"/>
      <c r="B355" s="124"/>
    </row>
    <row r="356" spans="1:57" s="104" customFormat="1" ht="13.5" thickBot="1" x14ac:dyDescent="0.25">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35"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2.75" x14ac:dyDescent="0.2"/>
  <cols>
    <col min="1" max="1" width="16.42578125" customWidth="1"/>
    <col min="2" max="2" width="10.28515625" bestFit="1" customWidth="1"/>
    <col min="3" max="3" width="5.7109375" customWidth="1"/>
    <col min="4" max="4" width="12.140625" customWidth="1"/>
    <col min="5" max="5" width="10.85546875" bestFit="1" customWidth="1"/>
    <col min="8" max="8" width="10" customWidth="1"/>
    <col min="10" max="10" width="12.5703125" customWidth="1"/>
  </cols>
  <sheetData>
    <row r="2" spans="1:15" x14ac:dyDescent="0.2">
      <c r="A2" s="200" t="s">
        <v>162</v>
      </c>
      <c r="B2" s="201"/>
      <c r="D2" s="144" t="s">
        <v>165</v>
      </c>
      <c r="E2" s="145"/>
      <c r="G2" s="148" t="s">
        <v>192</v>
      </c>
      <c r="H2" s="149"/>
      <c r="I2" s="24"/>
      <c r="J2" s="146" t="s">
        <v>163</v>
      </c>
      <c r="K2" s="147"/>
    </row>
    <row r="3" spans="1:15" x14ac:dyDescent="0.2">
      <c r="A3" s="24" t="s">
        <v>163</v>
      </c>
      <c r="B3" s="142">
        <f>10174-10000</f>
        <v>174</v>
      </c>
      <c r="C3" s="24"/>
      <c r="D3" s="24" t="s">
        <v>156</v>
      </c>
      <c r="E3" s="57">
        <v>15000</v>
      </c>
      <c r="F3" s="24"/>
      <c r="G3" s="101" t="s">
        <v>189</v>
      </c>
      <c r="H3" s="150">
        <v>-10000</v>
      </c>
      <c r="I3" s="24"/>
      <c r="J3" s="24" t="s">
        <v>193</v>
      </c>
      <c r="K3" s="133">
        <v>0</v>
      </c>
      <c r="L3" s="24"/>
      <c r="M3" s="24"/>
      <c r="N3" s="24"/>
      <c r="O3" s="24"/>
    </row>
    <row r="4" spans="1:15" x14ac:dyDescent="0.2">
      <c r="A4" s="24" t="s">
        <v>161</v>
      </c>
      <c r="B4" s="142">
        <v>71650</v>
      </c>
      <c r="C4" s="24"/>
      <c r="D4" s="24" t="s">
        <v>168</v>
      </c>
      <c r="E4" s="57">
        <v>0</v>
      </c>
      <c r="F4" s="24"/>
      <c r="G4" s="101" t="s">
        <v>190</v>
      </c>
      <c r="H4" s="150">
        <v>70000</v>
      </c>
      <c r="I4" s="24"/>
      <c r="J4" s="24"/>
      <c r="L4" s="24"/>
      <c r="M4" s="24"/>
      <c r="N4" s="24"/>
      <c r="O4" s="24"/>
    </row>
    <row r="5" spans="1:15" x14ac:dyDescent="0.2">
      <c r="A5" s="24" t="s">
        <v>164</v>
      </c>
      <c r="B5" s="57">
        <v>-97518</v>
      </c>
      <c r="C5" s="24"/>
      <c r="D5" s="24" t="s">
        <v>166</v>
      </c>
      <c r="E5" s="57">
        <v>0</v>
      </c>
      <c r="F5" s="24"/>
      <c r="G5" s="24"/>
      <c r="L5" s="24"/>
      <c r="M5" s="24"/>
      <c r="N5" s="24"/>
      <c r="O5" s="24"/>
    </row>
    <row r="6" spans="1:15" x14ac:dyDescent="0.2">
      <c r="A6" s="24" t="s">
        <v>170</v>
      </c>
      <c r="B6" s="57">
        <v>0</v>
      </c>
      <c r="C6" s="24"/>
      <c r="D6" s="24" t="s">
        <v>167</v>
      </c>
      <c r="E6" s="57">
        <v>0</v>
      </c>
      <c r="F6" s="24"/>
      <c r="G6" s="24"/>
      <c r="J6" s="24"/>
      <c r="K6" s="24"/>
      <c r="L6" s="24"/>
      <c r="M6" s="24"/>
      <c r="N6" s="24"/>
      <c r="O6" s="24"/>
    </row>
    <row r="7" spans="1:15" x14ac:dyDescent="0.2">
      <c r="A7" s="24" t="s">
        <v>174</v>
      </c>
      <c r="B7" s="57">
        <v>0</v>
      </c>
      <c r="C7" s="24"/>
      <c r="D7" s="24" t="s">
        <v>163</v>
      </c>
      <c r="E7" s="24">
        <f>B3-B31</f>
        <v>0</v>
      </c>
      <c r="F7" s="24"/>
      <c r="G7" s="24"/>
      <c r="J7" s="24"/>
      <c r="K7" s="24"/>
      <c r="L7" s="24"/>
      <c r="M7" s="24"/>
      <c r="N7" s="24"/>
      <c r="O7" s="24"/>
    </row>
    <row r="8" spans="1:15" x14ac:dyDescent="0.2">
      <c r="A8" s="24" t="s">
        <v>177</v>
      </c>
      <c r="B8" s="57">
        <v>0</v>
      </c>
      <c r="C8" s="24"/>
      <c r="D8" s="24" t="s">
        <v>169</v>
      </c>
      <c r="E8" s="57">
        <v>0</v>
      </c>
      <c r="F8" s="24"/>
      <c r="G8" s="24"/>
      <c r="J8" s="24"/>
      <c r="K8" s="24"/>
      <c r="L8" s="24"/>
      <c r="M8" s="24"/>
      <c r="N8" s="24"/>
      <c r="O8" s="24"/>
    </row>
    <row r="9" spans="1:15" x14ac:dyDescent="0.2">
      <c r="A9" s="24" t="s">
        <v>171</v>
      </c>
      <c r="B9" s="57">
        <v>0</v>
      </c>
      <c r="C9" s="24"/>
      <c r="D9" s="24" t="s">
        <v>170</v>
      </c>
      <c r="E9" s="57">
        <v>-15000</v>
      </c>
      <c r="F9" s="24"/>
      <c r="G9" s="24"/>
      <c r="J9" s="24"/>
      <c r="K9" s="24"/>
      <c r="L9" s="24"/>
      <c r="M9" s="24"/>
      <c r="N9" s="24"/>
      <c r="O9" s="24"/>
    </row>
    <row r="10" spans="1:15" x14ac:dyDescent="0.2">
      <c r="A10" s="24" t="s">
        <v>186</v>
      </c>
      <c r="B10" s="57">
        <f>-20000+40000</f>
        <v>20000</v>
      </c>
      <c r="C10" s="24"/>
      <c r="D10" s="24" t="s">
        <v>146</v>
      </c>
      <c r="E10" s="57">
        <v>0</v>
      </c>
      <c r="F10" s="24"/>
      <c r="G10" s="24"/>
      <c r="H10" s="24"/>
      <c r="I10" s="24"/>
      <c r="J10" s="24"/>
      <c r="K10" s="24"/>
      <c r="L10" s="24"/>
      <c r="M10" s="24"/>
      <c r="N10" s="24"/>
      <c r="O10" s="24"/>
    </row>
    <row r="11" spans="1:15" x14ac:dyDescent="0.2">
      <c r="A11" s="24" t="s">
        <v>185</v>
      </c>
      <c r="B11" s="57">
        <f>-20000-20000+20000+20000</f>
        <v>0</v>
      </c>
      <c r="C11" s="24"/>
      <c r="D11" s="24" t="s">
        <v>172</v>
      </c>
      <c r="E11" s="57">
        <v>0</v>
      </c>
      <c r="F11" s="24"/>
      <c r="G11" s="24"/>
      <c r="H11" s="24"/>
      <c r="I11" s="24"/>
      <c r="J11" s="24"/>
      <c r="K11" s="24"/>
      <c r="L11" s="24"/>
      <c r="M11" s="24"/>
      <c r="N11" s="24"/>
      <c r="O11" s="24"/>
    </row>
    <row r="12" spans="1:15" x14ac:dyDescent="0.2">
      <c r="A12" s="24"/>
      <c r="B12" s="63"/>
      <c r="C12" s="24"/>
      <c r="D12" s="24" t="s">
        <v>171</v>
      </c>
      <c r="E12" s="141">
        <f>B9</f>
        <v>0</v>
      </c>
      <c r="F12" s="24"/>
      <c r="G12" s="24"/>
      <c r="H12" s="24"/>
      <c r="I12" s="24"/>
      <c r="J12" s="24"/>
      <c r="K12" s="24"/>
      <c r="L12" s="24"/>
      <c r="M12" s="24"/>
      <c r="N12" s="24"/>
      <c r="O12" s="24"/>
    </row>
    <row r="13" spans="1:15" x14ac:dyDescent="0.2">
      <c r="A13" s="152" t="s">
        <v>200</v>
      </c>
      <c r="B13" s="153">
        <f>SUM(B3:B12)</f>
        <v>-5694</v>
      </c>
      <c r="C13" s="24"/>
      <c r="D13" s="24"/>
      <c r="E13" s="24">
        <f>SUM(E3:E12)</f>
        <v>0</v>
      </c>
      <c r="F13" s="24"/>
      <c r="G13" s="24"/>
      <c r="H13" s="24"/>
      <c r="I13" s="24"/>
      <c r="J13" s="24"/>
      <c r="K13" s="24"/>
      <c r="L13" s="24"/>
      <c r="M13" s="24"/>
      <c r="N13" s="24"/>
      <c r="O13" s="24"/>
    </row>
    <row r="14" spans="1:15" x14ac:dyDescent="0.2">
      <c r="A14" s="24"/>
      <c r="B14" s="24"/>
      <c r="C14" s="24"/>
      <c r="D14" s="24"/>
      <c r="E14" s="24"/>
      <c r="F14" s="24"/>
      <c r="G14" s="24"/>
      <c r="H14" s="24"/>
      <c r="I14" s="24"/>
      <c r="J14" s="24"/>
      <c r="K14" s="24"/>
      <c r="L14" s="24"/>
      <c r="M14" s="24"/>
      <c r="N14" s="24"/>
      <c r="O14" s="24"/>
    </row>
    <row r="15" spans="1:15" x14ac:dyDescent="0.2">
      <c r="A15" s="151" t="s">
        <v>195</v>
      </c>
      <c r="B15" s="143"/>
      <c r="C15" s="24"/>
      <c r="D15" s="24"/>
      <c r="E15" s="24"/>
      <c r="F15" s="24"/>
      <c r="G15" s="24"/>
      <c r="H15" s="24"/>
      <c r="I15" s="24"/>
      <c r="J15" s="24"/>
      <c r="K15" s="24"/>
      <c r="L15" s="24"/>
      <c r="M15" s="24"/>
      <c r="N15" s="24"/>
      <c r="O15" s="24"/>
    </row>
    <row r="16" spans="1:15" x14ac:dyDescent="0.2">
      <c r="A16" s="24" t="s">
        <v>197</v>
      </c>
      <c r="B16" s="57">
        <v>0</v>
      </c>
      <c r="C16" s="24"/>
      <c r="D16" s="24"/>
      <c r="E16" s="24"/>
      <c r="F16" s="24"/>
      <c r="G16" s="24"/>
      <c r="H16" s="24"/>
      <c r="I16" s="24"/>
      <c r="J16" s="24"/>
      <c r="K16" s="24"/>
      <c r="L16" s="24"/>
      <c r="M16" s="24"/>
      <c r="N16" s="24"/>
      <c r="O16" s="24"/>
    </row>
    <row r="17" spans="1:15" x14ac:dyDescent="0.2">
      <c r="A17" s="24" t="s">
        <v>198</v>
      </c>
      <c r="B17" s="140">
        <v>0</v>
      </c>
      <c r="C17" s="24"/>
      <c r="D17" s="24"/>
      <c r="E17" s="24"/>
      <c r="F17" s="24"/>
      <c r="G17" s="24"/>
      <c r="H17" s="24"/>
      <c r="I17" s="24"/>
      <c r="J17" s="24"/>
      <c r="K17" s="24"/>
      <c r="L17" s="24"/>
      <c r="M17" s="24"/>
      <c r="N17" s="24"/>
      <c r="O17" s="24"/>
    </row>
    <row r="18" spans="1:15" x14ac:dyDescent="0.2">
      <c r="A18" s="152" t="s">
        <v>194</v>
      </c>
      <c r="B18" s="153">
        <f>SUM(B16:B17)</f>
        <v>0</v>
      </c>
      <c r="C18" s="24"/>
      <c r="D18" s="24" t="s">
        <v>175</v>
      </c>
      <c r="E18" s="24"/>
      <c r="F18" s="24"/>
      <c r="G18" s="24"/>
      <c r="H18" s="24"/>
      <c r="I18" s="24"/>
      <c r="J18" s="24"/>
      <c r="K18" s="24"/>
      <c r="L18" s="24"/>
      <c r="M18" s="24"/>
      <c r="N18" s="24"/>
      <c r="O18" s="24"/>
    </row>
    <row r="19" spans="1:15" x14ac:dyDescent="0.2">
      <c r="A19" s="24"/>
      <c r="B19" s="24"/>
      <c r="C19" s="24"/>
      <c r="D19" s="24" t="s">
        <v>169</v>
      </c>
      <c r="E19" s="57">
        <v>0</v>
      </c>
      <c r="F19" s="24"/>
      <c r="G19" s="24"/>
      <c r="H19" s="24"/>
      <c r="I19" s="24"/>
      <c r="J19" s="24"/>
      <c r="K19" s="24"/>
      <c r="L19" s="24"/>
      <c r="M19" s="24"/>
      <c r="N19" s="24"/>
      <c r="O19" s="24"/>
    </row>
    <row r="20" spans="1:15" x14ac:dyDescent="0.2">
      <c r="A20" s="24"/>
      <c r="B20" s="24"/>
      <c r="C20" s="24"/>
      <c r="D20" s="24" t="s">
        <v>172</v>
      </c>
      <c r="E20" s="140">
        <v>0</v>
      </c>
      <c r="F20" s="24"/>
      <c r="G20" s="24"/>
      <c r="H20" s="24"/>
      <c r="I20" s="24"/>
      <c r="J20" s="24"/>
      <c r="K20" s="24"/>
      <c r="L20" s="24"/>
      <c r="M20" s="24"/>
      <c r="N20" s="24"/>
      <c r="O20" s="24"/>
    </row>
    <row r="21" spans="1:15" x14ac:dyDescent="0.2">
      <c r="A21" s="152" t="s">
        <v>196</v>
      </c>
      <c r="B21" s="153">
        <f>B13-B18</f>
        <v>-5694</v>
      </c>
      <c r="C21" s="24"/>
      <c r="D21" s="24"/>
      <c r="E21" s="101"/>
      <c r="F21" s="24"/>
      <c r="G21" s="24"/>
      <c r="J21" s="24"/>
      <c r="K21" s="24"/>
      <c r="L21" s="24"/>
      <c r="M21" s="24"/>
      <c r="N21" s="24"/>
      <c r="O21" s="24"/>
    </row>
    <row r="22" spans="1:15" x14ac:dyDescent="0.2">
      <c r="A22" s="24"/>
      <c r="B22" s="24"/>
      <c r="C22" s="24"/>
      <c r="D22" s="134" t="s">
        <v>176</v>
      </c>
      <c r="E22" s="17">
        <f>SUM(E19:E20)+E13</f>
        <v>0</v>
      </c>
      <c r="F22" s="24"/>
      <c r="G22" s="24"/>
      <c r="J22" s="24"/>
      <c r="K22" s="24"/>
      <c r="L22" s="24"/>
      <c r="M22" s="24"/>
      <c r="N22" s="24"/>
      <c r="O22" s="24"/>
    </row>
    <row r="23" spans="1:15" x14ac:dyDescent="0.2">
      <c r="A23" s="24"/>
      <c r="B23" s="24"/>
      <c r="C23" s="24"/>
      <c r="G23" s="24"/>
      <c r="J23" s="24"/>
      <c r="K23" s="24"/>
      <c r="L23" s="24"/>
      <c r="M23" s="24"/>
      <c r="N23" s="24"/>
      <c r="O23" s="24"/>
    </row>
    <row r="24" spans="1:15" x14ac:dyDescent="0.2">
      <c r="G24" s="24"/>
      <c r="J24" s="24"/>
      <c r="K24" s="24"/>
      <c r="L24" s="24"/>
      <c r="M24" s="24"/>
      <c r="N24" s="24"/>
      <c r="O24" s="24"/>
    </row>
    <row r="25" spans="1:15" x14ac:dyDescent="0.2">
      <c r="G25" s="24"/>
      <c r="J25" s="24"/>
      <c r="K25" s="24"/>
      <c r="L25" s="24"/>
      <c r="M25" s="24"/>
      <c r="N25" s="24"/>
      <c r="O25" s="24"/>
    </row>
    <row r="26" spans="1:15" x14ac:dyDescent="0.2">
      <c r="G26" s="24"/>
      <c r="H26" s="24"/>
      <c r="I26" s="24"/>
      <c r="J26" s="24"/>
      <c r="K26" s="24"/>
      <c r="L26" s="24"/>
      <c r="M26" s="24"/>
      <c r="N26" s="24"/>
      <c r="O26" s="24"/>
    </row>
    <row r="27" spans="1:15" x14ac:dyDescent="0.2">
      <c r="A27" s="162" t="s">
        <v>199</v>
      </c>
      <c r="B27" s="163"/>
      <c r="C27" s="24"/>
      <c r="G27" s="24"/>
      <c r="H27" s="24"/>
      <c r="I27" s="24"/>
      <c r="J27" s="24"/>
      <c r="K27" s="24"/>
      <c r="L27" s="24"/>
      <c r="M27" s="24"/>
      <c r="N27" s="24"/>
      <c r="O27" s="24"/>
    </row>
    <row r="28" spans="1:15" x14ac:dyDescent="0.2">
      <c r="A28" s="154" t="s">
        <v>191</v>
      </c>
      <c r="B28" s="155">
        <f>IF((-(B21-B31)+H3)&lt;0,0,(-(B21-B31)+H3))</f>
        <v>0</v>
      </c>
      <c r="C28" s="24"/>
      <c r="D28" s="24"/>
      <c r="G28" s="24"/>
      <c r="H28" s="24"/>
      <c r="I28" s="24"/>
      <c r="J28" s="24"/>
      <c r="K28" s="24"/>
      <c r="L28" s="24"/>
      <c r="M28" s="24"/>
      <c r="N28" s="24"/>
      <c r="O28" s="24"/>
    </row>
    <row r="29" spans="1:15" x14ac:dyDescent="0.2">
      <c r="A29" s="156" t="s">
        <v>201</v>
      </c>
      <c r="B29" s="157">
        <f>IF(B21-H4&lt;0,0,B21-H4)</f>
        <v>0</v>
      </c>
      <c r="C29" s="24"/>
      <c r="D29" s="24"/>
      <c r="E29" s="24"/>
    </row>
    <row r="30" spans="1:15" x14ac:dyDescent="0.2">
      <c r="A30" s="158"/>
      <c r="B30" s="159"/>
      <c r="C30" s="101"/>
      <c r="D30" s="101"/>
      <c r="E30" s="101"/>
    </row>
    <row r="31" spans="1:15" x14ac:dyDescent="0.2">
      <c r="A31" s="160" t="s">
        <v>202</v>
      </c>
      <c r="B31" s="161">
        <f>IF(B3-K3&lt;0,0,B3-K3)</f>
        <v>174</v>
      </c>
      <c r="C31" s="101"/>
      <c r="D31" s="101"/>
      <c r="E31" s="101"/>
    </row>
    <row r="32" spans="1:15" x14ac:dyDescent="0.2">
      <c r="A32" s="24"/>
      <c r="B32" s="24"/>
      <c r="C32" s="101"/>
      <c r="D32" s="101"/>
      <c r="E32" s="101"/>
    </row>
    <row r="33" spans="1:7" x14ac:dyDescent="0.2">
      <c r="A33" s="24"/>
      <c r="B33" s="24"/>
      <c r="C33" s="101"/>
      <c r="D33" s="101"/>
      <c r="E33" s="101"/>
    </row>
    <row r="34" spans="1:7" x14ac:dyDescent="0.2">
      <c r="A34" s="24"/>
      <c r="B34" s="24"/>
      <c r="C34" s="24"/>
      <c r="D34" s="24"/>
      <c r="E34" s="24"/>
    </row>
    <row r="35" spans="1:7" x14ac:dyDescent="0.2">
      <c r="A35" s="133"/>
      <c r="B35" s="134"/>
      <c r="C35" s="24"/>
      <c r="D35" s="24"/>
      <c r="E35" s="24"/>
    </row>
    <row r="36" spans="1:7" x14ac:dyDescent="0.2">
      <c r="B36" s="24"/>
      <c r="C36" s="24"/>
      <c r="D36" s="24"/>
      <c r="E36" s="24"/>
    </row>
    <row r="37" spans="1:7" x14ac:dyDescent="0.2">
      <c r="B37" s="24"/>
      <c r="C37" s="24"/>
      <c r="D37" s="24"/>
      <c r="E37" s="24"/>
    </row>
    <row r="38" spans="1:7" x14ac:dyDescent="0.2">
      <c r="B38" s="24"/>
      <c r="C38" s="24"/>
      <c r="D38" s="24"/>
      <c r="E38" s="24"/>
    </row>
    <row r="39" spans="1:7" x14ac:dyDescent="0.2">
      <c r="B39" s="24"/>
      <c r="C39" s="24"/>
      <c r="D39" s="24"/>
      <c r="E39" s="24"/>
    </row>
    <row r="40" spans="1:7" x14ac:dyDescent="0.2">
      <c r="B40" s="24"/>
      <c r="C40" s="24"/>
      <c r="D40" s="24"/>
      <c r="E40" s="24"/>
      <c r="G40" s="17"/>
    </row>
    <row r="41" spans="1:7" x14ac:dyDescent="0.2">
      <c r="B41" s="24"/>
      <c r="C41" s="24"/>
      <c r="D41" s="24"/>
      <c r="E41" s="24"/>
      <c r="G41" s="17"/>
    </row>
    <row r="42" spans="1:7" x14ac:dyDescent="0.2">
      <c r="G42" s="17"/>
    </row>
    <row r="43" spans="1:7" x14ac:dyDescent="0.2">
      <c r="B43" s="31"/>
      <c r="G43" s="17"/>
    </row>
    <row r="44" spans="1:7" x14ac:dyDescent="0.2">
      <c r="B44" s="31"/>
    </row>
    <row r="45" spans="1:7" x14ac:dyDescent="0.2">
      <c r="A45" s="56"/>
      <c r="B45" s="139"/>
      <c r="E45" s="56"/>
      <c r="F45" s="56"/>
      <c r="G45" s="135"/>
    </row>
    <row r="46" spans="1:7" x14ac:dyDescent="0.2">
      <c r="B46" s="31"/>
      <c r="E46" s="56"/>
      <c r="F46" s="56"/>
      <c r="G46" s="135"/>
    </row>
    <row r="47" spans="1:7" x14ac:dyDescent="0.2">
      <c r="B47" s="31"/>
    </row>
    <row r="48" spans="1:7" x14ac:dyDescent="0.2">
      <c r="B48" s="101"/>
    </row>
    <row r="49" spans="2:2" x14ac:dyDescent="0.2">
      <c r="B49" s="101"/>
    </row>
    <row r="50" spans="2:2" x14ac:dyDescent="0.2">
      <c r="B50" s="101"/>
    </row>
    <row r="51" spans="2:2" x14ac:dyDescent="0.2">
      <c r="B51" s="24"/>
    </row>
  </sheetData>
  <mergeCells count="1">
    <mergeCell ref="A2:B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4"/>
  <sheetViews>
    <sheetView tabSelected="1" topLeftCell="C21" zoomScale="80" workbookViewId="0">
      <selection activeCell="C24" sqref="C24"/>
    </sheetView>
  </sheetViews>
  <sheetFormatPr defaultRowHeight="12.75" x14ac:dyDescent="0.2"/>
  <cols>
    <col min="1" max="1" width="30.85546875" bestFit="1" customWidth="1"/>
    <col min="3" max="3" width="12.85546875" style="136" bestFit="1" customWidth="1"/>
    <col min="4" max="9" width="11.28515625" customWidth="1"/>
    <col min="10" max="10" width="2.5703125" customWidth="1"/>
    <col min="11" max="12" width="13.140625" bestFit="1" customWidth="1"/>
    <col min="13" max="13" width="2.5703125" customWidth="1"/>
    <col min="14" max="14" width="12.28515625" customWidth="1"/>
    <col min="15" max="15" width="39.5703125" style="24" customWidth="1"/>
    <col min="16" max="24" width="9.140625" style="24"/>
  </cols>
  <sheetData>
    <row r="1" spans="1:24" ht="18" x14ac:dyDescent="0.25">
      <c r="A1" s="184" t="s">
        <v>0</v>
      </c>
      <c r="B1" s="185"/>
      <c r="C1" s="186"/>
      <c r="D1" s="185"/>
      <c r="E1" s="185"/>
      <c r="F1" s="185"/>
      <c r="G1" s="185"/>
      <c r="H1" s="185"/>
      <c r="I1" s="185"/>
      <c r="J1" s="185"/>
      <c r="K1" s="185"/>
      <c r="L1" s="185"/>
      <c r="M1" s="185"/>
      <c r="N1" s="185"/>
      <c r="O1" s="187"/>
    </row>
    <row r="2" spans="1:24" ht="18" x14ac:dyDescent="0.25">
      <c r="A2" s="184" t="s">
        <v>179</v>
      </c>
      <c r="B2" s="185"/>
      <c r="C2" s="186"/>
      <c r="D2" s="185"/>
      <c r="E2" s="185"/>
      <c r="F2" s="185"/>
      <c r="G2" s="185"/>
      <c r="H2" s="185"/>
      <c r="I2" s="185"/>
      <c r="J2" s="185"/>
      <c r="K2" s="185"/>
      <c r="L2" s="185"/>
      <c r="M2" s="185"/>
      <c r="N2" s="185"/>
      <c r="O2" s="187"/>
    </row>
    <row r="3" spans="1:24" ht="18" x14ac:dyDescent="0.25">
      <c r="A3" s="184"/>
      <c r="B3" s="185"/>
      <c r="C3" s="186"/>
      <c r="D3" s="185"/>
      <c r="E3" s="185"/>
      <c r="F3" s="185"/>
      <c r="G3" s="185"/>
      <c r="H3" s="185"/>
      <c r="I3" s="185"/>
      <c r="J3" s="185"/>
      <c r="K3" s="185"/>
      <c r="L3" s="185"/>
      <c r="M3" s="185"/>
      <c r="N3" s="185"/>
      <c r="O3" s="187"/>
    </row>
    <row r="4" spans="1:24" ht="18" x14ac:dyDescent="0.25">
      <c r="A4" s="184" t="s">
        <v>257</v>
      </c>
      <c r="B4" s="185"/>
      <c r="C4" s="186"/>
      <c r="D4" s="185"/>
      <c r="E4" s="185"/>
      <c r="F4" s="185"/>
      <c r="G4" s="185"/>
      <c r="H4" s="185"/>
      <c r="I4" s="185"/>
      <c r="J4" s="185"/>
      <c r="K4" s="185"/>
      <c r="L4" s="185"/>
      <c r="M4" s="185"/>
      <c r="N4" s="185"/>
      <c r="O4" s="187"/>
    </row>
    <row r="5" spans="1:24" ht="18" x14ac:dyDescent="0.25">
      <c r="A5" s="184" t="s">
        <v>260</v>
      </c>
      <c r="B5" s="185"/>
      <c r="C5" s="186"/>
      <c r="D5" s="185"/>
      <c r="E5" s="185"/>
      <c r="F5" s="185"/>
      <c r="G5" s="185"/>
      <c r="H5" s="185"/>
      <c r="I5" s="185"/>
      <c r="J5" s="185"/>
      <c r="K5" s="185"/>
      <c r="L5" s="185"/>
      <c r="M5" s="185"/>
      <c r="N5" s="185"/>
      <c r="O5" s="187"/>
    </row>
    <row r="6" spans="1:24" ht="18" x14ac:dyDescent="0.25">
      <c r="A6" s="188"/>
      <c r="B6" s="185"/>
      <c r="C6" s="186"/>
      <c r="D6" s="185"/>
      <c r="E6" s="185"/>
      <c r="F6" s="185"/>
      <c r="G6" s="185"/>
      <c r="H6" s="185"/>
      <c r="I6" s="185"/>
      <c r="J6" s="185"/>
      <c r="K6" s="185"/>
      <c r="L6" s="185"/>
      <c r="M6" s="185"/>
      <c r="N6" s="185"/>
      <c r="O6" s="187"/>
    </row>
    <row r="7" spans="1:24" s="2" customFormat="1" ht="18" x14ac:dyDescent="0.25">
      <c r="A7" s="184"/>
      <c r="B7" s="184"/>
      <c r="C7" s="189"/>
      <c r="D7" s="190">
        <v>36951</v>
      </c>
      <c r="E7" s="190">
        <v>36952</v>
      </c>
      <c r="F7" s="190">
        <v>36953</v>
      </c>
      <c r="G7" s="190">
        <v>36954</v>
      </c>
      <c r="H7" s="190">
        <v>36955</v>
      </c>
      <c r="I7" s="190">
        <v>36956</v>
      </c>
      <c r="J7" s="190"/>
      <c r="K7" s="190" t="s">
        <v>181</v>
      </c>
      <c r="L7" s="190" t="s">
        <v>180</v>
      </c>
      <c r="M7" s="190"/>
      <c r="N7" s="190" t="s">
        <v>182</v>
      </c>
      <c r="O7" s="191"/>
      <c r="P7" s="89"/>
      <c r="Q7" s="89"/>
      <c r="R7" s="89"/>
      <c r="S7" s="89"/>
      <c r="T7" s="89"/>
      <c r="U7" s="89"/>
      <c r="V7" s="89"/>
      <c r="W7" s="89"/>
      <c r="X7" s="89"/>
    </row>
    <row r="8" spans="1:24" s="2" customFormat="1" ht="18" x14ac:dyDescent="0.25">
      <c r="A8" s="185" t="s">
        <v>238</v>
      </c>
      <c r="B8" s="185">
        <v>9833</v>
      </c>
      <c r="C8" s="192">
        <v>280272</v>
      </c>
      <c r="D8" s="187">
        <v>618</v>
      </c>
      <c r="E8" s="187">
        <v>274</v>
      </c>
      <c r="F8" s="187">
        <v>0</v>
      </c>
      <c r="G8" s="187">
        <v>0</v>
      </c>
      <c r="H8" s="187">
        <v>0</v>
      </c>
      <c r="I8" s="187">
        <v>0</v>
      </c>
      <c r="J8" s="187"/>
      <c r="K8" s="187">
        <f t="shared" ref="K8:K22" si="0">AVERAGE(D8:I8)</f>
        <v>148.66666666666666</v>
      </c>
      <c r="L8" s="187">
        <v>800</v>
      </c>
      <c r="M8" s="187"/>
      <c r="N8" s="187">
        <f t="shared" ref="N8:N21" si="1">K8-L8</f>
        <v>-651.33333333333337</v>
      </c>
      <c r="O8" s="191"/>
      <c r="P8" s="89"/>
      <c r="Q8" s="89"/>
      <c r="R8" s="89"/>
      <c r="S8" s="89"/>
      <c r="T8" s="89"/>
      <c r="U8" s="89"/>
      <c r="V8" s="89"/>
      <c r="W8" s="89"/>
      <c r="X8" s="89"/>
    </row>
    <row r="9" spans="1:24" s="2" customFormat="1" ht="18" x14ac:dyDescent="0.25">
      <c r="A9" s="185" t="s">
        <v>239</v>
      </c>
      <c r="B9" s="185">
        <v>9751</v>
      </c>
      <c r="C9" s="192">
        <v>138379</v>
      </c>
      <c r="D9" s="187">
        <v>0</v>
      </c>
      <c r="E9" s="187">
        <v>0</v>
      </c>
      <c r="F9" s="187">
        <v>0</v>
      </c>
      <c r="G9" s="187">
        <v>0</v>
      </c>
      <c r="H9" s="187">
        <v>0</v>
      </c>
      <c r="I9" s="187">
        <v>481</v>
      </c>
      <c r="J9" s="187"/>
      <c r="K9" s="187">
        <f t="shared" si="0"/>
        <v>80.166666666666671</v>
      </c>
      <c r="L9" s="187">
        <v>481</v>
      </c>
      <c r="M9" s="187"/>
      <c r="N9" s="187">
        <f t="shared" si="1"/>
        <v>-400.83333333333331</v>
      </c>
      <c r="O9" s="191"/>
      <c r="P9" s="89"/>
      <c r="Q9" s="89"/>
      <c r="R9" s="89"/>
      <c r="S9" s="89"/>
      <c r="T9" s="89"/>
      <c r="U9" s="89"/>
      <c r="V9" s="89"/>
      <c r="W9" s="89"/>
      <c r="X9" s="89"/>
    </row>
    <row r="10" spans="1:24" ht="18" x14ac:dyDescent="0.25">
      <c r="A10" s="185" t="s">
        <v>240</v>
      </c>
      <c r="B10" s="185">
        <v>9864</v>
      </c>
      <c r="C10" s="192">
        <v>508842</v>
      </c>
      <c r="D10" s="187">
        <v>22182</v>
      </c>
      <c r="E10" s="187">
        <v>22162</v>
      </c>
      <c r="F10" s="187">
        <v>22186</v>
      </c>
      <c r="G10" s="187">
        <v>22012</v>
      </c>
      <c r="H10" s="187">
        <v>22026</v>
      </c>
      <c r="I10" s="187">
        <v>21973</v>
      </c>
      <c r="J10" s="187"/>
      <c r="K10" s="187">
        <f t="shared" si="0"/>
        <v>22090.166666666668</v>
      </c>
      <c r="L10" s="187">
        <v>23000</v>
      </c>
      <c r="M10" s="187"/>
      <c r="N10" s="187">
        <f t="shared" si="1"/>
        <v>-909.83333333333212</v>
      </c>
      <c r="O10" s="187"/>
    </row>
    <row r="11" spans="1:24" ht="18" x14ac:dyDescent="0.25">
      <c r="A11" s="185" t="s">
        <v>241</v>
      </c>
      <c r="B11" s="185">
        <v>9842</v>
      </c>
      <c r="C11" s="192">
        <v>377169</v>
      </c>
      <c r="D11" s="187">
        <v>10796</v>
      </c>
      <c r="E11" s="187">
        <v>11710</v>
      </c>
      <c r="F11" s="187">
        <v>12077</v>
      </c>
      <c r="G11" s="187">
        <v>12165</v>
      </c>
      <c r="H11" s="187">
        <v>12165</v>
      </c>
      <c r="I11" s="187">
        <v>12089</v>
      </c>
      <c r="J11" s="187"/>
      <c r="K11" s="187">
        <f t="shared" si="0"/>
        <v>11833.666666666666</v>
      </c>
      <c r="L11" s="187">
        <v>10000</v>
      </c>
      <c r="M11" s="187"/>
      <c r="N11" s="187">
        <f t="shared" si="1"/>
        <v>1833.6666666666661</v>
      </c>
      <c r="O11" s="187"/>
    </row>
    <row r="12" spans="1:24" ht="18" x14ac:dyDescent="0.25">
      <c r="A12" s="185" t="s">
        <v>242</v>
      </c>
      <c r="B12" s="185">
        <v>6884</v>
      </c>
      <c r="C12" s="192">
        <v>125899</v>
      </c>
      <c r="D12" s="187">
        <v>49704</v>
      </c>
      <c r="E12" s="187">
        <v>50046</v>
      </c>
      <c r="F12" s="187">
        <v>49387</v>
      </c>
      <c r="G12" s="187">
        <v>49994</v>
      </c>
      <c r="H12" s="187">
        <v>51176</v>
      </c>
      <c r="I12" s="187">
        <v>51723</v>
      </c>
      <c r="J12" s="187"/>
      <c r="K12" s="187">
        <f t="shared" si="0"/>
        <v>50338.333333333336</v>
      </c>
      <c r="L12" s="187">
        <v>52951</v>
      </c>
      <c r="M12" s="187"/>
      <c r="N12" s="187">
        <f t="shared" si="1"/>
        <v>-2612.6666666666642</v>
      </c>
      <c r="O12" s="187"/>
    </row>
    <row r="13" spans="1:24" ht="18" x14ac:dyDescent="0.25">
      <c r="A13" s="185" t="s">
        <v>243</v>
      </c>
      <c r="B13" s="185">
        <v>6706</v>
      </c>
      <c r="C13" s="192">
        <v>133304</v>
      </c>
      <c r="D13" s="187">
        <v>1567</v>
      </c>
      <c r="E13" s="187">
        <v>1343</v>
      </c>
      <c r="F13" s="187">
        <v>1709</v>
      </c>
      <c r="G13" s="187">
        <v>1448</v>
      </c>
      <c r="H13" s="187">
        <v>1315</v>
      </c>
      <c r="I13" s="187">
        <v>1303</v>
      </c>
      <c r="J13" s="187"/>
      <c r="K13" s="187">
        <f t="shared" si="0"/>
        <v>1447.5</v>
      </c>
      <c r="L13" s="187">
        <v>956</v>
      </c>
      <c r="M13" s="187"/>
      <c r="N13" s="187">
        <f>K13-L13</f>
        <v>491.5</v>
      </c>
      <c r="O13" s="187"/>
    </row>
    <row r="14" spans="1:24" ht="18" x14ac:dyDescent="0.25">
      <c r="A14" s="185" t="s">
        <v>243</v>
      </c>
      <c r="B14" s="185">
        <v>6154</v>
      </c>
      <c r="C14" s="192">
        <v>133304</v>
      </c>
      <c r="D14" s="187">
        <v>3968</v>
      </c>
      <c r="E14" s="187">
        <v>5608</v>
      </c>
      <c r="F14" s="187">
        <v>3002</v>
      </c>
      <c r="G14" s="187">
        <v>5362</v>
      </c>
      <c r="H14" s="187">
        <v>5307</v>
      </c>
      <c r="I14" s="187">
        <v>5640</v>
      </c>
      <c r="J14" s="187"/>
      <c r="K14" s="187">
        <f t="shared" si="0"/>
        <v>4814.5</v>
      </c>
      <c r="L14" s="187">
        <v>2450</v>
      </c>
      <c r="M14" s="187"/>
      <c r="N14" s="187">
        <f t="shared" si="1"/>
        <v>2364.5</v>
      </c>
      <c r="O14" s="187"/>
    </row>
    <row r="15" spans="1:24" ht="18" x14ac:dyDescent="0.25">
      <c r="A15" s="185" t="s">
        <v>243</v>
      </c>
      <c r="B15" s="185">
        <v>6029</v>
      </c>
      <c r="C15" s="192">
        <v>133304</v>
      </c>
      <c r="D15" s="187">
        <v>192</v>
      </c>
      <c r="E15" s="187">
        <v>2886</v>
      </c>
      <c r="F15" s="187">
        <v>2886</v>
      </c>
      <c r="G15" s="187">
        <v>2886</v>
      </c>
      <c r="H15" s="187">
        <v>2886</v>
      </c>
      <c r="I15" s="187">
        <v>2886</v>
      </c>
      <c r="J15" s="187"/>
      <c r="K15" s="187">
        <f t="shared" si="0"/>
        <v>2437</v>
      </c>
      <c r="L15" s="187">
        <v>2886</v>
      </c>
      <c r="M15" s="187"/>
      <c r="N15" s="187">
        <f t="shared" si="1"/>
        <v>-449</v>
      </c>
      <c r="O15" s="187"/>
    </row>
    <row r="16" spans="1:24" ht="18" x14ac:dyDescent="0.25">
      <c r="A16" s="185" t="s">
        <v>244</v>
      </c>
      <c r="B16" s="185">
        <v>9794</v>
      </c>
      <c r="C16" s="192">
        <v>299474</v>
      </c>
      <c r="D16" s="187">
        <v>11203</v>
      </c>
      <c r="E16" s="187">
        <v>11109</v>
      </c>
      <c r="F16" s="187">
        <v>8510</v>
      </c>
      <c r="G16" s="187">
        <v>7731</v>
      </c>
      <c r="H16" s="187">
        <v>7717</v>
      </c>
      <c r="I16" s="187">
        <v>7679</v>
      </c>
      <c r="J16" s="187"/>
      <c r="K16" s="187">
        <v>7500</v>
      </c>
      <c r="L16" s="187">
        <v>10805</v>
      </c>
      <c r="M16" s="187"/>
      <c r="N16" s="187">
        <f>K16-L16</f>
        <v>-3305</v>
      </c>
      <c r="O16" s="187"/>
    </row>
    <row r="17" spans="1:24" ht="18" x14ac:dyDescent="0.25">
      <c r="A17" s="185" t="s">
        <v>244</v>
      </c>
      <c r="B17" s="185">
        <v>9766</v>
      </c>
      <c r="C17" s="192">
        <v>470753</v>
      </c>
      <c r="D17" s="187">
        <v>19103</v>
      </c>
      <c r="E17" s="187">
        <v>19929</v>
      </c>
      <c r="F17" s="187">
        <v>20747</v>
      </c>
      <c r="G17" s="187">
        <v>20579</v>
      </c>
      <c r="H17" s="187">
        <v>17282</v>
      </c>
      <c r="I17" s="187">
        <v>20612</v>
      </c>
      <c r="J17" s="187"/>
      <c r="K17" s="187">
        <f t="shared" si="0"/>
        <v>19708.666666666668</v>
      </c>
      <c r="L17" s="187">
        <v>18968</v>
      </c>
      <c r="M17" s="187"/>
      <c r="N17" s="187">
        <f>K17-L17</f>
        <v>740.66666666666788</v>
      </c>
      <c r="O17" s="187"/>
    </row>
    <row r="18" spans="1:24" ht="18" x14ac:dyDescent="0.25">
      <c r="A18" s="185" t="s">
        <v>245</v>
      </c>
      <c r="B18" s="185">
        <v>3082</v>
      </c>
      <c r="C18" s="192">
        <v>126268</v>
      </c>
      <c r="D18" s="187">
        <v>5861</v>
      </c>
      <c r="E18" s="187">
        <v>6150</v>
      </c>
      <c r="F18" s="187">
        <v>6334</v>
      </c>
      <c r="G18" s="187">
        <v>7281</v>
      </c>
      <c r="H18" s="187">
        <v>6926</v>
      </c>
      <c r="I18" s="187">
        <v>7169</v>
      </c>
      <c r="J18" s="187"/>
      <c r="K18" s="187">
        <f t="shared" si="0"/>
        <v>6620.166666666667</v>
      </c>
      <c r="L18" s="187">
        <v>6120</v>
      </c>
      <c r="M18" s="187"/>
      <c r="N18" s="187">
        <f>K18-L18</f>
        <v>500.16666666666697</v>
      </c>
      <c r="O18" s="187"/>
    </row>
    <row r="19" spans="1:24" ht="18" x14ac:dyDescent="0.25">
      <c r="A19" s="185" t="s">
        <v>245</v>
      </c>
      <c r="B19" s="185">
        <v>9674</v>
      </c>
      <c r="C19" s="192">
        <v>126280</v>
      </c>
      <c r="D19" s="187">
        <v>4689</v>
      </c>
      <c r="E19" s="187">
        <v>4334</v>
      </c>
      <c r="F19" s="187">
        <v>4112</v>
      </c>
      <c r="G19" s="187">
        <v>4592</v>
      </c>
      <c r="H19" s="187">
        <v>4722</v>
      </c>
      <c r="I19" s="187">
        <v>4560</v>
      </c>
      <c r="J19" s="187"/>
      <c r="K19" s="187">
        <f t="shared" si="0"/>
        <v>4501.5</v>
      </c>
      <c r="L19" s="187">
        <v>3381</v>
      </c>
      <c r="M19" s="187"/>
      <c r="N19" s="187">
        <f>K19-L19</f>
        <v>1120.5</v>
      </c>
      <c r="O19" s="187"/>
    </row>
    <row r="20" spans="1:24" ht="18" x14ac:dyDescent="0.25">
      <c r="A20" s="185" t="s">
        <v>245</v>
      </c>
      <c r="B20" s="185">
        <v>6067</v>
      </c>
      <c r="C20" s="192">
        <v>126281</v>
      </c>
      <c r="D20" s="187">
        <v>4542</v>
      </c>
      <c r="E20" s="187">
        <v>4948</v>
      </c>
      <c r="F20" s="187">
        <v>4920</v>
      </c>
      <c r="G20" s="187">
        <v>4836</v>
      </c>
      <c r="H20" s="187">
        <v>4856</v>
      </c>
      <c r="I20" s="187">
        <v>4781</v>
      </c>
      <c r="J20" s="187"/>
      <c r="K20" s="187">
        <f t="shared" si="0"/>
        <v>4813.833333333333</v>
      </c>
      <c r="L20" s="187">
        <v>5828</v>
      </c>
      <c r="M20" s="187"/>
      <c r="N20" s="187">
        <f t="shared" si="1"/>
        <v>-1014.166666666667</v>
      </c>
      <c r="O20" s="187"/>
    </row>
    <row r="21" spans="1:24" ht="18" x14ac:dyDescent="0.25">
      <c r="A21" s="185" t="s">
        <v>246</v>
      </c>
      <c r="B21" s="185">
        <v>9651</v>
      </c>
      <c r="C21" s="192">
        <v>152992</v>
      </c>
      <c r="D21" s="187">
        <v>2320</v>
      </c>
      <c r="E21" s="187">
        <v>3464</v>
      </c>
      <c r="F21" s="187">
        <v>3558</v>
      </c>
      <c r="G21" s="187">
        <v>3800</v>
      </c>
      <c r="H21" s="187">
        <v>3800</v>
      </c>
      <c r="I21" s="187">
        <v>3800</v>
      </c>
      <c r="J21" s="187"/>
      <c r="K21" s="187">
        <f t="shared" si="0"/>
        <v>3457</v>
      </c>
      <c r="L21" s="187">
        <v>3800</v>
      </c>
      <c r="M21" s="187"/>
      <c r="N21" s="187">
        <f t="shared" si="1"/>
        <v>-343</v>
      </c>
      <c r="O21" s="187"/>
    </row>
    <row r="22" spans="1:24" ht="18" x14ac:dyDescent="0.25">
      <c r="A22" s="185" t="s">
        <v>247</v>
      </c>
      <c r="B22" s="185">
        <v>9755</v>
      </c>
      <c r="C22" s="192">
        <v>138316</v>
      </c>
      <c r="D22" s="187">
        <v>5297</v>
      </c>
      <c r="E22" s="187">
        <v>5167</v>
      </c>
      <c r="F22" s="187">
        <v>4973</v>
      </c>
      <c r="G22" s="187">
        <v>4845</v>
      </c>
      <c r="H22" s="187">
        <v>3200</v>
      </c>
      <c r="I22" s="187">
        <v>4739</v>
      </c>
      <c r="J22" s="187"/>
      <c r="K22" s="187">
        <f t="shared" si="0"/>
        <v>4703.5</v>
      </c>
      <c r="L22" s="187">
        <v>6965</v>
      </c>
      <c r="M22" s="187"/>
      <c r="N22" s="187">
        <f t="shared" ref="N22:N33" si="2">K22-L22</f>
        <v>-2261.5</v>
      </c>
      <c r="O22" s="187"/>
    </row>
    <row r="23" spans="1:24" s="76" customFormat="1" ht="18" x14ac:dyDescent="0.25">
      <c r="A23" s="193" t="s">
        <v>249</v>
      </c>
      <c r="B23" s="193">
        <v>9734</v>
      </c>
      <c r="C23" s="194">
        <v>408594</v>
      </c>
      <c r="D23" s="195">
        <v>25064</v>
      </c>
      <c r="E23" s="195">
        <v>24270</v>
      </c>
      <c r="F23" s="195">
        <v>24293</v>
      </c>
      <c r="G23" s="195">
        <v>24076</v>
      </c>
      <c r="H23" s="195">
        <v>23885</v>
      </c>
      <c r="I23" s="195">
        <v>23148</v>
      </c>
      <c r="J23" s="195"/>
      <c r="K23" s="187">
        <f t="shared" ref="K23:K33" si="3">AVERAGE(D23:I23)</f>
        <v>24122.666666666668</v>
      </c>
      <c r="L23" s="195">
        <v>25851</v>
      </c>
      <c r="M23" s="195"/>
      <c r="N23" s="195">
        <f t="shared" si="2"/>
        <v>-1728.3333333333321</v>
      </c>
      <c r="O23" s="195"/>
      <c r="P23" s="67"/>
      <c r="Q23" s="67"/>
      <c r="R23" s="67"/>
      <c r="S23" s="67"/>
      <c r="T23" s="67"/>
      <c r="U23" s="67"/>
      <c r="V23" s="67"/>
      <c r="W23" s="67"/>
      <c r="X23" s="67"/>
    </row>
    <row r="24" spans="1:24" s="76" customFormat="1" ht="18" x14ac:dyDescent="0.25">
      <c r="A24" s="193" t="s">
        <v>250</v>
      </c>
      <c r="B24" s="193">
        <v>6210</v>
      </c>
      <c r="C24" s="194">
        <v>138785</v>
      </c>
      <c r="D24" s="195">
        <v>7010</v>
      </c>
      <c r="E24" s="195">
        <v>6985</v>
      </c>
      <c r="F24" s="195">
        <v>7482</v>
      </c>
      <c r="G24" s="195">
        <v>7196</v>
      </c>
      <c r="H24" s="195">
        <v>6962</v>
      </c>
      <c r="I24" s="195">
        <v>7066</v>
      </c>
      <c r="J24" s="195"/>
      <c r="K24" s="187">
        <f t="shared" si="3"/>
        <v>7116.833333333333</v>
      </c>
      <c r="L24" s="195">
        <v>6435</v>
      </c>
      <c r="M24" s="195"/>
      <c r="N24" s="195">
        <f t="shared" si="2"/>
        <v>681.83333333333303</v>
      </c>
      <c r="O24" s="195"/>
      <c r="P24" s="67"/>
      <c r="Q24" s="67"/>
      <c r="R24" s="67"/>
      <c r="S24" s="67"/>
      <c r="T24" s="67"/>
      <c r="U24" s="67"/>
      <c r="V24" s="67"/>
      <c r="W24" s="67"/>
      <c r="X24" s="67"/>
    </row>
    <row r="25" spans="1:24" s="76" customFormat="1" ht="18" x14ac:dyDescent="0.25">
      <c r="A25" s="193" t="s">
        <v>251</v>
      </c>
      <c r="B25" s="193">
        <v>6633</v>
      </c>
      <c r="C25" s="194">
        <v>128839</v>
      </c>
      <c r="D25" s="195">
        <v>17074</v>
      </c>
      <c r="E25" s="195">
        <v>20363</v>
      </c>
      <c r="F25" s="195">
        <v>18788</v>
      </c>
      <c r="G25" s="195">
        <v>17832</v>
      </c>
      <c r="H25" s="195">
        <v>18698</v>
      </c>
      <c r="I25" s="195">
        <v>19211</v>
      </c>
      <c r="J25" s="195"/>
      <c r="K25" s="187">
        <f t="shared" si="3"/>
        <v>18661</v>
      </c>
      <c r="L25" s="195">
        <v>15698</v>
      </c>
      <c r="M25" s="195"/>
      <c r="N25" s="195">
        <f t="shared" si="2"/>
        <v>2963</v>
      </c>
      <c r="O25" s="195"/>
      <c r="P25" s="67"/>
      <c r="Q25" s="67"/>
      <c r="R25" s="67"/>
      <c r="S25" s="67"/>
      <c r="T25" s="67"/>
      <c r="U25" s="67"/>
      <c r="V25" s="67"/>
      <c r="W25" s="67"/>
      <c r="X25" s="67"/>
    </row>
    <row r="26" spans="1:24" s="76" customFormat="1" ht="18" x14ac:dyDescent="0.25">
      <c r="A26" s="193" t="s">
        <v>252</v>
      </c>
      <c r="B26" s="193">
        <v>9860</v>
      </c>
      <c r="C26" s="194">
        <v>453067</v>
      </c>
      <c r="D26" s="195">
        <v>145</v>
      </c>
      <c r="E26" s="195">
        <v>1990</v>
      </c>
      <c r="F26" s="195">
        <v>1990</v>
      </c>
      <c r="G26" s="195">
        <v>1990</v>
      </c>
      <c r="H26" s="195">
        <v>1990</v>
      </c>
      <c r="I26" s="195">
        <v>1990</v>
      </c>
      <c r="J26" s="195"/>
      <c r="K26" s="187">
        <f t="shared" si="3"/>
        <v>1682.5</v>
      </c>
      <c r="L26" s="195">
        <v>1990</v>
      </c>
      <c r="M26" s="195"/>
      <c r="N26" s="195">
        <f t="shared" si="2"/>
        <v>-307.5</v>
      </c>
      <c r="O26" s="195"/>
      <c r="P26" s="67"/>
      <c r="Q26" s="67"/>
      <c r="R26" s="67"/>
      <c r="S26" s="67"/>
      <c r="T26" s="67"/>
      <c r="U26" s="67"/>
      <c r="V26" s="67"/>
      <c r="W26" s="67"/>
      <c r="X26" s="67"/>
    </row>
    <row r="27" spans="1:24" s="76" customFormat="1" ht="18" x14ac:dyDescent="0.25">
      <c r="A27" s="193" t="s">
        <v>253</v>
      </c>
      <c r="B27" s="193">
        <v>9826</v>
      </c>
      <c r="C27" s="194">
        <v>241562</v>
      </c>
      <c r="D27" s="195">
        <v>11450</v>
      </c>
      <c r="E27" s="195">
        <v>11288</v>
      </c>
      <c r="F27" s="195">
        <v>12197</v>
      </c>
      <c r="G27" s="195">
        <v>12671</v>
      </c>
      <c r="H27" s="195">
        <v>12671</v>
      </c>
      <c r="I27" s="195">
        <v>12671</v>
      </c>
      <c r="J27" s="195"/>
      <c r="K27" s="187">
        <f t="shared" si="3"/>
        <v>12158</v>
      </c>
      <c r="L27" s="195">
        <v>12671</v>
      </c>
      <c r="M27" s="195"/>
      <c r="N27" s="195">
        <f t="shared" si="2"/>
        <v>-513</v>
      </c>
      <c r="O27" s="195"/>
      <c r="P27" s="67"/>
      <c r="Q27" s="67"/>
      <c r="R27" s="67"/>
      <c r="S27" s="67"/>
      <c r="T27" s="67"/>
      <c r="U27" s="67"/>
      <c r="V27" s="67"/>
      <c r="W27" s="67"/>
      <c r="X27" s="67"/>
    </row>
    <row r="28" spans="1:24" s="76" customFormat="1" ht="18" x14ac:dyDescent="0.25">
      <c r="A28" s="193" t="s">
        <v>254</v>
      </c>
      <c r="B28" s="193">
        <v>9696</v>
      </c>
      <c r="C28" s="194">
        <v>634061</v>
      </c>
      <c r="D28" s="195">
        <v>6833</v>
      </c>
      <c r="E28" s="195">
        <v>6762</v>
      </c>
      <c r="F28" s="195">
        <v>5771</v>
      </c>
      <c r="G28" s="195">
        <v>6689</v>
      </c>
      <c r="H28" s="195">
        <v>6565</v>
      </c>
      <c r="I28" s="195">
        <v>6488</v>
      </c>
      <c r="J28" s="195"/>
      <c r="K28" s="187">
        <f t="shared" si="3"/>
        <v>6518</v>
      </c>
      <c r="L28" s="195">
        <v>6000</v>
      </c>
      <c r="M28" s="195"/>
      <c r="N28" s="195">
        <f t="shared" si="2"/>
        <v>518</v>
      </c>
      <c r="O28" s="195"/>
      <c r="P28" s="67"/>
      <c r="Q28" s="67"/>
      <c r="R28" s="67"/>
      <c r="S28" s="67"/>
      <c r="T28" s="67"/>
      <c r="U28" s="67"/>
      <c r="V28" s="67"/>
      <c r="W28" s="67"/>
      <c r="X28" s="67"/>
    </row>
    <row r="29" spans="1:24" s="76" customFormat="1" ht="18" x14ac:dyDescent="0.25">
      <c r="A29" s="193" t="s">
        <v>255</v>
      </c>
      <c r="B29" s="193">
        <v>5155</v>
      </c>
      <c r="C29" s="194">
        <v>138628</v>
      </c>
      <c r="D29" s="195">
        <v>12074</v>
      </c>
      <c r="E29" s="195">
        <v>13657</v>
      </c>
      <c r="F29" s="195">
        <v>13026</v>
      </c>
      <c r="G29" s="195">
        <v>12322</v>
      </c>
      <c r="H29" s="195">
        <v>12393</v>
      </c>
      <c r="I29" s="195">
        <v>12416</v>
      </c>
      <c r="J29" s="195"/>
      <c r="K29" s="187">
        <f t="shared" si="3"/>
        <v>12648</v>
      </c>
      <c r="L29" s="195">
        <v>12000</v>
      </c>
      <c r="M29" s="195"/>
      <c r="N29" s="195">
        <f t="shared" si="2"/>
        <v>648</v>
      </c>
      <c r="O29" s="195"/>
      <c r="P29" s="67"/>
      <c r="Q29" s="67"/>
      <c r="R29" s="67"/>
      <c r="S29" s="67"/>
      <c r="T29" s="67"/>
      <c r="U29" s="67"/>
      <c r="V29" s="67"/>
      <c r="W29" s="67"/>
      <c r="X29" s="67"/>
    </row>
    <row r="30" spans="1:24" s="76" customFormat="1" ht="18" x14ac:dyDescent="0.25">
      <c r="A30" s="193" t="s">
        <v>258</v>
      </c>
      <c r="B30" s="193">
        <v>9862</v>
      </c>
      <c r="C30" s="194">
        <v>379424</v>
      </c>
      <c r="D30" s="195">
        <v>4648</v>
      </c>
      <c r="E30" s="195">
        <v>4780</v>
      </c>
      <c r="F30" s="195">
        <v>5795</v>
      </c>
      <c r="G30" s="195">
        <v>5286</v>
      </c>
      <c r="H30" s="195">
        <v>6761</v>
      </c>
      <c r="I30" s="195">
        <v>6761</v>
      </c>
      <c r="J30" s="195"/>
      <c r="K30" s="187">
        <f>AVERAGE(D30:I30)</f>
        <v>5671.833333333333</v>
      </c>
      <c r="L30" s="195">
        <v>6761</v>
      </c>
      <c r="M30" s="195"/>
      <c r="N30" s="195">
        <f>K30-L30</f>
        <v>-1089.166666666667</v>
      </c>
      <c r="O30" s="195"/>
      <c r="P30" s="67"/>
      <c r="Q30" s="67"/>
      <c r="R30" s="67"/>
      <c r="S30" s="67"/>
      <c r="T30" s="67"/>
      <c r="U30" s="67"/>
      <c r="V30" s="67"/>
      <c r="W30" s="67"/>
      <c r="X30" s="67"/>
    </row>
    <row r="31" spans="1:24" s="76" customFormat="1" ht="18" x14ac:dyDescent="0.25">
      <c r="A31" s="193" t="s">
        <v>259</v>
      </c>
      <c r="B31" s="193">
        <v>9862</v>
      </c>
      <c r="C31" s="194">
        <v>533401</v>
      </c>
      <c r="D31" s="195">
        <v>5424</v>
      </c>
      <c r="E31" s="195">
        <v>5578</v>
      </c>
      <c r="F31" s="195">
        <v>6761</v>
      </c>
      <c r="G31" s="195">
        <v>6168</v>
      </c>
      <c r="H31" s="195">
        <v>7888</v>
      </c>
      <c r="I31" s="195">
        <v>7888</v>
      </c>
      <c r="J31" s="195"/>
      <c r="K31" s="187">
        <f>AVERAGE(D31:I31)</f>
        <v>6617.833333333333</v>
      </c>
      <c r="L31" s="195">
        <v>7888</v>
      </c>
      <c r="M31" s="195"/>
      <c r="N31" s="195">
        <f>K31-L31</f>
        <v>-1270.166666666667</v>
      </c>
      <c r="O31" s="195"/>
      <c r="P31" s="67"/>
      <c r="Q31" s="67"/>
      <c r="R31" s="67"/>
      <c r="S31" s="67"/>
      <c r="T31" s="67"/>
      <c r="U31" s="67"/>
      <c r="V31" s="67"/>
      <c r="W31" s="67"/>
      <c r="X31" s="67"/>
    </row>
    <row r="32" spans="1:24" s="76" customFormat="1" ht="18" x14ac:dyDescent="0.25">
      <c r="A32" s="193" t="s">
        <v>254</v>
      </c>
      <c r="B32" s="193">
        <v>9862</v>
      </c>
      <c r="C32" s="194">
        <v>535119</v>
      </c>
      <c r="D32" s="195">
        <v>5424</v>
      </c>
      <c r="E32" s="195">
        <v>5578</v>
      </c>
      <c r="F32" s="195">
        <v>6762</v>
      </c>
      <c r="G32" s="195">
        <v>6168</v>
      </c>
      <c r="H32" s="195">
        <v>7888</v>
      </c>
      <c r="I32" s="195">
        <v>7888</v>
      </c>
      <c r="J32" s="195"/>
      <c r="K32" s="187">
        <f>AVERAGE(D32:I32)</f>
        <v>6618</v>
      </c>
      <c r="L32" s="195">
        <v>7888</v>
      </c>
      <c r="M32" s="195"/>
      <c r="N32" s="195">
        <f>K32-L32</f>
        <v>-1270</v>
      </c>
      <c r="O32" s="195"/>
      <c r="P32" s="67"/>
      <c r="Q32" s="67"/>
      <c r="R32" s="67"/>
      <c r="S32" s="67"/>
      <c r="T32" s="67"/>
      <c r="U32" s="67"/>
      <c r="V32" s="67"/>
      <c r="W32" s="67"/>
      <c r="X32" s="67"/>
    </row>
    <row r="33" spans="1:24" s="76" customFormat="1" ht="18" x14ac:dyDescent="0.25">
      <c r="A33" s="193" t="s">
        <v>256</v>
      </c>
      <c r="B33" s="193">
        <v>9747</v>
      </c>
      <c r="C33" s="194">
        <v>138619</v>
      </c>
      <c r="D33" s="195">
        <v>1569</v>
      </c>
      <c r="E33" s="195">
        <v>1555</v>
      </c>
      <c r="F33" s="195">
        <v>1534</v>
      </c>
      <c r="G33" s="195">
        <v>1548</v>
      </c>
      <c r="H33" s="195">
        <v>1540</v>
      </c>
      <c r="I33" s="195">
        <v>1521</v>
      </c>
      <c r="J33" s="195"/>
      <c r="K33" s="187">
        <f t="shared" si="3"/>
        <v>1544.5</v>
      </c>
      <c r="L33" s="195">
        <v>224</v>
      </c>
      <c r="M33" s="195"/>
      <c r="N33" s="195">
        <f t="shared" si="2"/>
        <v>1320.5</v>
      </c>
      <c r="O33" s="195"/>
      <c r="P33" s="67"/>
      <c r="Q33" s="67"/>
      <c r="R33" s="67"/>
      <c r="S33" s="67"/>
      <c r="T33" s="67"/>
      <c r="U33" s="67"/>
      <c r="V33" s="67"/>
      <c r="W33" s="67"/>
      <c r="X33" s="67"/>
    </row>
    <row r="34" spans="1:24" ht="18" x14ac:dyDescent="0.25">
      <c r="A34" s="185"/>
      <c r="B34" s="185"/>
      <c r="C34" s="186"/>
      <c r="D34" s="187"/>
      <c r="E34" s="187"/>
      <c r="F34" s="187"/>
      <c r="G34" s="187"/>
      <c r="H34" s="187"/>
      <c r="I34" s="187"/>
      <c r="J34" s="187"/>
      <c r="K34" s="187"/>
      <c r="L34" s="187"/>
      <c r="M34" s="187"/>
      <c r="N34" s="187"/>
      <c r="O34" s="187"/>
    </row>
    <row r="35" spans="1:24" ht="18" x14ac:dyDescent="0.25">
      <c r="A35" s="185"/>
      <c r="B35" s="185"/>
      <c r="C35" s="186"/>
      <c r="D35" s="187"/>
      <c r="E35" s="187"/>
      <c r="F35" s="187"/>
      <c r="G35" s="187"/>
      <c r="H35" s="187"/>
      <c r="I35" s="187"/>
      <c r="J35" s="187"/>
      <c r="K35" s="187">
        <f>SUM(K8:K33)</f>
        <v>247853.83333333337</v>
      </c>
      <c r="L35" s="187">
        <f>SUM(L8:L33)</f>
        <v>252797</v>
      </c>
      <c r="M35" s="187"/>
      <c r="N35" s="185"/>
      <c r="O35" s="187"/>
    </row>
    <row r="36" spans="1:24" ht="18" x14ac:dyDescent="0.25">
      <c r="A36" s="185"/>
      <c r="B36" s="185"/>
      <c r="C36" s="186"/>
      <c r="D36" s="187"/>
      <c r="E36" s="187"/>
      <c r="F36" s="187"/>
      <c r="G36" s="187"/>
      <c r="H36" s="187"/>
      <c r="I36" s="187"/>
      <c r="J36" s="187"/>
      <c r="K36" s="187"/>
      <c r="L36" s="187"/>
      <c r="M36" s="187"/>
      <c r="N36" s="185"/>
      <c r="O36" s="187"/>
    </row>
    <row r="37" spans="1:24" ht="18" x14ac:dyDescent="0.25">
      <c r="A37" s="185"/>
      <c r="B37" s="185"/>
      <c r="C37" s="186"/>
      <c r="D37" s="187"/>
      <c r="E37" s="187"/>
      <c r="F37" s="187"/>
      <c r="G37" s="187"/>
      <c r="H37" s="187"/>
      <c r="I37" s="187"/>
      <c r="J37" s="187"/>
      <c r="K37" s="187" t="s">
        <v>236</v>
      </c>
      <c r="L37" s="187" t="s">
        <v>182</v>
      </c>
      <c r="M37" s="187"/>
      <c r="N37" s="195">
        <f>K35-L35</f>
        <v>-4943.1666666666279</v>
      </c>
      <c r="O37" s="187"/>
    </row>
    <row r="38" spans="1:24" ht="18" x14ac:dyDescent="0.25">
      <c r="A38" s="185" t="s">
        <v>147</v>
      </c>
      <c r="B38" s="185" t="s">
        <v>147</v>
      </c>
      <c r="C38" s="192" t="s">
        <v>147</v>
      </c>
      <c r="D38" s="187" t="s">
        <v>147</v>
      </c>
      <c r="E38" s="187" t="s">
        <v>147</v>
      </c>
      <c r="F38" s="187"/>
      <c r="G38" s="187"/>
      <c r="H38" s="187" t="s">
        <v>147</v>
      </c>
      <c r="I38" s="187"/>
      <c r="J38" s="187" t="s">
        <v>147</v>
      </c>
      <c r="K38" s="187" t="s">
        <v>147</v>
      </c>
      <c r="L38" s="187" t="s">
        <v>147</v>
      </c>
      <c r="M38" s="187" t="s">
        <v>147</v>
      </c>
      <c r="N38" s="187" t="s">
        <v>147</v>
      </c>
      <c r="O38" s="187" t="s">
        <v>147</v>
      </c>
    </row>
    <row r="39" spans="1:24" ht="18" x14ac:dyDescent="0.25">
      <c r="A39" s="185" t="s">
        <v>237</v>
      </c>
      <c r="B39" s="185">
        <v>9603</v>
      </c>
      <c r="C39" s="192">
        <v>563848</v>
      </c>
      <c r="D39" s="187">
        <v>38244</v>
      </c>
      <c r="E39" s="187">
        <v>37907</v>
      </c>
      <c r="F39" s="187">
        <v>38571</v>
      </c>
      <c r="G39" s="187">
        <v>38654</v>
      </c>
      <c r="H39" s="187">
        <v>37295</v>
      </c>
      <c r="I39" s="187">
        <v>38594</v>
      </c>
      <c r="J39" s="187"/>
      <c r="K39" s="187">
        <f>AVERAGE(D39:I39)</f>
        <v>38210.833333333336</v>
      </c>
      <c r="L39" s="187">
        <v>36000</v>
      </c>
      <c r="M39" s="187"/>
      <c r="N39" s="187">
        <f>K39-L39</f>
        <v>2210.8333333333358</v>
      </c>
    </row>
    <row r="40" spans="1:24" ht="18" x14ac:dyDescent="0.25">
      <c r="A40" s="193" t="s">
        <v>248</v>
      </c>
      <c r="B40" s="193">
        <v>6884</v>
      </c>
      <c r="C40" s="194">
        <v>132975</v>
      </c>
      <c r="D40" s="195">
        <v>30522</v>
      </c>
      <c r="E40" s="195">
        <v>30732</v>
      </c>
      <c r="F40" s="195">
        <v>30327</v>
      </c>
      <c r="G40" s="195">
        <v>30029</v>
      </c>
      <c r="H40" s="195">
        <v>31426</v>
      </c>
      <c r="I40" s="195">
        <v>31762</v>
      </c>
      <c r="J40" s="195"/>
      <c r="K40" s="187">
        <f>AVERAGE(D40:I40)</f>
        <v>30799.666666666668</v>
      </c>
      <c r="L40" s="195">
        <v>32517</v>
      </c>
      <c r="M40" s="195"/>
      <c r="N40" s="195">
        <f>K40-L40</f>
        <v>-1717.3333333333321</v>
      </c>
    </row>
    <row r="41" spans="1:24" ht="18" x14ac:dyDescent="0.25">
      <c r="A41" s="193"/>
      <c r="B41" s="193"/>
      <c r="C41" s="194"/>
      <c r="D41" s="195"/>
      <c r="E41" s="195"/>
      <c r="F41" s="195"/>
      <c r="G41" s="195"/>
      <c r="H41" s="195"/>
      <c r="I41" s="195"/>
      <c r="J41" s="195"/>
      <c r="K41" s="187"/>
      <c r="L41" s="195"/>
      <c r="M41" s="195"/>
      <c r="N41" s="195"/>
    </row>
    <row r="42" spans="1:24" ht="18" x14ac:dyDescent="0.25">
      <c r="K42" s="187">
        <f>SUM(K39:K40)</f>
        <v>69010.5</v>
      </c>
      <c r="L42" s="187">
        <f>SUM(L39:L40)</f>
        <v>68517</v>
      </c>
    </row>
    <row r="44" spans="1:24" ht="18" x14ac:dyDescent="0.25">
      <c r="K44" s="187" t="s">
        <v>236</v>
      </c>
      <c r="L44" s="187" t="s">
        <v>182</v>
      </c>
      <c r="M44" s="187"/>
      <c r="N44" s="195">
        <f>K42-L42</f>
        <v>493.5</v>
      </c>
    </row>
  </sheetData>
  <pageMargins left="0.75" right="0.75" top="1" bottom="1" header="0.5" footer="0.5"/>
  <pageSetup scale="5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2.75" x14ac:dyDescent="0.2"/>
  <cols>
    <col min="3" max="19" width="10.28515625" bestFit="1" customWidth="1"/>
  </cols>
  <sheetData>
    <row r="1" spans="1:48" x14ac:dyDescent="0.2">
      <c r="A1" t="s">
        <v>233</v>
      </c>
    </row>
    <row r="4" spans="1:48" x14ac:dyDescent="0.2">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
      <c r="A6" s="7" t="s">
        <v>234</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
      <c r="A7" t="s">
        <v>230</v>
      </c>
      <c r="B7" t="s">
        <v>231</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
      <c r="B8" t="s">
        <v>232</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
      <c r="A10" t="s">
        <v>18</v>
      </c>
      <c r="B10" t="s">
        <v>231</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
      <c r="C14" s="24"/>
      <c r="D14" s="24"/>
      <c r="E14" s="24"/>
      <c r="F14" s="24"/>
      <c r="G14" s="24"/>
      <c r="H14" s="24"/>
      <c r="I14" s="24"/>
      <c r="J14" s="24"/>
      <c r="K14" s="24"/>
      <c r="L14" s="24"/>
      <c r="M14" s="24"/>
      <c r="N14" s="24"/>
      <c r="O14" s="24"/>
      <c r="P14" s="24"/>
      <c r="Q14" s="24"/>
      <c r="R14" s="24"/>
    </row>
    <row r="15" spans="1:48" x14ac:dyDescent="0.2">
      <c r="C15" s="24"/>
      <c r="D15" s="24"/>
      <c r="E15" s="24"/>
      <c r="F15" s="24"/>
      <c r="G15" s="24"/>
      <c r="H15" s="24"/>
      <c r="I15" s="24"/>
      <c r="J15" s="24"/>
      <c r="K15" s="24"/>
      <c r="L15" s="24"/>
      <c r="M15" s="24"/>
      <c r="N15" s="24"/>
      <c r="O15" s="24"/>
      <c r="P15" s="24"/>
      <c r="Q15" s="24"/>
      <c r="R15" s="24"/>
    </row>
    <row r="16" spans="1:48" x14ac:dyDescent="0.2">
      <c r="C16" s="24"/>
      <c r="D16" s="24"/>
      <c r="E16" s="24"/>
      <c r="F16" s="24"/>
      <c r="G16" s="24"/>
      <c r="H16" s="24"/>
      <c r="I16" s="24"/>
      <c r="J16" s="24"/>
      <c r="K16" s="24"/>
      <c r="L16" s="24"/>
      <c r="M16" s="24"/>
      <c r="N16" s="24"/>
      <c r="O16" s="24"/>
      <c r="P16" s="24"/>
      <c r="Q16" s="24"/>
      <c r="R16" s="24"/>
    </row>
    <row r="17" spans="3:18" x14ac:dyDescent="0.2">
      <c r="C17" s="24"/>
      <c r="D17" s="24"/>
      <c r="E17" s="24"/>
      <c r="F17" s="24"/>
      <c r="G17" s="24"/>
      <c r="H17" s="24"/>
      <c r="I17" s="24"/>
      <c r="J17" s="24"/>
      <c r="K17" s="24"/>
      <c r="L17" s="24"/>
      <c r="M17" s="24"/>
      <c r="N17" s="24"/>
      <c r="O17" s="24"/>
      <c r="P17" s="24"/>
      <c r="Q17" s="24"/>
      <c r="R17" s="24"/>
    </row>
    <row r="18" spans="3:18" x14ac:dyDescent="0.2">
      <c r="C18" s="24"/>
      <c r="D18" s="24"/>
      <c r="E18" s="24"/>
      <c r="F18" s="24"/>
      <c r="G18" s="24"/>
      <c r="H18" s="24"/>
      <c r="I18" s="24"/>
      <c r="J18" s="24"/>
      <c r="K18" s="24"/>
      <c r="L18" s="24"/>
      <c r="M18" s="24"/>
      <c r="N18" s="24"/>
      <c r="O18" s="24"/>
      <c r="P18" s="24"/>
      <c r="Q18" s="24"/>
      <c r="R18" s="24"/>
    </row>
    <row r="19" spans="3:18" x14ac:dyDescent="0.2">
      <c r="C19" s="24"/>
      <c r="D19" s="24"/>
      <c r="E19" s="24"/>
      <c r="F19" s="24"/>
      <c r="G19" s="24"/>
      <c r="H19" s="24"/>
      <c r="I19" s="24"/>
      <c r="J19" s="24"/>
      <c r="K19" s="24"/>
      <c r="L19" s="24"/>
      <c r="M19" s="24"/>
      <c r="N19" s="24"/>
      <c r="O19" s="24"/>
      <c r="P19" s="24"/>
      <c r="Q19" s="24"/>
      <c r="R19" s="24"/>
    </row>
    <row r="20" spans="3:18" x14ac:dyDescent="0.2">
      <c r="C20" s="24"/>
      <c r="D20" s="24"/>
      <c r="E20" s="24"/>
      <c r="F20" s="24"/>
      <c r="G20" s="24"/>
      <c r="H20" s="24"/>
      <c r="I20" s="24"/>
      <c r="J20" s="24"/>
      <c r="K20" s="24"/>
      <c r="L20" s="24"/>
      <c r="M20" s="24"/>
      <c r="N20" s="24"/>
      <c r="O20" s="24"/>
      <c r="P20" s="24"/>
      <c r="Q20" s="24"/>
      <c r="R20" s="24"/>
    </row>
    <row r="21" spans="3:18" x14ac:dyDescent="0.2">
      <c r="C21" s="24"/>
      <c r="D21" s="24"/>
      <c r="E21" s="24"/>
      <c r="F21" s="24"/>
      <c r="G21" s="24"/>
      <c r="H21" s="24"/>
      <c r="I21" s="24"/>
      <c r="J21" s="24"/>
      <c r="K21" s="24"/>
      <c r="L21" s="24"/>
      <c r="M21" s="24"/>
      <c r="N21" s="24"/>
      <c r="O21" s="24"/>
      <c r="P21" s="24"/>
      <c r="Q21" s="24"/>
      <c r="R21" s="24"/>
    </row>
    <row r="22" spans="3:18" x14ac:dyDescent="0.2">
      <c r="C22" s="24"/>
      <c r="D22" s="24"/>
      <c r="E22" s="24"/>
      <c r="F22" s="24"/>
      <c r="G22" s="24"/>
      <c r="H22" s="24"/>
      <c r="I22" s="24"/>
      <c r="J22" s="24"/>
      <c r="K22" s="24"/>
      <c r="L22" s="24"/>
      <c r="M22" s="24"/>
      <c r="N22" s="24"/>
      <c r="O22" s="24"/>
      <c r="P22" s="24"/>
      <c r="Q22" s="24"/>
      <c r="R22" s="24"/>
    </row>
    <row r="23" spans="3:18" x14ac:dyDescent="0.2">
      <c r="C23" s="24"/>
      <c r="D23" s="24"/>
      <c r="E23" s="24"/>
      <c r="F23" s="24"/>
      <c r="G23" s="24"/>
      <c r="H23" s="24"/>
      <c r="I23" s="24"/>
      <c r="J23" s="24"/>
      <c r="K23" s="24"/>
      <c r="L23" s="24"/>
      <c r="M23" s="24"/>
      <c r="N23" s="24"/>
      <c r="O23" s="24"/>
      <c r="P23" s="24"/>
      <c r="Q23" s="24"/>
      <c r="R23" s="24"/>
    </row>
    <row r="24" spans="3:18" x14ac:dyDescent="0.2">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2.75" x14ac:dyDescent="0.2"/>
  <cols>
    <col min="1" max="1" width="21.5703125" customWidth="1"/>
    <col min="2" max="2" width="12.28515625" bestFit="1" customWidth="1"/>
    <col min="9" max="10" width="9.28515625" bestFit="1" customWidth="1"/>
    <col min="15" max="21" width="9.28515625" bestFit="1" customWidth="1"/>
    <col min="23" max="23" width="9.85546875" bestFit="1" customWidth="1"/>
    <col min="26" max="26" width="9.85546875" bestFit="1" customWidth="1"/>
    <col min="29" max="30" width="9.85546875" bestFit="1" customWidth="1"/>
    <col min="32" max="32" width="9.140625" hidden="1" customWidth="1"/>
    <col min="34" max="34" width="10.28515625" bestFit="1" customWidth="1"/>
  </cols>
  <sheetData>
    <row r="1" spans="1:34" ht="15.75" x14ac:dyDescent="0.25">
      <c r="A1" s="1" t="s">
        <v>0</v>
      </c>
      <c r="B1" s="2"/>
      <c r="C1" s="2"/>
      <c r="D1" s="2"/>
    </row>
    <row r="2" spans="1:34" ht="15.75" x14ac:dyDescent="0.25">
      <c r="A2" s="1" t="s">
        <v>43</v>
      </c>
      <c r="B2" s="2"/>
      <c r="C2" s="2"/>
      <c r="D2" s="2"/>
    </row>
    <row r="3" spans="1:34" ht="15.75" x14ac:dyDescent="0.25">
      <c r="A3" s="1"/>
      <c r="B3" s="2"/>
      <c r="C3" s="2"/>
      <c r="D3" s="2"/>
    </row>
    <row r="4" spans="1:34" ht="15.75" x14ac:dyDescent="0.25">
      <c r="A4" s="3" t="str">
        <f>'GC Recon'!A4</f>
        <v>July 2000</v>
      </c>
      <c r="B4" s="2"/>
      <c r="C4" s="2"/>
      <c r="D4" s="2"/>
    </row>
    <row r="5" spans="1:34" x14ac:dyDescent="0.2">
      <c r="A5" s="2"/>
      <c r="B5" s="2"/>
      <c r="C5" s="2"/>
      <c r="D5" s="2"/>
      <c r="J5" s="17"/>
    </row>
    <row r="6" spans="1:34" x14ac:dyDescent="0.2">
      <c r="A6" s="2"/>
      <c r="B6" s="2"/>
      <c r="C6" s="8"/>
      <c r="D6" s="2"/>
    </row>
    <row r="7" spans="1:34" x14ac:dyDescent="0.2">
      <c r="A7" s="2"/>
      <c r="B7" s="2"/>
      <c r="C7" s="2"/>
      <c r="D7" s="2"/>
    </row>
    <row r="8" spans="1:34" x14ac:dyDescent="0.2">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
      <c r="N9" s="24"/>
      <c r="O9" s="24"/>
    </row>
    <row r="10" spans="1:34" x14ac:dyDescent="0.2">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
      <c r="B11" s="24"/>
      <c r="C11" s="24"/>
      <c r="D11" s="24"/>
      <c r="E11" s="24"/>
      <c r="F11" s="24"/>
      <c r="G11" s="24"/>
      <c r="H11" s="24"/>
      <c r="I11" s="24"/>
      <c r="J11" s="24"/>
      <c r="K11" s="24"/>
      <c r="M11" s="24"/>
      <c r="Q11" s="24"/>
    </row>
    <row r="12" spans="1:34" x14ac:dyDescent="0.2">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
      <c r="A13" s="56" t="s">
        <v>38</v>
      </c>
      <c r="B13" s="57"/>
      <c r="C13" s="57"/>
      <c r="D13" s="57"/>
      <c r="E13" s="57"/>
      <c r="F13" s="57"/>
      <c r="G13" s="57"/>
      <c r="H13" s="57"/>
      <c r="I13" s="57"/>
      <c r="J13" s="57"/>
      <c r="K13" s="24"/>
      <c r="M13" s="24"/>
      <c r="Q13" s="24"/>
    </row>
    <row r="14" spans="1:34" x14ac:dyDescent="0.2">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
      <c r="A15" s="60" t="s">
        <v>40</v>
      </c>
      <c r="B15" s="24"/>
      <c r="C15" s="24"/>
      <c r="D15" s="24"/>
      <c r="E15" s="24"/>
      <c r="F15" s="24"/>
      <c r="G15" s="24">
        <v>0</v>
      </c>
      <c r="H15" s="24"/>
      <c r="I15" s="24"/>
      <c r="J15" s="24"/>
      <c r="K15" s="24"/>
      <c r="M15" s="24"/>
    </row>
    <row r="16" spans="1:34" x14ac:dyDescent="0.2">
      <c r="A16" s="60" t="s">
        <v>34</v>
      </c>
      <c r="B16" s="24"/>
      <c r="C16" s="24"/>
      <c r="D16" s="24"/>
      <c r="E16" s="24"/>
      <c r="F16" s="24"/>
      <c r="G16" s="24"/>
      <c r="H16" s="24">
        <v>0</v>
      </c>
      <c r="I16" s="24">
        <v>0</v>
      </c>
      <c r="J16" s="24"/>
      <c r="K16" s="24"/>
      <c r="M16" s="24"/>
      <c r="S16" s="24">
        <v>0</v>
      </c>
    </row>
    <row r="17" spans="1:34" x14ac:dyDescent="0.2">
      <c r="A17" s="60" t="s">
        <v>50</v>
      </c>
      <c r="B17" s="24"/>
      <c r="C17" s="24"/>
      <c r="D17" s="24"/>
      <c r="E17" s="24"/>
      <c r="F17" s="24"/>
      <c r="G17" s="24"/>
      <c r="H17" s="24"/>
      <c r="I17" s="24"/>
      <c r="J17" s="24">
        <v>0</v>
      </c>
      <c r="K17" s="24"/>
      <c r="M17" s="24"/>
    </row>
    <row r="18" spans="1:34" x14ac:dyDescent="0.2">
      <c r="A18" s="60" t="s">
        <v>51</v>
      </c>
      <c r="B18" s="24">
        <v>0</v>
      </c>
      <c r="C18" s="24">
        <v>0</v>
      </c>
      <c r="D18" s="24">
        <v>0</v>
      </c>
      <c r="E18" s="24">
        <v>0</v>
      </c>
      <c r="F18" s="24">
        <v>0</v>
      </c>
      <c r="G18" s="24">
        <v>0</v>
      </c>
      <c r="H18" s="24">
        <v>0</v>
      </c>
      <c r="I18" s="24">
        <v>0</v>
      </c>
      <c r="J18" s="24">
        <v>0</v>
      </c>
      <c r="K18" s="24">
        <v>0</v>
      </c>
      <c r="M18" s="24"/>
    </row>
    <row r="19" spans="1:34" x14ac:dyDescent="0.2">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
      <c r="B21" s="24"/>
      <c r="C21" s="24"/>
      <c r="D21" s="24"/>
      <c r="E21" s="24"/>
      <c r="F21" s="24"/>
      <c r="G21" s="24"/>
      <c r="H21" s="24"/>
      <c r="I21" s="24"/>
      <c r="J21" s="24"/>
      <c r="K21" s="24"/>
    </row>
    <row r="22" spans="1:34" x14ac:dyDescent="0.2">
      <c r="B22" s="24"/>
      <c r="C22" s="24"/>
      <c r="D22" s="24"/>
      <c r="E22" s="24"/>
      <c r="F22" s="24"/>
      <c r="G22" s="24"/>
      <c r="H22" s="24"/>
      <c r="I22" s="24"/>
      <c r="J22" s="24"/>
      <c r="K22" s="24"/>
    </row>
    <row r="23" spans="1:34" x14ac:dyDescent="0.2">
      <c r="B23" s="24"/>
      <c r="C23" s="24"/>
      <c r="D23" s="24"/>
      <c r="E23" s="24"/>
      <c r="F23" s="24"/>
      <c r="G23" s="24"/>
      <c r="H23" s="24"/>
      <c r="I23" s="24"/>
      <c r="J23" s="24"/>
      <c r="K23" s="24"/>
    </row>
    <row r="24" spans="1:34" x14ac:dyDescent="0.2">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
      <c r="A30" s="34" t="s">
        <v>30</v>
      </c>
      <c r="B30" s="35"/>
    </row>
    <row r="31" spans="1:34" x14ac:dyDescent="0.2">
      <c r="A31" s="42"/>
      <c r="B31" s="43"/>
    </row>
    <row r="32" spans="1:34" x14ac:dyDescent="0.2">
      <c r="A32" s="36" t="s">
        <v>28</v>
      </c>
      <c r="B32" s="41">
        <v>1100000</v>
      </c>
    </row>
    <row r="33" spans="1:12" x14ac:dyDescent="0.2">
      <c r="A33" s="36" t="s">
        <v>31</v>
      </c>
      <c r="B33" s="37">
        <f>AH20</f>
        <v>1760037</v>
      </c>
    </row>
    <row r="34" spans="1:12" x14ac:dyDescent="0.2">
      <c r="A34" s="36" t="s">
        <v>14</v>
      </c>
      <c r="B34" s="37">
        <v>0</v>
      </c>
    </row>
    <row r="35" spans="1:12" x14ac:dyDescent="0.2">
      <c r="A35" s="36"/>
      <c r="B35" s="37"/>
    </row>
    <row r="36" spans="1:12" x14ac:dyDescent="0.2">
      <c r="A36" s="44" t="s">
        <v>29</v>
      </c>
      <c r="B36" s="40">
        <f>B32-B33-B34</f>
        <v>-660037</v>
      </c>
    </row>
    <row r="37" spans="1:12" x14ac:dyDescent="0.2">
      <c r="A37" s="44" t="s">
        <v>45</v>
      </c>
      <c r="B37" s="40" t="e">
        <f>B36/(30-COUNT(B10:AF10))</f>
        <v>#DIV/0!</v>
      </c>
    </row>
    <row r="38" spans="1:12" x14ac:dyDescent="0.2">
      <c r="A38" s="38"/>
      <c r="B38" s="39"/>
    </row>
    <row r="43" spans="1:12" x14ac:dyDescent="0.2">
      <c r="A43" s="56" t="s">
        <v>37</v>
      </c>
      <c r="B43" s="57">
        <v>62659</v>
      </c>
      <c r="C43" s="57">
        <v>162565</v>
      </c>
      <c r="D43" s="57">
        <v>129813</v>
      </c>
      <c r="E43" s="57">
        <v>134742</v>
      </c>
      <c r="F43" s="57">
        <v>91495</v>
      </c>
      <c r="G43" s="57">
        <v>119425</v>
      </c>
      <c r="H43" s="57">
        <v>-26458</v>
      </c>
      <c r="I43" s="57">
        <v>-116446</v>
      </c>
    </row>
    <row r="44" spans="1:12" x14ac:dyDescent="0.2">
      <c r="A44" s="56" t="s">
        <v>38</v>
      </c>
      <c r="B44" s="57"/>
      <c r="C44" s="57"/>
      <c r="D44" s="57"/>
      <c r="E44" s="57"/>
      <c r="F44" s="57"/>
      <c r="G44" s="57"/>
      <c r="H44" s="57"/>
      <c r="I44" s="57"/>
    </row>
    <row r="45" spans="1:12" x14ac:dyDescent="0.2">
      <c r="A45" s="59" t="s">
        <v>39</v>
      </c>
      <c r="B45" s="57"/>
      <c r="C45" s="57"/>
      <c r="D45" s="57"/>
      <c r="E45" s="57"/>
      <c r="F45" s="57"/>
      <c r="G45" s="57"/>
      <c r="H45" s="57"/>
      <c r="I45" s="57"/>
    </row>
    <row r="46" spans="1:12" x14ac:dyDescent="0.2">
      <c r="A46" s="60" t="s">
        <v>40</v>
      </c>
      <c r="B46" s="24"/>
      <c r="C46" s="24"/>
      <c r="D46" s="24"/>
      <c r="E46" s="24"/>
      <c r="F46" s="24"/>
      <c r="G46" s="24">
        <v>0</v>
      </c>
      <c r="H46" s="24"/>
      <c r="I46" s="24"/>
    </row>
    <row r="47" spans="1:12" x14ac:dyDescent="0.2">
      <c r="A47" s="60" t="s">
        <v>34</v>
      </c>
      <c r="B47" s="24"/>
      <c r="C47" s="24"/>
      <c r="D47" s="24"/>
      <c r="E47" s="24"/>
      <c r="F47" s="24"/>
      <c r="G47" s="24"/>
      <c r="H47" s="24">
        <v>-25000</v>
      </c>
      <c r="I47" s="24">
        <v>-25000</v>
      </c>
    </row>
    <row r="48" spans="1:12" x14ac:dyDescent="0.2">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
      <c r="A49" s="56" t="s">
        <v>38</v>
      </c>
      <c r="B49" s="57"/>
      <c r="C49" s="57"/>
      <c r="D49" s="57"/>
      <c r="E49" s="57"/>
      <c r="F49" s="57"/>
      <c r="G49" s="57"/>
      <c r="H49" s="57"/>
      <c r="I49" s="57"/>
      <c r="J49" s="57"/>
      <c r="K49" s="24"/>
    </row>
    <row r="50" spans="1:13" x14ac:dyDescent="0.2">
      <c r="A50" s="59" t="s">
        <v>39</v>
      </c>
      <c r="B50" s="57"/>
      <c r="C50" s="57"/>
      <c r="D50" s="57"/>
      <c r="E50" s="57"/>
      <c r="F50" s="57"/>
      <c r="G50" s="57"/>
      <c r="H50" s="57"/>
      <c r="I50" s="57"/>
      <c r="J50" s="57"/>
      <c r="K50" s="24"/>
    </row>
    <row r="51" spans="1:13" x14ac:dyDescent="0.2">
      <c r="A51" s="60" t="s">
        <v>40</v>
      </c>
      <c r="B51" s="24"/>
      <c r="C51" s="24"/>
      <c r="D51" s="24"/>
      <c r="E51" s="24"/>
      <c r="F51" s="24"/>
      <c r="G51" s="24">
        <v>0</v>
      </c>
      <c r="H51" s="24"/>
      <c r="I51" s="24"/>
      <c r="J51" s="24"/>
      <c r="K51" s="24"/>
    </row>
    <row r="52" spans="1:13" x14ac:dyDescent="0.2">
      <c r="A52" s="60" t="s">
        <v>34</v>
      </c>
      <c r="B52" s="24"/>
      <c r="C52" s="24"/>
      <c r="D52" s="24"/>
      <c r="E52" s="24"/>
      <c r="F52" s="24"/>
      <c r="G52" s="24"/>
      <c r="H52" s="24">
        <v>0</v>
      </c>
      <c r="I52" s="24">
        <v>-25000</v>
      </c>
      <c r="J52" s="24"/>
      <c r="K52" s="24"/>
    </row>
    <row r="53" spans="1:13" x14ac:dyDescent="0.2">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
      <c r="A54" s="56" t="s">
        <v>38</v>
      </c>
      <c r="B54" s="57"/>
      <c r="C54" s="57"/>
      <c r="D54" s="57"/>
      <c r="E54" s="57"/>
      <c r="F54" s="57"/>
      <c r="G54" s="57"/>
      <c r="H54" s="57"/>
      <c r="I54" s="57"/>
      <c r="J54" s="57"/>
      <c r="K54" s="24"/>
    </row>
    <row r="55" spans="1:13" x14ac:dyDescent="0.2">
      <c r="A55" s="59" t="s">
        <v>39</v>
      </c>
      <c r="B55" s="57"/>
      <c r="C55" s="57"/>
      <c r="D55" s="57"/>
      <c r="E55" s="57"/>
      <c r="F55" s="57"/>
      <c r="G55" s="57"/>
      <c r="H55" s="57"/>
      <c r="I55" s="57">
        <v>20000</v>
      </c>
      <c r="J55" s="57">
        <v>-20000</v>
      </c>
      <c r="K55" s="24"/>
    </row>
    <row r="56" spans="1:13" x14ac:dyDescent="0.2">
      <c r="A56" s="60" t="s">
        <v>40</v>
      </c>
      <c r="B56" s="24"/>
      <c r="C56" s="24"/>
      <c r="D56" s="24"/>
      <c r="E56" s="24"/>
      <c r="F56" s="24"/>
      <c r="G56" s="24">
        <v>0</v>
      </c>
      <c r="H56" s="24"/>
      <c r="I56" s="24"/>
      <c r="J56" s="24"/>
      <c r="K56" s="24"/>
    </row>
    <row r="57" spans="1:13" x14ac:dyDescent="0.2">
      <c r="A57" s="60" t="s">
        <v>34</v>
      </c>
      <c r="B57" s="24"/>
      <c r="C57" s="24"/>
      <c r="D57" s="24"/>
      <c r="E57" s="24"/>
      <c r="F57" s="24"/>
      <c r="G57" s="24"/>
      <c r="H57" s="24">
        <v>0</v>
      </c>
      <c r="I57" s="24">
        <v>0</v>
      </c>
      <c r="J57" s="24"/>
      <c r="K57" s="24"/>
    </row>
    <row r="58" spans="1:13" x14ac:dyDescent="0.2">
      <c r="A58" s="60" t="s">
        <v>50</v>
      </c>
      <c r="B58" s="24"/>
      <c r="C58" s="24"/>
      <c r="D58" s="24"/>
      <c r="E58" s="24"/>
      <c r="F58" s="24"/>
      <c r="G58" s="24"/>
      <c r="H58" s="24"/>
      <c r="I58" s="24"/>
      <c r="J58" s="24">
        <v>-6000</v>
      </c>
      <c r="K58" s="24"/>
    </row>
    <row r="59" spans="1:13" x14ac:dyDescent="0.2">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
      <c r="A60" s="56" t="s">
        <v>38</v>
      </c>
      <c r="B60" s="57"/>
      <c r="C60" s="57"/>
      <c r="D60" s="57"/>
      <c r="E60" s="57"/>
      <c r="F60" s="57"/>
      <c r="G60" s="57"/>
      <c r="H60" s="57"/>
      <c r="I60" s="57"/>
      <c r="J60" s="57"/>
      <c r="K60" s="24"/>
      <c r="M60" s="24"/>
    </row>
    <row r="61" spans="1:13" x14ac:dyDescent="0.2">
      <c r="A61" s="59" t="s">
        <v>39</v>
      </c>
      <c r="B61" s="57"/>
      <c r="C61" s="57"/>
      <c r="D61" s="57"/>
      <c r="E61" s="57"/>
      <c r="F61" s="57"/>
      <c r="G61" s="57"/>
      <c r="H61" s="57"/>
      <c r="I61" s="57">
        <v>0</v>
      </c>
      <c r="J61" s="57">
        <v>0</v>
      </c>
      <c r="K61" s="24"/>
      <c r="M61" s="24"/>
    </row>
    <row r="62" spans="1:13" x14ac:dyDescent="0.2">
      <c r="A62" s="60" t="s">
        <v>40</v>
      </c>
      <c r="B62" s="24"/>
      <c r="C62" s="24"/>
      <c r="D62" s="24"/>
      <c r="E62" s="24"/>
      <c r="F62" s="24"/>
      <c r="G62" s="24">
        <v>0</v>
      </c>
      <c r="H62" s="24"/>
      <c r="I62" s="24"/>
      <c r="J62" s="24"/>
      <c r="K62" s="24"/>
      <c r="M62" s="24"/>
    </row>
    <row r="63" spans="1:13" x14ac:dyDescent="0.2">
      <c r="A63" s="60" t="s">
        <v>34</v>
      </c>
      <c r="B63" s="24"/>
      <c r="C63" s="24"/>
      <c r="D63" s="24"/>
      <c r="E63" s="24"/>
      <c r="F63" s="24"/>
      <c r="G63" s="24"/>
      <c r="H63" s="24">
        <v>0</v>
      </c>
      <c r="I63" s="24">
        <v>0</v>
      </c>
      <c r="J63" s="24"/>
      <c r="K63" s="24"/>
      <c r="M63" s="24"/>
    </row>
    <row r="64" spans="1:13" x14ac:dyDescent="0.2">
      <c r="A64" s="60" t="s">
        <v>50</v>
      </c>
      <c r="B64" s="24"/>
      <c r="C64" s="24"/>
      <c r="D64" s="24"/>
      <c r="E64" s="24"/>
      <c r="F64" s="24"/>
      <c r="G64" s="24"/>
      <c r="H64" s="24"/>
      <c r="I64" s="24"/>
      <c r="J64" s="24">
        <v>0</v>
      </c>
      <c r="K64" s="24"/>
      <c r="M64" s="24"/>
    </row>
    <row r="65" spans="1:16" x14ac:dyDescent="0.2">
      <c r="A65" s="60" t="s">
        <v>51</v>
      </c>
      <c r="B65" s="24"/>
      <c r="C65" s="24"/>
      <c r="D65" s="24"/>
      <c r="E65" s="24"/>
      <c r="F65" s="24"/>
      <c r="G65" s="24"/>
      <c r="H65" s="24"/>
      <c r="I65" s="24"/>
      <c r="J65" s="24">
        <f>-(15357+11019+4655-5955)</f>
        <v>-25076</v>
      </c>
      <c r="K65" s="24"/>
      <c r="M65" s="24"/>
    </row>
    <row r="66" spans="1:16" x14ac:dyDescent="0.2">
      <c r="B66" s="63"/>
      <c r="C66" s="63"/>
      <c r="D66" s="63"/>
      <c r="E66" s="63"/>
      <c r="F66" s="63"/>
      <c r="G66" s="63"/>
      <c r="H66" s="63"/>
      <c r="I66" s="63">
        <v>0</v>
      </c>
      <c r="J66" s="63"/>
      <c r="K66" s="63"/>
      <c r="L66" s="30"/>
      <c r="M66" s="30"/>
    </row>
    <row r="67" spans="1:16" x14ac:dyDescent="0.2">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
      <c r="A69" s="56" t="s">
        <v>38</v>
      </c>
      <c r="B69" s="57"/>
      <c r="C69" s="57"/>
      <c r="D69" s="57"/>
      <c r="E69" s="57"/>
      <c r="F69" s="57"/>
      <c r="G69" s="57"/>
      <c r="H69" s="57"/>
      <c r="I69" s="57"/>
      <c r="J69" s="57"/>
      <c r="K69" s="24"/>
      <c r="M69" s="24"/>
    </row>
    <row r="70" spans="1:16" x14ac:dyDescent="0.2">
      <c r="A70" s="59" t="s">
        <v>39</v>
      </c>
      <c r="B70" s="57"/>
      <c r="C70" s="57"/>
      <c r="D70" s="57"/>
      <c r="E70" s="57"/>
      <c r="F70" s="57"/>
      <c r="G70" s="57"/>
      <c r="H70" s="57"/>
      <c r="I70" s="57">
        <v>0</v>
      </c>
      <c r="J70" s="57">
        <v>0</v>
      </c>
      <c r="K70" s="24"/>
      <c r="M70" s="24"/>
    </row>
    <row r="71" spans="1:16" x14ac:dyDescent="0.2">
      <c r="A71" s="60" t="s">
        <v>40</v>
      </c>
      <c r="B71" s="24"/>
      <c r="C71" s="24"/>
      <c r="D71" s="24"/>
      <c r="E71" s="24"/>
      <c r="F71" s="24"/>
      <c r="G71" s="24">
        <v>0</v>
      </c>
      <c r="H71" s="24"/>
      <c r="I71" s="24"/>
      <c r="J71" s="24"/>
      <c r="K71" s="24"/>
      <c r="M71" s="24"/>
    </row>
    <row r="72" spans="1:16" x14ac:dyDescent="0.2">
      <c r="A72" s="60" t="s">
        <v>34</v>
      </c>
      <c r="B72" s="24"/>
      <c r="C72" s="24"/>
      <c r="D72" s="24"/>
      <c r="E72" s="24"/>
      <c r="F72" s="24"/>
      <c r="G72" s="24"/>
      <c r="H72" s="24">
        <v>0</v>
      </c>
      <c r="I72" s="24">
        <v>0</v>
      </c>
      <c r="J72" s="24"/>
      <c r="K72" s="24"/>
      <c r="M72" s="24"/>
    </row>
    <row r="73" spans="1:16" x14ac:dyDescent="0.2">
      <c r="A73" s="60" t="s">
        <v>50</v>
      </c>
      <c r="B73" s="24"/>
      <c r="C73" s="24"/>
      <c r="D73" s="24"/>
      <c r="E73" s="24"/>
      <c r="F73" s="24"/>
      <c r="G73" s="24"/>
      <c r="H73" s="24"/>
      <c r="I73" s="24"/>
      <c r="J73" s="24">
        <v>0</v>
      </c>
      <c r="K73" s="24"/>
      <c r="M73" s="24"/>
    </row>
    <row r="74" spans="1:16" x14ac:dyDescent="0.2">
      <c r="A74" s="60" t="s">
        <v>51</v>
      </c>
      <c r="B74" s="24"/>
      <c r="C74" s="24"/>
      <c r="D74" s="24"/>
      <c r="E74" s="24"/>
      <c r="F74" s="24"/>
      <c r="G74" s="24"/>
      <c r="H74" s="24"/>
      <c r="I74" s="24"/>
      <c r="J74" s="24">
        <v>0</v>
      </c>
      <c r="K74" s="24"/>
      <c r="M74" s="24"/>
    </row>
    <row r="75" spans="1:16" x14ac:dyDescent="0.2">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
      <c r="A76" s="56" t="s">
        <v>38</v>
      </c>
      <c r="B76" s="57"/>
      <c r="C76" s="57"/>
      <c r="D76" s="57"/>
      <c r="E76" s="57"/>
      <c r="F76" s="57"/>
      <c r="G76" s="57"/>
      <c r="H76" s="57"/>
      <c r="I76" s="57"/>
      <c r="J76" s="57"/>
      <c r="K76" s="24"/>
      <c r="M76" s="24"/>
    </row>
    <row r="77" spans="1:16" x14ac:dyDescent="0.2">
      <c r="A77" s="59" t="s">
        <v>39</v>
      </c>
      <c r="B77" s="57"/>
      <c r="C77" s="57"/>
      <c r="D77" s="57"/>
      <c r="E77" s="57"/>
      <c r="F77" s="57"/>
      <c r="G77" s="57"/>
      <c r="H77" s="57"/>
      <c r="I77" s="57">
        <v>0</v>
      </c>
      <c r="J77" s="57">
        <v>0</v>
      </c>
      <c r="K77" s="24"/>
      <c r="M77" s="24"/>
    </row>
    <row r="78" spans="1:16" x14ac:dyDescent="0.2">
      <c r="A78" s="60" t="s">
        <v>40</v>
      </c>
      <c r="B78" s="24"/>
      <c r="C78" s="24"/>
      <c r="D78" s="24"/>
      <c r="E78" s="24"/>
      <c r="F78" s="24"/>
      <c r="G78" s="24">
        <v>0</v>
      </c>
      <c r="H78" s="24"/>
      <c r="I78" s="24"/>
      <c r="J78" s="24"/>
      <c r="K78" s="24"/>
      <c r="M78" s="24"/>
    </row>
    <row r="79" spans="1:16" x14ac:dyDescent="0.2">
      <c r="A79" s="60" t="s">
        <v>34</v>
      </c>
      <c r="B79" s="24"/>
      <c r="C79" s="24"/>
      <c r="D79" s="24"/>
      <c r="E79" s="24"/>
      <c r="F79" s="24"/>
      <c r="G79" s="24"/>
      <c r="H79" s="24">
        <v>0</v>
      </c>
      <c r="I79" s="24">
        <v>0</v>
      </c>
      <c r="J79" s="24"/>
      <c r="K79" s="24"/>
      <c r="M79" s="24"/>
    </row>
    <row r="80" spans="1:16" x14ac:dyDescent="0.2">
      <c r="A80" s="60" t="s">
        <v>50</v>
      </c>
      <c r="B80" s="24"/>
      <c r="C80" s="24"/>
      <c r="D80" s="24"/>
      <c r="E80" s="24"/>
      <c r="F80" s="24"/>
      <c r="G80" s="24"/>
      <c r="H80" s="24"/>
      <c r="I80" s="24"/>
      <c r="J80" s="24">
        <v>0</v>
      </c>
      <c r="K80" s="24"/>
      <c r="M80" s="24"/>
    </row>
    <row r="81" spans="1:17" x14ac:dyDescent="0.2">
      <c r="A81" s="60" t="s">
        <v>51</v>
      </c>
      <c r="B81" s="24"/>
      <c r="C81" s="24"/>
      <c r="D81" s="24"/>
      <c r="E81" s="24"/>
      <c r="F81" s="24"/>
      <c r="G81" s="24"/>
      <c r="H81" s="24"/>
      <c r="I81" s="24"/>
      <c r="J81" s="24">
        <v>0</v>
      </c>
      <c r="K81" s="24"/>
      <c r="M81" s="24"/>
    </row>
    <row r="82" spans="1:17" x14ac:dyDescent="0.2">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
      <c r="A83" s="56" t="s">
        <v>38</v>
      </c>
      <c r="B83" s="57"/>
      <c r="C83" s="57"/>
      <c r="D83" s="57"/>
      <c r="E83" s="57"/>
      <c r="F83" s="57"/>
      <c r="G83" s="57"/>
      <c r="H83" s="57"/>
      <c r="I83" s="57"/>
      <c r="J83" s="57"/>
      <c r="K83" s="24"/>
      <c r="M83" s="24"/>
    </row>
    <row r="84" spans="1:17" x14ac:dyDescent="0.2">
      <c r="A84" s="59" t="s">
        <v>39</v>
      </c>
      <c r="B84" s="57"/>
      <c r="C84" s="57"/>
      <c r="D84" s="57"/>
      <c r="E84" s="57"/>
      <c r="F84" s="57"/>
      <c r="G84" s="57"/>
      <c r="H84" s="57"/>
      <c r="I84" s="57">
        <v>0</v>
      </c>
      <c r="J84" s="57">
        <v>0</v>
      </c>
      <c r="K84" s="24"/>
      <c r="M84" s="24"/>
    </row>
    <row r="85" spans="1:17" x14ac:dyDescent="0.2">
      <c r="A85" s="60" t="s">
        <v>40</v>
      </c>
      <c r="B85" s="24"/>
      <c r="C85" s="24"/>
      <c r="D85" s="24"/>
      <c r="E85" s="24"/>
      <c r="F85" s="24"/>
      <c r="G85" s="24">
        <v>0</v>
      </c>
      <c r="H85" s="24"/>
      <c r="I85" s="24"/>
      <c r="J85" s="24"/>
      <c r="K85" s="24"/>
      <c r="M85" s="24"/>
    </row>
    <row r="86" spans="1:17" x14ac:dyDescent="0.2">
      <c r="A86" s="60" t="s">
        <v>34</v>
      </c>
      <c r="B86" s="24"/>
      <c r="C86" s="24"/>
      <c r="D86" s="24"/>
      <c r="E86" s="24"/>
      <c r="F86" s="24"/>
      <c r="G86" s="24"/>
      <c r="H86" s="24">
        <v>0</v>
      </c>
      <c r="I86" s="24">
        <v>0</v>
      </c>
      <c r="J86" s="24"/>
      <c r="K86" s="24"/>
      <c r="M86" s="24"/>
    </row>
    <row r="87" spans="1:17" x14ac:dyDescent="0.2">
      <c r="A87" s="60" t="s">
        <v>50</v>
      </c>
      <c r="B87" s="24"/>
      <c r="C87" s="24"/>
      <c r="D87" s="24"/>
      <c r="E87" s="24"/>
      <c r="F87" s="24"/>
      <c r="G87" s="24"/>
      <c r="H87" s="24"/>
      <c r="I87" s="24"/>
      <c r="J87" s="24">
        <v>0</v>
      </c>
      <c r="K87" s="24"/>
      <c r="M87" s="24"/>
    </row>
    <row r="88" spans="1:17" x14ac:dyDescent="0.2">
      <c r="A88" s="60" t="s">
        <v>51</v>
      </c>
      <c r="B88" s="24"/>
      <c r="C88" s="24"/>
      <c r="D88" s="24"/>
      <c r="E88" s="24"/>
      <c r="F88" s="24"/>
      <c r="G88" s="24"/>
      <c r="H88" s="24"/>
      <c r="I88" s="24"/>
      <c r="J88" s="24">
        <v>0</v>
      </c>
      <c r="K88" s="24"/>
      <c r="M88" s="24"/>
    </row>
    <row r="89" spans="1:17" x14ac:dyDescent="0.2">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
      <c r="A90" s="56" t="s">
        <v>38</v>
      </c>
      <c r="B90" s="57"/>
      <c r="C90" s="57"/>
      <c r="D90" s="57"/>
      <c r="E90" s="57"/>
      <c r="F90" s="57"/>
      <c r="G90" s="57"/>
      <c r="H90" s="57"/>
      <c r="I90" s="57"/>
      <c r="J90" s="57"/>
      <c r="K90" s="24"/>
      <c r="M90" s="24"/>
    </row>
    <row r="91" spans="1:17" x14ac:dyDescent="0.2">
      <c r="A91" s="59" t="s">
        <v>39</v>
      </c>
      <c r="B91" s="57"/>
      <c r="C91" s="57"/>
      <c r="D91" s="57"/>
      <c r="E91" s="57"/>
      <c r="F91" s="57"/>
      <c r="G91" s="57"/>
      <c r="H91" s="57"/>
      <c r="I91" s="57">
        <v>0</v>
      </c>
      <c r="J91" s="57">
        <v>0</v>
      </c>
      <c r="K91" s="24"/>
      <c r="M91" s="24"/>
    </row>
    <row r="92" spans="1:17" x14ac:dyDescent="0.2">
      <c r="A92" s="60" t="s">
        <v>40</v>
      </c>
      <c r="B92" s="24"/>
      <c r="C92" s="24"/>
      <c r="D92" s="24"/>
      <c r="E92" s="24"/>
      <c r="F92" s="24"/>
      <c r="G92" s="24">
        <v>0</v>
      </c>
      <c r="H92" s="24"/>
      <c r="I92" s="24"/>
      <c r="J92" s="24"/>
      <c r="K92" s="24"/>
      <c r="M92" s="24"/>
    </row>
    <row r="93" spans="1:17" x14ac:dyDescent="0.2">
      <c r="A93" s="60" t="s">
        <v>34</v>
      </c>
      <c r="B93" s="24"/>
      <c r="C93" s="24"/>
      <c r="D93" s="24"/>
      <c r="E93" s="24"/>
      <c r="F93" s="24"/>
      <c r="G93" s="24"/>
      <c r="H93" s="24">
        <v>0</v>
      </c>
      <c r="I93" s="24">
        <v>0</v>
      </c>
      <c r="J93" s="24"/>
      <c r="K93" s="24"/>
      <c r="M93" s="24"/>
    </row>
    <row r="94" spans="1:17" x14ac:dyDescent="0.2">
      <c r="A94" s="60" t="s">
        <v>50</v>
      </c>
      <c r="B94" s="24"/>
      <c r="C94" s="24"/>
      <c r="D94" s="24"/>
      <c r="E94" s="24"/>
      <c r="F94" s="24"/>
      <c r="G94" s="24"/>
      <c r="H94" s="24"/>
      <c r="I94" s="24"/>
      <c r="J94" s="24">
        <v>0</v>
      </c>
      <c r="K94" s="24"/>
      <c r="M94" s="24"/>
    </row>
    <row r="95" spans="1:17" x14ac:dyDescent="0.2">
      <c r="A95" s="60" t="s">
        <v>51</v>
      </c>
      <c r="B95" s="24"/>
      <c r="C95" s="24"/>
      <c r="D95" s="24"/>
      <c r="E95" s="24"/>
      <c r="F95" s="24"/>
      <c r="G95" s="24"/>
      <c r="H95" s="24"/>
      <c r="I95" s="24"/>
      <c r="J95" s="24">
        <v>0</v>
      </c>
      <c r="K95" s="24"/>
      <c r="M95" s="24"/>
    </row>
    <row r="96" spans="1:17" x14ac:dyDescent="0.2">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
      <c r="A97" s="56" t="s">
        <v>38</v>
      </c>
      <c r="B97" s="57"/>
      <c r="C97" s="57"/>
      <c r="D97" s="57"/>
      <c r="E97" s="57"/>
      <c r="F97" s="57"/>
      <c r="G97" s="57"/>
      <c r="H97" s="57"/>
      <c r="I97" s="57"/>
      <c r="J97" s="57"/>
      <c r="K97" s="24"/>
      <c r="M97" s="24"/>
      <c r="Q97" s="24"/>
    </row>
    <row r="98" spans="1:34" x14ac:dyDescent="0.2">
      <c r="A98" s="59" t="s">
        <v>39</v>
      </c>
      <c r="B98" s="57"/>
      <c r="C98" s="57"/>
      <c r="D98" s="57"/>
      <c r="E98" s="57"/>
      <c r="F98" s="57"/>
      <c r="G98" s="57"/>
      <c r="H98" s="57"/>
      <c r="I98" s="57">
        <v>0</v>
      </c>
      <c r="J98" s="57">
        <v>0</v>
      </c>
      <c r="K98" s="24"/>
      <c r="M98" s="24"/>
      <c r="Q98" s="24"/>
    </row>
    <row r="99" spans="1:34" x14ac:dyDescent="0.2">
      <c r="A99" s="60" t="s">
        <v>40</v>
      </c>
      <c r="B99" s="24"/>
      <c r="C99" s="24"/>
      <c r="D99" s="24"/>
      <c r="E99" s="24"/>
      <c r="F99" s="24"/>
      <c r="G99" s="24">
        <v>0</v>
      </c>
      <c r="H99" s="24"/>
      <c r="I99" s="24"/>
      <c r="J99" s="24"/>
      <c r="K99" s="24"/>
      <c r="M99" s="24"/>
    </row>
    <row r="100" spans="1:34" x14ac:dyDescent="0.2">
      <c r="A100" s="60" t="s">
        <v>34</v>
      </c>
      <c r="B100" s="24"/>
      <c r="C100" s="24"/>
      <c r="D100" s="24"/>
      <c r="E100" s="24"/>
      <c r="F100" s="24"/>
      <c r="G100" s="24"/>
      <c r="H100" s="24">
        <v>0</v>
      </c>
      <c r="I100" s="24">
        <v>0</v>
      </c>
      <c r="J100" s="24"/>
      <c r="K100" s="24"/>
      <c r="M100" s="24"/>
    </row>
    <row r="101" spans="1:34" x14ac:dyDescent="0.2">
      <c r="A101" s="60" t="s">
        <v>50</v>
      </c>
      <c r="B101" s="24"/>
      <c r="C101" s="24"/>
      <c r="D101" s="24"/>
      <c r="E101" s="24"/>
      <c r="F101" s="24"/>
      <c r="G101" s="24"/>
      <c r="H101" s="24"/>
      <c r="I101" s="24"/>
      <c r="J101" s="24">
        <v>0</v>
      </c>
      <c r="K101" s="24"/>
      <c r="M101" s="24"/>
    </row>
    <row r="102" spans="1:34" x14ac:dyDescent="0.2">
      <c r="A102" s="60" t="s">
        <v>51</v>
      </c>
      <c r="B102" s="24"/>
      <c r="C102" s="24"/>
      <c r="D102" s="24"/>
      <c r="E102" s="24"/>
      <c r="F102" s="24"/>
      <c r="G102" s="24"/>
      <c r="H102" s="24"/>
      <c r="I102" s="24"/>
      <c r="J102" s="24">
        <v>0</v>
      </c>
      <c r="K102" s="24"/>
      <c r="M102" s="24"/>
    </row>
    <row r="103" spans="1:34" x14ac:dyDescent="0.2">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
      <c r="A104" s="56" t="s">
        <v>38</v>
      </c>
      <c r="B104" s="57"/>
      <c r="C104" s="57"/>
      <c r="D104" s="57"/>
      <c r="E104" s="57"/>
      <c r="F104" s="57"/>
      <c r="G104" s="57"/>
      <c r="H104" s="57"/>
      <c r="I104" s="57"/>
      <c r="J104" s="57"/>
      <c r="K104" s="24"/>
      <c r="M104" s="24"/>
      <c r="Q104" s="24"/>
    </row>
    <row r="105" spans="1:34" x14ac:dyDescent="0.2">
      <c r="A105" s="59" t="s">
        <v>39</v>
      </c>
      <c r="B105" s="57"/>
      <c r="C105" s="57"/>
      <c r="D105" s="57"/>
      <c r="E105" s="57"/>
      <c r="F105" s="57"/>
      <c r="G105" s="57"/>
      <c r="H105" s="57"/>
      <c r="I105" s="57">
        <v>0</v>
      </c>
      <c r="J105" s="57">
        <v>0</v>
      </c>
      <c r="K105" s="24"/>
      <c r="M105" s="24"/>
      <c r="Q105" s="24"/>
    </row>
    <row r="106" spans="1:34" x14ac:dyDescent="0.2">
      <c r="A106" s="60" t="s">
        <v>40</v>
      </c>
      <c r="B106" s="24"/>
      <c r="C106" s="24"/>
      <c r="D106" s="24"/>
      <c r="E106" s="24"/>
      <c r="F106" s="24"/>
      <c r="G106" s="24">
        <v>0</v>
      </c>
      <c r="H106" s="24"/>
      <c r="I106" s="24"/>
      <c r="J106" s="24"/>
      <c r="K106" s="24"/>
      <c r="M106" s="24"/>
    </row>
    <row r="107" spans="1:34" x14ac:dyDescent="0.2">
      <c r="A107" s="60" t="s">
        <v>34</v>
      </c>
      <c r="B107" s="24"/>
      <c r="C107" s="24"/>
      <c r="D107" s="24"/>
      <c r="E107" s="24"/>
      <c r="F107" s="24"/>
      <c r="G107" s="24"/>
      <c r="H107" s="24">
        <v>0</v>
      </c>
      <c r="I107" s="24">
        <v>0</v>
      </c>
      <c r="J107" s="24"/>
      <c r="K107" s="24"/>
      <c r="M107" s="24"/>
    </row>
    <row r="108" spans="1:34" x14ac:dyDescent="0.2">
      <c r="A108" s="60" t="s">
        <v>50</v>
      </c>
      <c r="B108" s="24"/>
      <c r="C108" s="24"/>
      <c r="D108" s="24"/>
      <c r="E108" s="24"/>
      <c r="F108" s="24"/>
      <c r="G108" s="24"/>
      <c r="H108" s="24"/>
      <c r="I108" s="24"/>
      <c r="J108" s="24">
        <v>0</v>
      </c>
      <c r="K108" s="24"/>
      <c r="M108" s="24"/>
    </row>
    <row r="109" spans="1:34" x14ac:dyDescent="0.2">
      <c r="A109" s="60" t="s">
        <v>51</v>
      </c>
      <c r="B109" s="24"/>
      <c r="C109" s="24"/>
      <c r="D109" s="24"/>
      <c r="E109" s="24"/>
      <c r="F109" s="24"/>
      <c r="G109" s="24"/>
      <c r="H109" s="24"/>
      <c r="I109" s="24"/>
      <c r="J109" s="24">
        <v>0</v>
      </c>
      <c r="K109" s="24"/>
      <c r="M109" s="24"/>
    </row>
    <row r="110" spans="1:34" x14ac:dyDescent="0.2">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
      <c r="A112" s="56" t="s">
        <v>38</v>
      </c>
      <c r="B112" s="57"/>
      <c r="C112" s="57"/>
      <c r="D112" s="57"/>
      <c r="E112" s="57"/>
      <c r="F112" s="57"/>
      <c r="G112" s="57"/>
      <c r="H112" s="57"/>
      <c r="I112" s="57"/>
      <c r="J112" s="57"/>
      <c r="K112" s="24"/>
      <c r="M112" s="24"/>
      <c r="Q112" s="24"/>
    </row>
    <row r="113" spans="1:20" x14ac:dyDescent="0.2">
      <c r="A113" s="59" t="s">
        <v>39</v>
      </c>
      <c r="B113" s="57"/>
      <c r="C113" s="57"/>
      <c r="D113" s="57"/>
      <c r="E113" s="57"/>
      <c r="F113" s="57"/>
      <c r="G113" s="57"/>
      <c r="H113" s="57"/>
      <c r="I113" s="57">
        <v>0</v>
      </c>
      <c r="J113" s="57">
        <v>0</v>
      </c>
      <c r="K113" s="24"/>
      <c r="M113" s="24"/>
      <c r="Q113" s="24"/>
    </row>
    <row r="114" spans="1:20" x14ac:dyDescent="0.2">
      <c r="A114" s="60" t="s">
        <v>40</v>
      </c>
      <c r="B114" s="24"/>
      <c r="C114" s="24"/>
      <c r="D114" s="24"/>
      <c r="E114" s="24"/>
      <c r="F114" s="24"/>
      <c r="G114" s="24">
        <v>0</v>
      </c>
      <c r="H114" s="24"/>
      <c r="I114" s="24"/>
      <c r="J114" s="24"/>
      <c r="K114" s="24"/>
      <c r="M114" s="24"/>
    </row>
    <row r="115" spans="1:20" x14ac:dyDescent="0.2">
      <c r="A115" s="60" t="s">
        <v>34</v>
      </c>
      <c r="B115" s="24"/>
      <c r="C115" s="24"/>
      <c r="D115" s="24"/>
      <c r="E115" s="24"/>
      <c r="F115" s="24"/>
      <c r="G115" s="24"/>
      <c r="H115" s="24">
        <v>0</v>
      </c>
      <c r="I115" s="24">
        <v>0</v>
      </c>
      <c r="J115" s="24"/>
      <c r="K115" s="24"/>
      <c r="M115" s="24"/>
    </row>
    <row r="116" spans="1:20" x14ac:dyDescent="0.2">
      <c r="A116" s="60" t="s">
        <v>50</v>
      </c>
      <c r="B116" s="24"/>
      <c r="C116" s="24"/>
      <c r="D116" s="24"/>
      <c r="E116" s="24"/>
      <c r="F116" s="24"/>
      <c r="G116" s="24"/>
      <c r="H116" s="24"/>
      <c r="I116" s="24"/>
      <c r="J116" s="24">
        <v>0</v>
      </c>
      <c r="K116" s="24"/>
      <c r="M116" s="24"/>
    </row>
    <row r="117" spans="1:20" x14ac:dyDescent="0.2">
      <c r="A117" s="60" t="s">
        <v>51</v>
      </c>
      <c r="B117" s="24"/>
      <c r="C117" s="24"/>
      <c r="D117" s="24"/>
      <c r="E117" s="24"/>
      <c r="F117" s="24"/>
      <c r="G117" s="24"/>
      <c r="H117" s="24"/>
      <c r="I117" s="24"/>
      <c r="J117" s="24">
        <v>0</v>
      </c>
      <c r="K117" s="24"/>
      <c r="M117" s="24"/>
    </row>
    <row r="118" spans="1:20" x14ac:dyDescent="0.2">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
      <c r="A119" s="56" t="s">
        <v>38</v>
      </c>
      <c r="B119" s="57"/>
      <c r="C119" s="57"/>
      <c r="D119" s="57"/>
      <c r="E119" s="57"/>
      <c r="F119" s="57"/>
      <c r="G119" s="57"/>
      <c r="H119" s="57"/>
      <c r="I119" s="57"/>
      <c r="J119" s="57"/>
      <c r="K119" s="24"/>
      <c r="M119" s="24"/>
      <c r="Q119" s="24"/>
    </row>
    <row r="120" spans="1:20" x14ac:dyDescent="0.2">
      <c r="A120" s="59" t="s">
        <v>39</v>
      </c>
      <c r="B120" s="57"/>
      <c r="C120" s="57"/>
      <c r="D120" s="57"/>
      <c r="E120" s="57"/>
      <c r="F120" s="57"/>
      <c r="G120" s="57">
        <v>-4200</v>
      </c>
      <c r="H120" s="57"/>
      <c r="I120" s="57">
        <v>0</v>
      </c>
      <c r="J120" s="57">
        <v>20000</v>
      </c>
      <c r="K120" s="24"/>
      <c r="M120" s="24"/>
      <c r="Q120" s="24"/>
    </row>
    <row r="121" spans="1:20" x14ac:dyDescent="0.2">
      <c r="A121" s="60" t="s">
        <v>40</v>
      </c>
      <c r="B121" s="24"/>
      <c r="C121" s="24"/>
      <c r="D121" s="24"/>
      <c r="E121" s="24"/>
      <c r="F121" s="24"/>
      <c r="G121" s="24">
        <v>0</v>
      </c>
      <c r="H121" s="24"/>
      <c r="I121" s="24"/>
      <c r="J121" s="24"/>
      <c r="K121" s="24"/>
      <c r="M121" s="24"/>
    </row>
    <row r="122" spans="1:20" x14ac:dyDescent="0.2">
      <c r="A122" s="60" t="s">
        <v>34</v>
      </c>
      <c r="B122" s="24"/>
      <c r="C122" s="24"/>
      <c r="D122" s="24"/>
      <c r="E122" s="24"/>
      <c r="F122" s="24"/>
      <c r="G122" s="24"/>
      <c r="H122" s="24">
        <v>0</v>
      </c>
      <c r="I122" s="24">
        <v>0</v>
      </c>
      <c r="J122" s="24"/>
      <c r="K122" s="24"/>
      <c r="M122" s="24"/>
    </row>
    <row r="123" spans="1:20" x14ac:dyDescent="0.2">
      <c r="A123" s="60" t="s">
        <v>50</v>
      </c>
      <c r="B123" s="24"/>
      <c r="C123" s="24"/>
      <c r="D123" s="24"/>
      <c r="E123" s="24"/>
      <c r="F123" s="24"/>
      <c r="G123" s="24"/>
      <c r="H123" s="24"/>
      <c r="I123" s="24"/>
      <c r="J123" s="24">
        <v>0</v>
      </c>
      <c r="K123" s="24"/>
      <c r="M123" s="24"/>
    </row>
    <row r="124" spans="1:20" x14ac:dyDescent="0.2">
      <c r="A124" s="60" t="s">
        <v>51</v>
      </c>
      <c r="B124" s="24"/>
      <c r="C124" s="24"/>
      <c r="D124" s="24"/>
      <c r="E124" s="24"/>
      <c r="F124" s="24"/>
      <c r="G124" s="24"/>
      <c r="H124" s="24"/>
      <c r="I124" s="24"/>
      <c r="J124" s="24">
        <v>0</v>
      </c>
      <c r="K124" s="24"/>
      <c r="M124" s="24"/>
    </row>
    <row r="125" spans="1:20" x14ac:dyDescent="0.2">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
      <c r="A126" s="56" t="s">
        <v>38</v>
      </c>
      <c r="B126" s="57"/>
      <c r="C126" s="57"/>
      <c r="D126" s="57"/>
      <c r="E126" s="57"/>
      <c r="F126" s="57"/>
      <c r="G126" s="57"/>
      <c r="H126" s="57"/>
      <c r="I126" s="57"/>
      <c r="J126" s="57"/>
      <c r="K126" s="24"/>
      <c r="M126" s="24"/>
      <c r="Q126" s="24"/>
    </row>
    <row r="127" spans="1:20" x14ac:dyDescent="0.2">
      <c r="A127" s="59" t="s">
        <v>39</v>
      </c>
      <c r="B127" s="57"/>
      <c r="C127" s="57"/>
      <c r="D127" s="57"/>
      <c r="E127" s="57"/>
      <c r="F127" s="57"/>
      <c r="G127" s="57">
        <v>-4200</v>
      </c>
      <c r="H127" s="57"/>
      <c r="I127" s="57">
        <v>0</v>
      </c>
      <c r="J127" s="57">
        <v>20000</v>
      </c>
      <c r="K127" s="24"/>
      <c r="M127" s="24"/>
      <c r="Q127" s="24"/>
    </row>
    <row r="128" spans="1:20" x14ac:dyDescent="0.2">
      <c r="A128" s="60" t="s">
        <v>40</v>
      </c>
      <c r="B128" s="24"/>
      <c r="C128" s="24"/>
      <c r="D128" s="24"/>
      <c r="E128" s="24"/>
      <c r="F128" s="24"/>
      <c r="G128" s="24">
        <v>0</v>
      </c>
      <c r="H128" s="24"/>
      <c r="I128" s="24"/>
      <c r="J128" s="24"/>
      <c r="K128" s="24"/>
      <c r="M128" s="24"/>
    </row>
    <row r="129" spans="1:34" x14ac:dyDescent="0.2">
      <c r="A129" s="60" t="s">
        <v>34</v>
      </c>
      <c r="B129" s="24"/>
      <c r="C129" s="24"/>
      <c r="D129" s="24"/>
      <c r="E129" s="24"/>
      <c r="F129" s="24"/>
      <c r="G129" s="24"/>
      <c r="H129" s="24">
        <v>0</v>
      </c>
      <c r="I129" s="24">
        <v>0</v>
      </c>
      <c r="J129" s="24"/>
      <c r="K129" s="24"/>
      <c r="M129" s="24"/>
    </row>
    <row r="130" spans="1:34" x14ac:dyDescent="0.2">
      <c r="A130" s="60" t="s">
        <v>50</v>
      </c>
      <c r="B130" s="24"/>
      <c r="C130" s="24"/>
      <c r="D130" s="24"/>
      <c r="E130" s="24"/>
      <c r="F130" s="24"/>
      <c r="G130" s="24"/>
      <c r="H130" s="24"/>
      <c r="I130" s="24"/>
      <c r="J130" s="24">
        <v>0</v>
      </c>
      <c r="K130" s="24"/>
      <c r="M130" s="24"/>
    </row>
    <row r="131" spans="1:34" x14ac:dyDescent="0.2">
      <c r="A131" s="60" t="s">
        <v>51</v>
      </c>
      <c r="B131" s="24"/>
      <c r="C131" s="24"/>
      <c r="D131" s="24"/>
      <c r="E131" s="24"/>
      <c r="F131" s="24"/>
      <c r="G131" s="24"/>
      <c r="H131" s="24"/>
      <c r="I131" s="24"/>
      <c r="J131" s="24">
        <v>0</v>
      </c>
      <c r="K131" s="24"/>
      <c r="M131" s="24"/>
    </row>
    <row r="132" spans="1:34" x14ac:dyDescent="0.2">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
      <c r="A134" s="56" t="s">
        <v>38</v>
      </c>
      <c r="B134" s="57"/>
      <c r="C134" s="57"/>
      <c r="D134" s="57"/>
      <c r="E134" s="57"/>
      <c r="F134" s="57"/>
      <c r="G134" s="57"/>
      <c r="H134" s="57"/>
      <c r="I134" s="57"/>
      <c r="J134" s="57"/>
      <c r="K134" s="24"/>
      <c r="M134" s="24"/>
      <c r="Q134" s="24"/>
    </row>
    <row r="135" spans="1:34" x14ac:dyDescent="0.2">
      <c r="A135" s="59" t="s">
        <v>39</v>
      </c>
      <c r="B135" s="57"/>
      <c r="C135" s="57"/>
      <c r="D135" s="57"/>
      <c r="E135" s="57"/>
      <c r="F135" s="57"/>
      <c r="G135" s="57">
        <v>-4200</v>
      </c>
      <c r="H135" s="57"/>
      <c r="I135" s="57">
        <v>0</v>
      </c>
      <c r="J135" s="57">
        <v>0</v>
      </c>
      <c r="K135" s="24"/>
      <c r="M135" s="24"/>
      <c r="Q135" s="24"/>
    </row>
    <row r="136" spans="1:34" x14ac:dyDescent="0.2">
      <c r="A136" s="60" t="s">
        <v>40</v>
      </c>
      <c r="B136" s="24"/>
      <c r="C136" s="24"/>
      <c r="D136" s="24"/>
      <c r="E136" s="24"/>
      <c r="F136" s="24"/>
      <c r="G136" s="24">
        <v>0</v>
      </c>
      <c r="H136" s="24"/>
      <c r="I136" s="24"/>
      <c r="J136" s="24"/>
      <c r="K136" s="24"/>
      <c r="M136" s="24"/>
    </row>
    <row r="137" spans="1:34" x14ac:dyDescent="0.2">
      <c r="A137" s="60" t="s">
        <v>34</v>
      </c>
      <c r="B137" s="24"/>
      <c r="C137" s="24"/>
      <c r="D137" s="24"/>
      <c r="E137" s="24"/>
      <c r="F137" s="24"/>
      <c r="G137" s="24"/>
      <c r="H137" s="24">
        <v>0</v>
      </c>
      <c r="I137" s="24">
        <v>0</v>
      </c>
      <c r="J137" s="24"/>
      <c r="K137" s="24"/>
      <c r="M137" s="24"/>
    </row>
    <row r="138" spans="1:34" x14ac:dyDescent="0.2">
      <c r="A138" s="60" t="s">
        <v>50</v>
      </c>
      <c r="B138" s="24"/>
      <c r="C138" s="24"/>
      <c r="D138" s="24"/>
      <c r="E138" s="24"/>
      <c r="F138" s="24"/>
      <c r="G138" s="24"/>
      <c r="H138" s="24"/>
      <c r="I138" s="24"/>
      <c r="J138" s="24">
        <v>0</v>
      </c>
      <c r="K138" s="24"/>
      <c r="M138" s="24"/>
    </row>
    <row r="139" spans="1:34" x14ac:dyDescent="0.2">
      <c r="A139" s="60" t="s">
        <v>51</v>
      </c>
      <c r="B139" s="24"/>
      <c r="C139" s="24"/>
      <c r="D139" s="24"/>
      <c r="E139" s="24"/>
      <c r="F139" s="24"/>
      <c r="G139" s="24"/>
      <c r="H139" s="24"/>
      <c r="I139" s="24"/>
      <c r="J139" s="24">
        <v>0</v>
      </c>
      <c r="K139" s="24"/>
      <c r="M139" s="24"/>
    </row>
    <row r="140" spans="1:34" x14ac:dyDescent="0.2">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
      <c r="A142" s="56" t="s">
        <v>38</v>
      </c>
      <c r="B142" s="57"/>
      <c r="C142" s="57"/>
      <c r="D142" s="57"/>
      <c r="E142" s="57"/>
      <c r="F142" s="57"/>
      <c r="G142" s="57"/>
      <c r="H142" s="57"/>
      <c r="I142" s="57"/>
      <c r="J142" s="57"/>
      <c r="K142" s="24"/>
      <c r="M142" s="24"/>
      <c r="Q142" s="24"/>
    </row>
    <row r="143" spans="1:34" x14ac:dyDescent="0.2">
      <c r="A143" s="59" t="s">
        <v>39</v>
      </c>
      <c r="B143" s="57"/>
      <c r="C143" s="57"/>
      <c r="D143" s="57"/>
      <c r="E143" s="57"/>
      <c r="F143" s="57"/>
      <c r="G143" s="57">
        <v>-4200</v>
      </c>
      <c r="H143" s="57"/>
      <c r="I143" s="57">
        <v>0</v>
      </c>
      <c r="J143" s="57">
        <v>0</v>
      </c>
      <c r="K143" s="24"/>
      <c r="M143" s="24"/>
      <c r="Q143" s="24">
        <v>-19583</v>
      </c>
    </row>
    <row r="144" spans="1:34" x14ac:dyDescent="0.2">
      <c r="A144" s="60" t="s">
        <v>40</v>
      </c>
      <c r="B144" s="24"/>
      <c r="C144" s="24"/>
      <c r="D144" s="24"/>
      <c r="E144" s="24"/>
      <c r="F144" s="24"/>
      <c r="G144" s="24">
        <v>0</v>
      </c>
      <c r="H144" s="24"/>
      <c r="I144" s="24"/>
      <c r="J144" s="24"/>
      <c r="K144" s="24"/>
      <c r="M144" s="24"/>
    </row>
    <row r="145" spans="1:34" x14ac:dyDescent="0.2">
      <c r="A145" s="60" t="s">
        <v>34</v>
      </c>
      <c r="B145" s="24"/>
      <c r="C145" s="24"/>
      <c r="D145" s="24"/>
      <c r="E145" s="24"/>
      <c r="F145" s="24"/>
      <c r="G145" s="24"/>
      <c r="H145" s="24">
        <v>0</v>
      </c>
      <c r="I145" s="24">
        <v>0</v>
      </c>
      <c r="J145" s="24"/>
      <c r="K145" s="24"/>
      <c r="M145" s="24"/>
    </row>
    <row r="146" spans="1:34" x14ac:dyDescent="0.2">
      <c r="A146" s="60" t="s">
        <v>50</v>
      </c>
      <c r="B146" s="24"/>
      <c r="C146" s="24"/>
      <c r="D146" s="24"/>
      <c r="E146" s="24"/>
      <c r="F146" s="24"/>
      <c r="G146" s="24"/>
      <c r="H146" s="24"/>
      <c r="I146" s="24"/>
      <c r="J146" s="24">
        <v>0</v>
      </c>
      <c r="K146" s="24"/>
      <c r="M146" s="24"/>
    </row>
    <row r="147" spans="1:34" x14ac:dyDescent="0.2">
      <c r="A147" s="60" t="s">
        <v>51</v>
      </c>
      <c r="B147" s="24"/>
      <c r="C147" s="24"/>
      <c r="D147" s="24"/>
      <c r="E147" s="24"/>
      <c r="F147" s="24"/>
      <c r="G147" s="24"/>
      <c r="H147" s="24"/>
      <c r="I147" s="24"/>
      <c r="J147" s="24">
        <v>0</v>
      </c>
      <c r="K147" s="24"/>
      <c r="M147" s="24"/>
    </row>
    <row r="148" spans="1:34" x14ac:dyDescent="0.2">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
      <c r="A150" s="56" t="s">
        <v>38</v>
      </c>
      <c r="B150" s="57"/>
      <c r="C150" s="57"/>
      <c r="D150" s="57"/>
      <c r="E150" s="57"/>
      <c r="F150" s="57"/>
      <c r="G150" s="57"/>
      <c r="H150" s="57"/>
      <c r="I150" s="57"/>
      <c r="J150" s="57"/>
      <c r="K150" s="24"/>
      <c r="M150" s="24"/>
      <c r="Q150" s="24"/>
    </row>
    <row r="151" spans="1:34" x14ac:dyDescent="0.2">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
      <c r="A152" s="60" t="s">
        <v>40</v>
      </c>
      <c r="B152" s="24"/>
      <c r="C152" s="24"/>
      <c r="D152" s="24"/>
      <c r="E152" s="24"/>
      <c r="F152" s="24"/>
      <c r="G152" s="24">
        <v>0</v>
      </c>
      <c r="H152" s="24"/>
      <c r="I152" s="24"/>
      <c r="J152" s="24"/>
      <c r="K152" s="24"/>
      <c r="M152" s="24"/>
    </row>
    <row r="153" spans="1:34" x14ac:dyDescent="0.2">
      <c r="A153" s="60" t="s">
        <v>34</v>
      </c>
      <c r="B153" s="24"/>
      <c r="C153" s="24"/>
      <c r="D153" s="24"/>
      <c r="E153" s="24"/>
      <c r="F153" s="24"/>
      <c r="G153" s="24"/>
      <c r="H153" s="24">
        <v>0</v>
      </c>
      <c r="I153" s="24">
        <v>0</v>
      </c>
      <c r="J153" s="24"/>
      <c r="K153" s="24"/>
      <c r="M153" s="24"/>
      <c r="S153" s="24">
        <f>-8564-680</f>
        <v>-9244</v>
      </c>
    </row>
    <row r="154" spans="1:34" x14ac:dyDescent="0.2">
      <c r="A154" s="60" t="s">
        <v>50</v>
      </c>
      <c r="B154" s="24"/>
      <c r="C154" s="24"/>
      <c r="D154" s="24"/>
      <c r="E154" s="24"/>
      <c r="F154" s="24"/>
      <c r="G154" s="24"/>
      <c r="H154" s="24"/>
      <c r="I154" s="24"/>
      <c r="J154" s="24">
        <v>0</v>
      </c>
      <c r="K154" s="24"/>
      <c r="M154" s="24"/>
    </row>
    <row r="155" spans="1:34" x14ac:dyDescent="0.2">
      <c r="A155" s="60" t="s">
        <v>51</v>
      </c>
      <c r="B155" s="24"/>
      <c r="C155" s="24"/>
      <c r="D155" s="24"/>
      <c r="E155" s="24"/>
      <c r="F155" s="24"/>
      <c r="G155" s="24"/>
      <c r="H155" s="24"/>
      <c r="I155" s="24"/>
      <c r="J155" s="24">
        <v>0</v>
      </c>
      <c r="K155" s="24"/>
      <c r="M155" s="24"/>
    </row>
    <row r="156" spans="1:34" x14ac:dyDescent="0.2">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
      <c r="A158" s="56" t="s">
        <v>38</v>
      </c>
      <c r="B158" s="57"/>
      <c r="C158" s="57"/>
      <c r="D158" s="57"/>
      <c r="E158" s="57"/>
      <c r="F158" s="57"/>
      <c r="G158" s="57"/>
      <c r="H158" s="57"/>
      <c r="I158" s="57"/>
      <c r="J158" s="57"/>
      <c r="K158" s="24"/>
      <c r="M158" s="24"/>
      <c r="Q158" s="24"/>
    </row>
    <row r="159" spans="1:34" x14ac:dyDescent="0.2">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
      <c r="A160" s="60" t="s">
        <v>40</v>
      </c>
      <c r="B160" s="24"/>
      <c r="C160" s="24"/>
      <c r="D160" s="24"/>
      <c r="E160" s="24"/>
      <c r="F160" s="24"/>
      <c r="G160" s="24">
        <v>0</v>
      </c>
      <c r="H160" s="24"/>
      <c r="I160" s="24"/>
      <c r="J160" s="24"/>
      <c r="K160" s="24"/>
      <c r="M160" s="24"/>
    </row>
    <row r="161" spans="1:34" x14ac:dyDescent="0.2">
      <c r="A161" s="60" t="s">
        <v>34</v>
      </c>
      <c r="B161" s="24"/>
      <c r="C161" s="24"/>
      <c r="D161" s="24"/>
      <c r="E161" s="24"/>
      <c r="F161" s="24"/>
      <c r="G161" s="24"/>
      <c r="H161" s="24">
        <v>0</v>
      </c>
      <c r="I161" s="24">
        <v>0</v>
      </c>
      <c r="J161" s="24"/>
      <c r="K161" s="24"/>
      <c r="M161" s="24"/>
      <c r="S161" s="24">
        <v>0</v>
      </c>
    </row>
    <row r="162" spans="1:34" x14ac:dyDescent="0.2">
      <c r="A162" s="60" t="s">
        <v>50</v>
      </c>
      <c r="B162" s="24"/>
      <c r="C162" s="24"/>
      <c r="D162" s="24"/>
      <c r="E162" s="24"/>
      <c r="F162" s="24"/>
      <c r="G162" s="24"/>
      <c r="H162" s="24"/>
      <c r="I162" s="24"/>
      <c r="J162" s="24">
        <v>0</v>
      </c>
      <c r="K162" s="24"/>
      <c r="M162" s="24"/>
    </row>
    <row r="163" spans="1:34" x14ac:dyDescent="0.2">
      <c r="A163" s="60" t="s">
        <v>51</v>
      </c>
      <c r="B163" s="24"/>
      <c r="C163" s="24"/>
      <c r="D163" s="24"/>
      <c r="E163" s="24"/>
      <c r="F163" s="24"/>
      <c r="G163" s="24"/>
      <c r="H163" s="24"/>
      <c r="I163" s="24"/>
      <c r="J163" s="24">
        <v>0</v>
      </c>
      <c r="K163" s="24"/>
      <c r="M163" s="24"/>
    </row>
    <row r="164" spans="1:34" x14ac:dyDescent="0.2">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
      <c r="A166" s="56" t="s">
        <v>38</v>
      </c>
      <c r="B166" s="57"/>
      <c r="C166" s="57"/>
      <c r="D166" s="57"/>
      <c r="E166" s="57"/>
      <c r="F166" s="57"/>
      <c r="G166" s="57"/>
      <c r="H166" s="57"/>
      <c r="I166" s="57"/>
      <c r="J166" s="57"/>
      <c r="K166" s="24"/>
      <c r="M166" s="24"/>
      <c r="Q166" s="24"/>
    </row>
    <row r="167" spans="1:34" x14ac:dyDescent="0.2">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
      <c r="A168" s="60" t="s">
        <v>40</v>
      </c>
      <c r="B168" s="24"/>
      <c r="C168" s="24"/>
      <c r="D168" s="24"/>
      <c r="E168" s="24"/>
      <c r="F168" s="24"/>
      <c r="G168" s="24">
        <v>0</v>
      </c>
      <c r="H168" s="24"/>
      <c r="I168" s="24"/>
      <c r="J168" s="24"/>
      <c r="K168" s="24"/>
      <c r="M168" s="24"/>
    </row>
    <row r="169" spans="1:34" x14ac:dyDescent="0.2">
      <c r="A169" s="60" t="s">
        <v>34</v>
      </c>
      <c r="B169" s="24"/>
      <c r="C169" s="24"/>
      <c r="D169" s="24"/>
      <c r="E169" s="24"/>
      <c r="F169" s="24"/>
      <c r="G169" s="24"/>
      <c r="H169" s="24">
        <v>0</v>
      </c>
      <c r="I169" s="24">
        <v>0</v>
      </c>
      <c r="J169" s="24"/>
      <c r="K169" s="24"/>
      <c r="M169" s="24"/>
      <c r="S169" s="24">
        <v>0</v>
      </c>
    </row>
    <row r="170" spans="1:34" x14ac:dyDescent="0.2">
      <c r="A170" s="60" t="s">
        <v>50</v>
      </c>
      <c r="B170" s="24"/>
      <c r="C170" s="24"/>
      <c r="D170" s="24"/>
      <c r="E170" s="24"/>
      <c r="F170" s="24"/>
      <c r="G170" s="24"/>
      <c r="H170" s="24"/>
      <c r="I170" s="24"/>
      <c r="J170" s="24">
        <v>0</v>
      </c>
      <c r="K170" s="24"/>
      <c r="M170" s="24"/>
    </row>
    <row r="171" spans="1:34" x14ac:dyDescent="0.2">
      <c r="A171" s="60" t="s">
        <v>51</v>
      </c>
      <c r="B171" s="24"/>
      <c r="C171" s="24"/>
      <c r="D171" s="24"/>
      <c r="E171" s="24"/>
      <c r="F171" s="24"/>
      <c r="G171" s="24"/>
      <c r="H171" s="24"/>
      <c r="I171" s="24"/>
      <c r="J171" s="24">
        <v>0</v>
      </c>
      <c r="K171" s="24"/>
      <c r="M171" s="24"/>
    </row>
    <row r="172" spans="1:34" x14ac:dyDescent="0.2">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
      <c r="A174" s="56" t="s">
        <v>38</v>
      </c>
      <c r="B174" s="57"/>
      <c r="C174" s="57"/>
      <c r="D174" s="57"/>
      <c r="E174" s="57"/>
      <c r="F174" s="57"/>
      <c r="G174" s="57"/>
      <c r="H174" s="57"/>
      <c r="I174" s="57"/>
      <c r="J174" s="57"/>
      <c r="K174" s="24"/>
      <c r="M174" s="24"/>
      <c r="Q174" s="24"/>
    </row>
    <row r="175" spans="1:34" x14ac:dyDescent="0.2">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
      <c r="A176" s="60" t="s">
        <v>40</v>
      </c>
      <c r="B176" s="24"/>
      <c r="C176" s="24"/>
      <c r="D176" s="24"/>
      <c r="E176" s="24"/>
      <c r="F176" s="24"/>
      <c r="G176" s="24">
        <v>0</v>
      </c>
      <c r="H176" s="24"/>
      <c r="I176" s="24"/>
      <c r="J176" s="24"/>
      <c r="K176" s="24"/>
      <c r="M176" s="24"/>
    </row>
    <row r="177" spans="1:34" x14ac:dyDescent="0.2">
      <c r="A177" s="60" t="s">
        <v>34</v>
      </c>
      <c r="B177" s="24"/>
      <c r="C177" s="24"/>
      <c r="D177" s="24"/>
      <c r="E177" s="24"/>
      <c r="F177" s="24"/>
      <c r="G177" s="24"/>
      <c r="H177" s="24">
        <v>0</v>
      </c>
      <c r="I177" s="24">
        <v>0</v>
      </c>
      <c r="J177" s="24"/>
      <c r="K177" s="24"/>
      <c r="M177" s="24"/>
      <c r="S177" s="24">
        <v>0</v>
      </c>
    </row>
    <row r="178" spans="1:34" x14ac:dyDescent="0.2">
      <c r="A178" s="60" t="s">
        <v>50</v>
      </c>
      <c r="B178" s="24"/>
      <c r="C178" s="24"/>
      <c r="D178" s="24"/>
      <c r="E178" s="24"/>
      <c r="F178" s="24"/>
      <c r="G178" s="24"/>
      <c r="H178" s="24"/>
      <c r="I178" s="24"/>
      <c r="J178" s="24">
        <v>0</v>
      </c>
      <c r="K178" s="24"/>
      <c r="M178" s="24"/>
    </row>
    <row r="179" spans="1:34" x14ac:dyDescent="0.2">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
      <c r="A182" s="56" t="s">
        <v>38</v>
      </c>
      <c r="B182" s="57"/>
      <c r="C182" s="57"/>
      <c r="D182" s="57"/>
      <c r="E182" s="57"/>
      <c r="F182" s="57"/>
      <c r="G182" s="57"/>
      <c r="H182" s="57"/>
      <c r="I182" s="57"/>
      <c r="J182" s="57"/>
      <c r="K182" s="24"/>
      <c r="M182" s="24"/>
      <c r="Q182" s="24"/>
    </row>
    <row r="183" spans="1:34" x14ac:dyDescent="0.2">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
      <c r="A184" s="60" t="s">
        <v>40</v>
      </c>
      <c r="B184" s="24"/>
      <c r="C184" s="24"/>
      <c r="D184" s="24"/>
      <c r="E184" s="24"/>
      <c r="F184" s="24"/>
      <c r="G184" s="24">
        <v>0</v>
      </c>
      <c r="H184" s="24"/>
      <c r="I184" s="24"/>
      <c r="J184" s="24"/>
      <c r="K184" s="24"/>
      <c r="M184" s="24"/>
    </row>
    <row r="185" spans="1:34" x14ac:dyDescent="0.2">
      <c r="A185" s="60" t="s">
        <v>34</v>
      </c>
      <c r="B185" s="24"/>
      <c r="C185" s="24"/>
      <c r="D185" s="24"/>
      <c r="E185" s="24"/>
      <c r="F185" s="24"/>
      <c r="G185" s="24"/>
      <c r="H185" s="24">
        <v>0</v>
      </c>
      <c r="I185" s="24">
        <v>0</v>
      </c>
      <c r="J185" s="24"/>
      <c r="K185" s="24"/>
      <c r="M185" s="24"/>
      <c r="S185" s="24">
        <v>0</v>
      </c>
    </row>
    <row r="186" spans="1:34" x14ac:dyDescent="0.2">
      <c r="A186" s="60" t="s">
        <v>50</v>
      </c>
      <c r="B186" s="24"/>
      <c r="C186" s="24"/>
      <c r="D186" s="24"/>
      <c r="E186" s="24"/>
      <c r="F186" s="24"/>
      <c r="G186" s="24"/>
      <c r="H186" s="24"/>
      <c r="I186" s="24"/>
      <c r="J186" s="24">
        <v>0</v>
      </c>
      <c r="K186" s="24"/>
      <c r="M186" s="24"/>
    </row>
    <row r="187" spans="1:34" x14ac:dyDescent="0.2">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
      <c r="A190" s="56" t="s">
        <v>38</v>
      </c>
      <c r="B190" s="57"/>
      <c r="C190" s="57"/>
      <c r="D190" s="57"/>
      <c r="E190" s="57"/>
      <c r="F190" s="57"/>
      <c r="G190" s="57"/>
      <c r="H190" s="57"/>
      <c r="I190" s="57"/>
      <c r="J190" s="57"/>
      <c r="K190" s="24"/>
      <c r="M190" s="24"/>
      <c r="Q190" s="24"/>
    </row>
    <row r="191" spans="1:34" x14ac:dyDescent="0.2">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
      <c r="A192" s="60" t="s">
        <v>40</v>
      </c>
      <c r="B192" s="24"/>
      <c r="C192" s="24"/>
      <c r="D192" s="24"/>
      <c r="E192" s="24"/>
      <c r="F192" s="24"/>
      <c r="G192" s="24">
        <v>0</v>
      </c>
      <c r="H192" s="24"/>
      <c r="I192" s="24"/>
      <c r="J192" s="24"/>
      <c r="K192" s="24"/>
      <c r="M192" s="24"/>
    </row>
    <row r="193" spans="1:34" x14ac:dyDescent="0.2">
      <c r="A193" s="60" t="s">
        <v>34</v>
      </c>
      <c r="B193" s="24"/>
      <c r="C193" s="24"/>
      <c r="D193" s="24"/>
      <c r="E193" s="24"/>
      <c r="F193" s="24"/>
      <c r="G193" s="24"/>
      <c r="H193" s="24">
        <v>0</v>
      </c>
      <c r="I193" s="24">
        <v>0</v>
      </c>
      <c r="J193" s="24"/>
      <c r="K193" s="24"/>
      <c r="M193" s="24"/>
      <c r="S193" s="24">
        <v>0</v>
      </c>
    </row>
    <row r="194" spans="1:34" x14ac:dyDescent="0.2">
      <c r="A194" s="60" t="s">
        <v>50</v>
      </c>
      <c r="B194" s="24"/>
      <c r="C194" s="24"/>
      <c r="D194" s="24"/>
      <c r="E194" s="24"/>
      <c r="F194" s="24"/>
      <c r="G194" s="24"/>
      <c r="H194" s="24"/>
      <c r="I194" s="24"/>
      <c r="J194" s="24">
        <v>0</v>
      </c>
      <c r="K194" s="24"/>
      <c r="M194" s="24"/>
    </row>
    <row r="195" spans="1:34" x14ac:dyDescent="0.2">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
      <c r="A198" s="56" t="s">
        <v>38</v>
      </c>
      <c r="B198" s="57"/>
      <c r="C198" s="57"/>
      <c r="D198" s="57"/>
      <c r="E198" s="57"/>
      <c r="F198" s="57"/>
      <c r="G198" s="57"/>
      <c r="H198" s="57"/>
      <c r="I198" s="57"/>
      <c r="J198" s="57"/>
      <c r="K198" s="24"/>
      <c r="M198" s="24"/>
      <c r="Q198" s="24"/>
    </row>
    <row r="199" spans="1:34" x14ac:dyDescent="0.2">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
      <c r="A200" s="60" t="s">
        <v>40</v>
      </c>
      <c r="B200" s="24"/>
      <c r="C200" s="24"/>
      <c r="D200" s="24"/>
      <c r="E200" s="24"/>
      <c r="F200" s="24"/>
      <c r="G200" s="24">
        <v>0</v>
      </c>
      <c r="H200" s="24"/>
      <c r="I200" s="24"/>
      <c r="J200" s="24"/>
      <c r="K200" s="24"/>
      <c r="M200" s="24"/>
    </row>
    <row r="201" spans="1:34" x14ac:dyDescent="0.2">
      <c r="A201" s="60" t="s">
        <v>34</v>
      </c>
      <c r="B201" s="24"/>
      <c r="C201" s="24"/>
      <c r="D201" s="24"/>
      <c r="E201" s="24"/>
      <c r="F201" s="24"/>
      <c r="G201" s="24"/>
      <c r="H201" s="24">
        <v>0</v>
      </c>
      <c r="I201" s="24">
        <v>0</v>
      </c>
      <c r="J201" s="24"/>
      <c r="K201" s="24"/>
      <c r="M201" s="24"/>
      <c r="S201" s="24">
        <v>0</v>
      </c>
    </row>
    <row r="202" spans="1:34" x14ac:dyDescent="0.2">
      <c r="A202" s="60" t="s">
        <v>50</v>
      </c>
      <c r="B202" s="24"/>
      <c r="C202" s="24"/>
      <c r="D202" s="24"/>
      <c r="E202" s="24"/>
      <c r="F202" s="24"/>
      <c r="G202" s="24"/>
      <c r="H202" s="24"/>
      <c r="I202" s="24"/>
      <c r="J202" s="24">
        <v>0</v>
      </c>
      <c r="K202" s="24"/>
      <c r="M202" s="24"/>
    </row>
    <row r="203" spans="1:34" x14ac:dyDescent="0.2">
      <c r="A203" s="60" t="s">
        <v>51</v>
      </c>
      <c r="B203" s="24">
        <v>0</v>
      </c>
      <c r="C203" s="24">
        <v>0</v>
      </c>
      <c r="D203" s="24">
        <v>0</v>
      </c>
      <c r="E203" s="24">
        <v>0</v>
      </c>
      <c r="F203" s="24">
        <v>0</v>
      </c>
      <c r="G203" s="24">
        <v>0</v>
      </c>
      <c r="H203" s="24">
        <v>0</v>
      </c>
      <c r="I203" s="24">
        <v>0</v>
      </c>
      <c r="J203" s="24">
        <v>0</v>
      </c>
      <c r="K203" s="24">
        <v>0</v>
      </c>
      <c r="M203" s="24"/>
    </row>
    <row r="204" spans="1:34" x14ac:dyDescent="0.2">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
      <c r="B205" s="24"/>
      <c r="C205" s="24"/>
      <c r="D205" s="24"/>
      <c r="E205" s="24"/>
      <c r="F205" s="24"/>
      <c r="G205" s="24"/>
      <c r="H205" s="24"/>
      <c r="I205" s="24"/>
      <c r="J205" s="24"/>
      <c r="K205" s="24"/>
      <c r="M205" s="24"/>
      <c r="Q205" s="24"/>
    </row>
    <row r="206" spans="1:34" x14ac:dyDescent="0.2">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
      <c r="A207" s="56" t="s">
        <v>38</v>
      </c>
      <c r="B207" s="57"/>
      <c r="C207" s="57"/>
      <c r="D207" s="57"/>
      <c r="E207" s="57"/>
      <c r="F207" s="57"/>
      <c r="G207" s="57"/>
      <c r="H207" s="57"/>
      <c r="I207" s="57"/>
      <c r="J207" s="57"/>
      <c r="K207" s="24"/>
      <c r="M207" s="24"/>
      <c r="Q207" s="24"/>
    </row>
    <row r="208" spans="1:34" x14ac:dyDescent="0.2">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
      <c r="A209" s="60" t="s">
        <v>40</v>
      </c>
      <c r="B209" s="24"/>
      <c r="C209" s="24"/>
      <c r="D209" s="24"/>
      <c r="E209" s="24"/>
      <c r="F209" s="24"/>
      <c r="G209" s="24">
        <v>0</v>
      </c>
      <c r="H209" s="24"/>
      <c r="I209" s="24"/>
      <c r="J209" s="24"/>
      <c r="K209" s="24"/>
      <c r="M209" s="24"/>
    </row>
    <row r="210" spans="1:34" x14ac:dyDescent="0.2">
      <c r="A210" s="60" t="s">
        <v>34</v>
      </c>
      <c r="B210" s="24"/>
      <c r="C210" s="24"/>
      <c r="D210" s="24"/>
      <c r="E210" s="24"/>
      <c r="F210" s="24"/>
      <c r="G210" s="24"/>
      <c r="H210" s="24">
        <v>0</v>
      </c>
      <c r="I210" s="24">
        <v>0</v>
      </c>
      <c r="J210" s="24"/>
      <c r="K210" s="24"/>
      <c r="M210" s="24"/>
      <c r="S210" s="24">
        <v>0</v>
      </c>
    </row>
    <row r="211" spans="1:34" x14ac:dyDescent="0.2">
      <c r="A211" s="60" t="s">
        <v>50</v>
      </c>
      <c r="B211" s="24"/>
      <c r="C211" s="24"/>
      <c r="D211" s="24"/>
      <c r="E211" s="24"/>
      <c r="F211" s="24"/>
      <c r="G211" s="24"/>
      <c r="H211" s="24"/>
      <c r="I211" s="24"/>
      <c r="J211" s="24">
        <v>0</v>
      </c>
      <c r="K211" s="24"/>
      <c r="M211" s="24"/>
    </row>
    <row r="212" spans="1:34" x14ac:dyDescent="0.2">
      <c r="A212" s="60" t="s">
        <v>51</v>
      </c>
      <c r="B212" s="24">
        <v>0</v>
      </c>
      <c r="C212" s="24">
        <v>0</v>
      </c>
      <c r="D212" s="24">
        <v>0</v>
      </c>
      <c r="E212" s="24">
        <v>0</v>
      </c>
      <c r="F212" s="24">
        <v>0</v>
      </c>
      <c r="G212" s="24">
        <v>0</v>
      </c>
      <c r="H212" s="24">
        <v>0</v>
      </c>
      <c r="I212" s="24">
        <v>0</v>
      </c>
      <c r="J212" s="24">
        <v>0</v>
      </c>
      <c r="K212" s="24">
        <v>0</v>
      </c>
      <c r="M212" s="24"/>
    </row>
    <row r="213" spans="1:34" x14ac:dyDescent="0.2">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2.75" x14ac:dyDescent="0.2"/>
  <cols>
    <col min="2" max="16" width="9.140625" style="24"/>
  </cols>
  <sheetData>
    <row r="1" spans="1:11" x14ac:dyDescent="0.2">
      <c r="A1" s="2" t="s">
        <v>16</v>
      </c>
    </row>
    <row r="2" spans="1:11" x14ac:dyDescent="0.2">
      <c r="A2" s="2"/>
    </row>
    <row r="3" spans="1:11" x14ac:dyDescent="0.2">
      <c r="A3" s="2" t="s">
        <v>76</v>
      </c>
    </row>
    <row r="4" spans="1:11" x14ac:dyDescent="0.2">
      <c r="A4" s="2"/>
    </row>
    <row r="5" spans="1:11" x14ac:dyDescent="0.2">
      <c r="A5" s="18" t="str">
        <f>Storage!A5</f>
        <v>July 2000</v>
      </c>
    </row>
    <row r="8" spans="1:11" x14ac:dyDescent="0.2">
      <c r="H8"/>
    </row>
    <row r="9" spans="1:11" x14ac:dyDescent="0.2">
      <c r="C9" s="202" t="s">
        <v>24</v>
      </c>
      <c r="D9" s="202"/>
      <c r="E9" s="77"/>
      <c r="G9" s="203" t="s">
        <v>75</v>
      </c>
      <c r="H9" s="203"/>
      <c r="J9" s="202" t="s">
        <v>14</v>
      </c>
      <c r="K9" s="202"/>
    </row>
    <row r="10" spans="1:11" x14ac:dyDescent="0.2">
      <c r="A10" t="s">
        <v>23</v>
      </c>
      <c r="C10" s="24" t="s">
        <v>73</v>
      </c>
      <c r="D10" s="24" t="s">
        <v>74</v>
      </c>
      <c r="E10" s="24" t="s">
        <v>2</v>
      </c>
      <c r="G10" s="24" t="s">
        <v>73</v>
      </c>
      <c r="H10" s="24" t="s">
        <v>74</v>
      </c>
      <c r="J10" s="24" t="s">
        <v>73</v>
      </c>
      <c r="K10" s="24" t="s">
        <v>74</v>
      </c>
    </row>
    <row r="11" spans="1:11" x14ac:dyDescent="0.2">
      <c r="A11">
        <v>1</v>
      </c>
      <c r="J11" s="24">
        <f t="shared" ref="J11:J27" si="0">C11-G11</f>
        <v>0</v>
      </c>
      <c r="K11" s="24">
        <f t="shared" ref="K11:K27" si="1">D11-H11</f>
        <v>0</v>
      </c>
    </row>
    <row r="12" spans="1:11" x14ac:dyDescent="0.2">
      <c r="A12">
        <v>2</v>
      </c>
      <c r="J12" s="24">
        <f t="shared" si="0"/>
        <v>0</v>
      </c>
      <c r="K12" s="24">
        <f t="shared" si="1"/>
        <v>0</v>
      </c>
    </row>
    <row r="13" spans="1:11" x14ac:dyDescent="0.2">
      <c r="A13">
        <v>3</v>
      </c>
      <c r="J13" s="24">
        <f t="shared" si="0"/>
        <v>0</v>
      </c>
      <c r="K13" s="24">
        <f t="shared" si="1"/>
        <v>0</v>
      </c>
    </row>
    <row r="14" spans="1:11" x14ac:dyDescent="0.2">
      <c r="A14">
        <v>4</v>
      </c>
      <c r="J14" s="24">
        <f t="shared" si="0"/>
        <v>0</v>
      </c>
      <c r="K14" s="24">
        <f t="shared" si="1"/>
        <v>0</v>
      </c>
    </row>
    <row r="15" spans="1:11" x14ac:dyDescent="0.2">
      <c r="A15">
        <v>5</v>
      </c>
      <c r="J15" s="24">
        <f t="shared" si="0"/>
        <v>0</v>
      </c>
      <c r="K15" s="24">
        <f t="shared" si="1"/>
        <v>0</v>
      </c>
    </row>
    <row r="16" spans="1:11" x14ac:dyDescent="0.2">
      <c r="A16">
        <v>6</v>
      </c>
      <c r="J16" s="24">
        <f t="shared" si="0"/>
        <v>0</v>
      </c>
      <c r="K16" s="24">
        <f t="shared" si="1"/>
        <v>0</v>
      </c>
    </row>
    <row r="17" spans="1:11" x14ac:dyDescent="0.2">
      <c r="A17">
        <v>7</v>
      </c>
      <c r="J17" s="24">
        <f t="shared" si="0"/>
        <v>0</v>
      </c>
      <c r="K17" s="24">
        <f t="shared" si="1"/>
        <v>0</v>
      </c>
    </row>
    <row r="18" spans="1:11" x14ac:dyDescent="0.2">
      <c r="A18">
        <v>8</v>
      </c>
      <c r="C18" s="24">
        <v>90</v>
      </c>
      <c r="D18" s="24">
        <v>0</v>
      </c>
      <c r="G18" s="24">
        <v>90</v>
      </c>
      <c r="H18" s="24">
        <v>0</v>
      </c>
      <c r="J18" s="24">
        <f t="shared" si="0"/>
        <v>0</v>
      </c>
      <c r="K18" s="24">
        <f t="shared" si="1"/>
        <v>0</v>
      </c>
    </row>
    <row r="19" spans="1:11" x14ac:dyDescent="0.2">
      <c r="A19">
        <v>9</v>
      </c>
      <c r="C19" s="24">
        <v>90</v>
      </c>
      <c r="D19" s="24">
        <v>20</v>
      </c>
      <c r="G19" s="24">
        <v>90</v>
      </c>
      <c r="H19" s="24">
        <v>55</v>
      </c>
      <c r="J19" s="24">
        <f t="shared" si="0"/>
        <v>0</v>
      </c>
      <c r="K19" s="24">
        <f t="shared" si="1"/>
        <v>-35</v>
      </c>
    </row>
    <row r="20" spans="1:11" x14ac:dyDescent="0.2">
      <c r="A20">
        <v>10</v>
      </c>
      <c r="C20" s="24">
        <v>90</v>
      </c>
      <c r="D20" s="24">
        <v>10</v>
      </c>
      <c r="G20" s="24">
        <v>90</v>
      </c>
      <c r="H20" s="24">
        <v>60</v>
      </c>
      <c r="J20" s="24">
        <f t="shared" si="0"/>
        <v>0</v>
      </c>
      <c r="K20" s="24">
        <f t="shared" si="1"/>
        <v>-50</v>
      </c>
    </row>
    <row r="21" spans="1:11" x14ac:dyDescent="0.2">
      <c r="A21">
        <v>11</v>
      </c>
      <c r="C21" s="24">
        <v>50</v>
      </c>
      <c r="D21" s="24">
        <v>30</v>
      </c>
      <c r="J21" s="24">
        <f t="shared" si="0"/>
        <v>50</v>
      </c>
      <c r="K21" s="24">
        <f t="shared" si="1"/>
        <v>30</v>
      </c>
    </row>
    <row r="22" spans="1:11" x14ac:dyDescent="0.2">
      <c r="A22">
        <v>12</v>
      </c>
      <c r="C22" s="24">
        <v>50</v>
      </c>
      <c r="D22" s="24">
        <v>30</v>
      </c>
      <c r="J22" s="24">
        <f t="shared" si="0"/>
        <v>50</v>
      </c>
      <c r="K22" s="24">
        <f t="shared" si="1"/>
        <v>30</v>
      </c>
    </row>
    <row r="23" spans="1:11" x14ac:dyDescent="0.2">
      <c r="A23">
        <v>13</v>
      </c>
      <c r="C23" s="24">
        <v>50</v>
      </c>
      <c r="D23" s="24">
        <v>30</v>
      </c>
      <c r="J23" s="24">
        <f t="shared" si="0"/>
        <v>50</v>
      </c>
      <c r="K23" s="24">
        <f t="shared" si="1"/>
        <v>30</v>
      </c>
    </row>
    <row r="24" spans="1:11" x14ac:dyDescent="0.2">
      <c r="A24">
        <v>14</v>
      </c>
      <c r="J24" s="24">
        <f t="shared" si="0"/>
        <v>0</v>
      </c>
      <c r="K24" s="24">
        <f t="shared" si="1"/>
        <v>0</v>
      </c>
    </row>
    <row r="25" spans="1:11" x14ac:dyDescent="0.2">
      <c r="A25">
        <v>15</v>
      </c>
      <c r="J25" s="24">
        <f t="shared" si="0"/>
        <v>0</v>
      </c>
      <c r="K25" s="24">
        <f t="shared" si="1"/>
        <v>0</v>
      </c>
    </row>
    <row r="26" spans="1:11" x14ac:dyDescent="0.2">
      <c r="A26">
        <v>16</v>
      </c>
      <c r="J26" s="24">
        <f t="shared" si="0"/>
        <v>0</v>
      </c>
      <c r="K26" s="24">
        <f t="shared" si="1"/>
        <v>0</v>
      </c>
    </row>
    <row r="27" spans="1:11" x14ac:dyDescent="0.2">
      <c r="A27">
        <v>17</v>
      </c>
      <c r="J27" s="24">
        <f t="shared" si="0"/>
        <v>0</v>
      </c>
      <c r="K27" s="24">
        <f t="shared" si="1"/>
        <v>0</v>
      </c>
    </row>
    <row r="28" spans="1:11" x14ac:dyDescent="0.2">
      <c r="A28">
        <v>18</v>
      </c>
      <c r="C28" s="24">
        <v>50</v>
      </c>
      <c r="D28" s="24">
        <v>30</v>
      </c>
      <c r="E28" s="24">
        <v>30</v>
      </c>
      <c r="G28" s="24">
        <v>50</v>
      </c>
      <c r="H28" s="24">
        <v>75</v>
      </c>
      <c r="J28" s="24">
        <f t="shared" ref="J28:K30" si="2">C28-G28</f>
        <v>0</v>
      </c>
      <c r="K28" s="24">
        <f t="shared" si="2"/>
        <v>-45</v>
      </c>
    </row>
    <row r="29" spans="1:11" x14ac:dyDescent="0.2">
      <c r="A29">
        <v>19</v>
      </c>
      <c r="C29" s="24">
        <v>50</v>
      </c>
      <c r="D29" s="24">
        <v>30</v>
      </c>
      <c r="E29" s="24">
        <v>30</v>
      </c>
      <c r="G29" s="24">
        <v>50</v>
      </c>
      <c r="H29" s="24">
        <v>97.5</v>
      </c>
      <c r="J29" s="24">
        <f t="shared" si="2"/>
        <v>0</v>
      </c>
      <c r="K29" s="24">
        <f t="shared" si="2"/>
        <v>-67.5</v>
      </c>
    </row>
    <row r="30" spans="1:11" x14ac:dyDescent="0.2">
      <c r="A30">
        <v>20</v>
      </c>
      <c r="C30" s="24">
        <v>90</v>
      </c>
      <c r="D30" s="24">
        <v>10</v>
      </c>
      <c r="E30" s="24">
        <v>10</v>
      </c>
      <c r="G30" s="24">
        <v>90</v>
      </c>
      <c r="H30" s="24">
        <v>65</v>
      </c>
      <c r="J30" s="24">
        <f t="shared" si="2"/>
        <v>0</v>
      </c>
      <c r="K30" s="24">
        <f t="shared" si="2"/>
        <v>-55</v>
      </c>
    </row>
    <row r="31" spans="1:11" x14ac:dyDescent="0.2">
      <c r="A31">
        <v>21</v>
      </c>
      <c r="C31" s="24">
        <v>90</v>
      </c>
      <c r="D31" s="24">
        <v>30</v>
      </c>
      <c r="E31" s="24">
        <v>0</v>
      </c>
      <c r="G31" s="24">
        <v>14.583</v>
      </c>
      <c r="H31" s="24">
        <v>0</v>
      </c>
      <c r="J31" s="24">
        <f t="shared" ref="J31:J41" si="3">C31-G31</f>
        <v>75.417000000000002</v>
      </c>
      <c r="K31" s="24">
        <f t="shared" ref="K31:K41" si="4">D31-H31</f>
        <v>30</v>
      </c>
    </row>
    <row r="32" spans="1:11" x14ac:dyDescent="0.2">
      <c r="A32">
        <v>22</v>
      </c>
      <c r="C32" s="24">
        <v>50</v>
      </c>
      <c r="D32" s="24">
        <v>30</v>
      </c>
      <c r="E32" s="24">
        <v>0</v>
      </c>
      <c r="G32" s="24">
        <v>50</v>
      </c>
      <c r="H32" s="24">
        <v>45</v>
      </c>
      <c r="J32" s="24">
        <f t="shared" si="3"/>
        <v>0</v>
      </c>
      <c r="K32" s="24">
        <f t="shared" si="4"/>
        <v>-15</v>
      </c>
    </row>
    <row r="33" spans="1:11" x14ac:dyDescent="0.2">
      <c r="A33">
        <v>23</v>
      </c>
      <c r="C33" s="24">
        <v>50</v>
      </c>
      <c r="D33" s="24">
        <v>40</v>
      </c>
      <c r="E33" s="24">
        <v>30</v>
      </c>
      <c r="G33" s="24">
        <v>50</v>
      </c>
      <c r="J33" s="24">
        <f t="shared" si="3"/>
        <v>0</v>
      </c>
      <c r="K33" s="24">
        <f t="shared" si="4"/>
        <v>40</v>
      </c>
    </row>
    <row r="34" spans="1:11" x14ac:dyDescent="0.2">
      <c r="A34">
        <v>24</v>
      </c>
      <c r="C34" s="24">
        <v>50</v>
      </c>
      <c r="D34" s="24">
        <v>30</v>
      </c>
      <c r="E34" s="24">
        <v>30</v>
      </c>
      <c r="J34" s="24">
        <f t="shared" si="3"/>
        <v>50</v>
      </c>
      <c r="K34" s="24">
        <f t="shared" si="4"/>
        <v>30</v>
      </c>
    </row>
    <row r="35" spans="1:11" x14ac:dyDescent="0.2">
      <c r="A35">
        <v>25</v>
      </c>
      <c r="J35" s="24">
        <f t="shared" si="3"/>
        <v>0</v>
      </c>
      <c r="K35" s="24">
        <f t="shared" si="4"/>
        <v>0</v>
      </c>
    </row>
    <row r="36" spans="1:11" x14ac:dyDescent="0.2">
      <c r="A36">
        <v>26</v>
      </c>
      <c r="J36" s="24">
        <f t="shared" si="3"/>
        <v>0</v>
      </c>
      <c r="K36" s="24">
        <f t="shared" si="4"/>
        <v>0</v>
      </c>
    </row>
    <row r="37" spans="1:11" x14ac:dyDescent="0.2">
      <c r="A37">
        <v>27</v>
      </c>
      <c r="J37" s="24">
        <f t="shared" si="3"/>
        <v>0</v>
      </c>
      <c r="K37" s="24">
        <f t="shared" si="4"/>
        <v>0</v>
      </c>
    </row>
    <row r="38" spans="1:11" x14ac:dyDescent="0.2">
      <c r="A38">
        <v>28</v>
      </c>
      <c r="J38" s="24">
        <f t="shared" si="3"/>
        <v>0</v>
      </c>
      <c r="K38" s="24">
        <f t="shared" si="4"/>
        <v>0</v>
      </c>
    </row>
    <row r="39" spans="1:11" x14ac:dyDescent="0.2">
      <c r="A39">
        <v>29</v>
      </c>
      <c r="J39" s="24">
        <f t="shared" si="3"/>
        <v>0</v>
      </c>
      <c r="K39" s="24">
        <f t="shared" si="4"/>
        <v>0</v>
      </c>
    </row>
    <row r="40" spans="1:11" x14ac:dyDescent="0.2">
      <c r="A40">
        <v>30</v>
      </c>
      <c r="J40" s="24">
        <f t="shared" si="3"/>
        <v>0</v>
      </c>
      <c r="K40" s="24">
        <f t="shared" si="4"/>
        <v>0</v>
      </c>
    </row>
    <row r="41" spans="1:11" x14ac:dyDescent="0.2">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Jan Havlíček</cp:lastModifiedBy>
  <cp:lastPrinted>2001-03-08T16:32:00Z</cp:lastPrinted>
  <dcterms:created xsi:type="dcterms:W3CDTF">1999-06-01T17:50:38Z</dcterms:created>
  <dcterms:modified xsi:type="dcterms:W3CDTF">2023-09-16T18:10:51Z</dcterms:modified>
</cp:coreProperties>
</file>