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C924218-6F7C-4E2D-AC3C-3E0128965A8F}" xr6:coauthVersionLast="47" xr6:coauthVersionMax="47" xr10:uidLastSave="{00000000-0000-0000-0000-000000000000}"/>
  <bookViews>
    <workbookView xWindow="-120" yWindow="-120" windowWidth="38640" windowHeight="1572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Analysis'!$A$1:$N$47</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N8" i="10"/>
  <c r="K9" i="10"/>
  <c r="N9" i="10"/>
  <c r="K10" i="10"/>
  <c r="N10" i="10"/>
  <c r="K11"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2" i="10"/>
  <c r="N32" i="10"/>
  <c r="K33" i="10"/>
  <c r="N33" i="10"/>
  <c r="K34" i="10"/>
  <c r="N34" i="10"/>
  <c r="K35" i="10"/>
  <c r="N35" i="10"/>
  <c r="K36" i="10"/>
  <c r="N36" i="10"/>
  <c r="K37" i="10"/>
  <c r="N37" i="10"/>
  <c r="K38" i="10"/>
  <c r="N38" i="10"/>
  <c r="K39" i="10"/>
  <c r="N39" i="10"/>
  <c r="K40" i="10"/>
  <c r="N40" i="10"/>
  <c r="K42" i="10"/>
  <c r="L42" i="10"/>
  <c r="N44" i="10"/>
  <c r="K46" i="10"/>
  <c r="N46"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<sst xmlns="http://schemas.openxmlformats.org/spreadsheetml/2006/main" count="604" uniqueCount="266">
  <si>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</si>
  <si>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</si>
  <si>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</si>
  <si>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</si>
  <si>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</si>
  <si>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</si>
  <si>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</si>
  <si>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</si>
  <si>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</si>
  <si>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</si>
  <si>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</si>
  <si>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</si>
  <si>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</si>
  <si>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</si>
  <si>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</si>
  <si>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</si>
  <si>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</si>
  <si>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</si>
  <si>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</si>
  <si>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</si>
  <si>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</si>
  <si>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</si>
  <si>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</si>
  <si>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</si>
  <si>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</si>
  <si>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</si>
  <si>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</si>
  <si>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</si>
  <si>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</si>
  <si>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</si>
  <si>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</si>
  <si>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</si>
  <si>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</si>
  <si>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</si>
  <si>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</si>
  <si>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</si>
  <si>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</si>
  <si>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</si>
  <si>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</si>
  <si>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</si>
  <si>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</si>
  <si>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</si>
  <si>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</si>
  <si>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</si>
  <si>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</si>
  <si>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</si>
  <si>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</si>
  <si>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</si>
  <si>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</si>
  <si>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</si>
  <si>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</si>
  <si>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</si>
  <si>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</si>
  <si>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</si>
  <si>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</si>
  <si>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</si>
  <si>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</si>
  <si>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</si>
  <si>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</si>
  <si>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</si>
  <si>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</si>
  <si>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</si>
  <si>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</si>
  <si>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</si>
  <si>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</si>
  <si>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</si>
  <si>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</si>
  <si>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</si>
  <si>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</si>
  <si>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</si>
  <si>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</si>
  <si>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</si>
  <si>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</si>
  <si>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</si>
  <si>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</si>
  <si>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</si>
  <si>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</si>
  <si>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</si>
  <si>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</si>
  <si>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</si>
  <si>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</si>
  <si>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</si>
  <si>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</si>
  <si>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</si>
  <si>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</si>
  <si>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</si>
  <si>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</si>
  <si>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</si>
  <si>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</si>
  <si>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</si>
  <si>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</si>
  <si>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</si>
  <si>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</si>
  <si>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</si>
  <si>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</si>
  <si>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</si>
  <si>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</si>
  <si>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</si>
  <si>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</si>
  <si>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</si>
  <si>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</si>
  <si>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</si>
  <si>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</si>
  <si>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</si>
  <si>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</si>
  <si>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</si>
  <si>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</si>
  <si>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</si>
  <si>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</si>
  <si>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</si>
  <si>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</si>
  <si>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</si>
  <si>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</si>
  <si>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</si>
  <si>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</si>
  <si>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</si>
  <si>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</si>
  <si>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</si>
  <si>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</si>
  <si>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</si>
  <si>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</si>
  <si>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</si>
  <si>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</si>
  <si>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</si>
  <si>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</si>
  <si>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</si>
  <si>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</si>
  <si>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</si>
  <si>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</si>
  <si>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</si>
  <si>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</si>
  <si>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</si>
  <si>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</si>
  <si>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</si>
  <si>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</si>
  <si>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</si>
  <si>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</si>
  <si>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</si>
  <si>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</si>
  <si>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</si>
  <si>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</si>
  <si>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</si>
  <si>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</si>
  <si>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</si>
  <si>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</si>
  <si>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</si>
  <si>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</si>
  <si>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</si>
  <si>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</si>
  <si>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</si>
  <si>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</si>
  <si>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</si>
  <si>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</si>
  <si>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</si>
  <si>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</si>
  <si>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</si>
  <si>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</si>
  <si>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</si>
  <si>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</si>
  <si>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</si>
  <si>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</si>
  <si>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</si>
  <si>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</si>
  <si>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</si>
  <si>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</si>
  <si>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</si>
  <si>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</si>
  <si>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</si>
  <si>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</si>
  <si>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</si>
  <si>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</si>
  <si>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</si>
  <si>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</si>
  <si>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</si>
  <si>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</si>
  <si>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</si>
  <si>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</si>
  <si>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</si>
  <si>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</si>
  <si>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</si>
  <si>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</si>
  <si>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</si>
  <si>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</si>
  <si>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</si>
  <si>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</si>
  <si>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</si>
  <si>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</si>
  <si>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</si>
  <si>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</si>
  <si>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</si>
  <si>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</si>
  <si>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</si>
  <si>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</si>
  <si>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</si>
  <si>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</si>
  <si>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</si>
  <si>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</si>
  <si>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</si>
  <si>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</si>
  <si>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</si>
  <si>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</si>
  <si>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</si>
  <si>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</si>
  <si>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</si>
  <si>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</si>
  <si>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</si>
  <si>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</si>
  <si>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</si>
  <si>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</si>
  <si>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</si>
  <si>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</si>
  <si>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</si>
  <si>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</si>
  <si>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</si>
  <si>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</si>
  <si>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</si>
  <si>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</si>
  <si>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</si>
  <si>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</si>
  <si>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</si>
  <si>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</si>
  <si>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</si>
  <si>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</si>
  <si>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</si>
  <si>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</si>
  <si>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</si>
  <si>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</si>
  <si>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</si>
  <si>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</si>
  <si>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</si>
  <si>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</si>
  <si>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</si>
  <si>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</si>
  <si>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</si>
  <si>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</si>
  <si>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</si>
  <si>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</si>
  <si>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</si>
  <si>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</si>
  <si>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</si>
  <si>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Eagle Gas</t>
  </si>
  <si>
    <t>Goldston</t>
  </si>
  <si>
    <t>Louis Dreyfus</t>
  </si>
  <si>
    <t>Suemaur</t>
  </si>
  <si>
    <t>Dominion Ex</t>
  </si>
  <si>
    <t>El Paso Prod</t>
  </si>
  <si>
    <t>Upstream</t>
  </si>
  <si>
    <t>January 2001</t>
  </si>
  <si>
    <t>Aspect Res.</t>
  </si>
  <si>
    <t>Cabot O &amp; G</t>
  </si>
  <si>
    <t>CICO O &amp; G</t>
  </si>
  <si>
    <t>Cliffwood O &amp; G</t>
  </si>
  <si>
    <t>Coastal O &amp; G</t>
  </si>
  <si>
    <t>Comstock O &amp; G</t>
  </si>
  <si>
    <t>EEX E &amp; P</t>
  </si>
  <si>
    <t>KCS Resources</t>
  </si>
  <si>
    <t>Kerr-McGee</t>
  </si>
  <si>
    <t>Marquee Corp</t>
  </si>
  <si>
    <t>Maynard Oil</t>
  </si>
  <si>
    <t>North Central Oil</t>
  </si>
  <si>
    <t>O'Conner &amp; Hew</t>
  </si>
  <si>
    <t>Texaco Expl</t>
  </si>
  <si>
    <t>As of 01/06/01</t>
  </si>
  <si>
    <t>Conoco Inc.</t>
  </si>
  <si>
    <t>Fairways Offshore</t>
  </si>
  <si>
    <t>Changes effective 01/08/01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</si>
</sst>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7" t="s">
        <v>2</v>
      </c>
      <c r="D7" s="199"/>
      <c r="E7" s="2"/>
      <c r="F7" s="197" t="s">
        <v>18</v>
      </c>
      <c r="G7" s="198"/>
      <c r="H7" s="199"/>
      <c r="I7" s="2"/>
      <c r="J7" s="29" t="s">
        <v>22</v>
      </c>
      <c r="N7" s="138" t="s">
        <v>184</v>
      </c>
    </row>
    <row r="8" spans="1:14" x14ac:dyDescent="0.2">
      <c r="A8" s="2"/>
      <c r="B8" s="2"/>
      <c r="C8" s="200" t="s">
        <v>26</v>
      </c>
      <c r="D8" s="200"/>
      <c r="E8" s="2"/>
      <c r="F8" s="2"/>
      <c r="G8" s="19" t="s">
        <v>20</v>
      </c>
      <c r="H8" s="19" t="s">
        <v>21</v>
      </c>
      <c r="I8" s="19"/>
      <c r="J8" s="19"/>
      <c r="L8" t="s">
        <v>173</v>
      </c>
      <c r="N8" s="138" t="s">
        <v>185</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188</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1" t="s">
        <v>162</v>
      </c>
      <c r="B2" s="202"/>
      <c r="D2" s="144" t="s">
        <v>165</v>
      </c>
      <c r="E2" s="145"/>
      <c r="G2" s="148" t="s">
        <v>193</v>
      </c>
      <c r="H2" s="149"/>
      <c r="I2" s="24"/>
      <c r="J2" s="146" t="s">
        <v>163</v>
      </c>
      <c r="K2" s="147"/>
    </row>
    <row r="3" spans="1:15" x14ac:dyDescent="0.2">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
      <c r="A4" s="24" t="s">
        <v>161</v>
      </c>
      <c r="B4" s="142">
        <v>71650</v>
      </c>
      <c r="C4" s="24"/>
      <c r="D4" s="24" t="s">
        <v>168</v>
      </c>
      <c r="E4" s="57">
        <v>0</v>
      </c>
      <c r="F4" s="24"/>
      <c r="G4" s="101" t="s">
        <v>191</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187</v>
      </c>
      <c r="B10" s="57">
        <f>-20000+40000</f>
        <v>20000</v>
      </c>
      <c r="C10" s="24"/>
      <c r="D10" s="24" t="s">
        <v>146</v>
      </c>
      <c r="E10" s="57">
        <v>0</v>
      </c>
      <c r="F10" s="24"/>
      <c r="G10" s="24"/>
      <c r="H10" s="24"/>
      <c r="I10" s="24"/>
      <c r="J10" s="24"/>
      <c r="K10" s="24"/>
      <c r="L10" s="24"/>
      <c r="M10" s="24"/>
      <c r="N10" s="24"/>
      <c r="O10" s="24"/>
    </row>
    <row r="11" spans="1:15" x14ac:dyDescent="0.2">
      <c r="A11" s="24" t="s">
        <v>186</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201</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196</v>
      </c>
      <c r="B15" s="143"/>
      <c r="C15" s="24"/>
      <c r="D15" s="24"/>
      <c r="E15" s="24"/>
      <c r="F15" s="24"/>
      <c r="G15" s="24"/>
      <c r="H15" s="24"/>
      <c r="I15" s="24"/>
      <c r="J15" s="24"/>
      <c r="K15" s="24"/>
      <c r="L15" s="24"/>
      <c r="M15" s="24"/>
      <c r="N15" s="24"/>
      <c r="O15" s="24"/>
    </row>
    <row r="16" spans="1:15" x14ac:dyDescent="0.2">
      <c r="A16" s="24" t="s">
        <v>198</v>
      </c>
      <c r="B16" s="57">
        <v>0</v>
      </c>
      <c r="C16" s="24"/>
      <c r="D16" s="24"/>
      <c r="E16" s="24"/>
      <c r="F16" s="24"/>
      <c r="G16" s="24"/>
      <c r="H16" s="24"/>
      <c r="I16" s="24"/>
      <c r="J16" s="24"/>
      <c r="K16" s="24"/>
      <c r="L16" s="24"/>
      <c r="M16" s="24"/>
      <c r="N16" s="24"/>
      <c r="O16" s="24"/>
    </row>
    <row r="17" spans="1:15" x14ac:dyDescent="0.2">
      <c r="A17" s="24" t="s">
        <v>199</v>
      </c>
      <c r="B17" s="140">
        <v>0</v>
      </c>
      <c r="C17" s="24"/>
      <c r="D17" s="24"/>
      <c r="E17" s="24"/>
      <c r="F17" s="24"/>
      <c r="G17" s="24"/>
      <c r="H17" s="24"/>
      <c r="I17" s="24"/>
      <c r="J17" s="24"/>
      <c r="K17" s="24"/>
      <c r="L17" s="24"/>
      <c r="M17" s="24"/>
      <c r="N17" s="24"/>
      <c r="O17" s="24"/>
    </row>
    <row r="18" spans="1:15" x14ac:dyDescent="0.2">
      <c r="A18" s="152" t="s">
        <v>195</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197</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200</v>
      </c>
      <c r="B27" s="163"/>
      <c r="C27" s="24"/>
      <c r="G27" s="24"/>
      <c r="H27" s="24"/>
      <c r="I27" s="24"/>
      <c r="J27" s="24"/>
      <c r="K27" s="24"/>
      <c r="L27" s="24"/>
      <c r="M27" s="24"/>
      <c r="N27" s="24"/>
      <c r="O27" s="24"/>
    </row>
    <row r="28" spans="1:15" x14ac:dyDescent="0.2">
      <c r="A28" s="154" t="s">
        <v>192</v>
      </c>
      <c r="B28" s="155">
        <f>IF((-(B21-B31)+H3)&lt;0,0,(-(B21-B31)+H3))</f>
        <v>0</v>
      </c>
      <c r="C28" s="24"/>
      <c r="D28" s="24"/>
      <c r="G28" s="24"/>
      <c r="H28" s="24"/>
      <c r="I28" s="24"/>
      <c r="J28" s="24"/>
      <c r="K28" s="24"/>
      <c r="L28" s="24"/>
      <c r="M28" s="24"/>
      <c r="N28" s="24"/>
      <c r="O28" s="24"/>
    </row>
    <row r="29" spans="1:15" x14ac:dyDescent="0.2">
      <c r="A29" s="156" t="s">
        <v>202</v>
      </c>
      <c r="B29" s="157">
        <f>IF(B21-H4&lt;0,0,B21-H4)</f>
        <v>0</v>
      </c>
      <c r="C29" s="24"/>
      <c r="D29" s="24"/>
      <c r="E29" s="24"/>
    </row>
    <row r="30" spans="1:15" x14ac:dyDescent="0.2">
      <c r="A30" s="158"/>
      <c r="B30" s="159"/>
      <c r="C30" s="101"/>
      <c r="D30" s="101"/>
      <c r="E30" s="101"/>
    </row>
    <row r="31" spans="1:15" x14ac:dyDescent="0.2">
      <c r="A31" s="160" t="s">
        <v>203</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6"/>
  <sheetViews>
    <sheetView tabSelected="1" zoomScale="80" workbookViewId="0">
      <selection sqref="A1:N47"/>
    </sheetView>
  </sheetViews>
  <sheetFormatPr defaultRowHeight="12.75" x14ac:dyDescent="0.2"/>
  <cols>
    <col min="1" max="1" width="23.2851562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8" t="s">
        <v>247</v>
      </c>
      <c r="B4" s="185"/>
      <c r="C4" s="190" t="s">
        <v>265</v>
      </c>
      <c r="D4" s="185"/>
      <c r="E4" s="185"/>
      <c r="F4" s="185"/>
      <c r="G4" s="185"/>
      <c r="H4" s="185"/>
      <c r="I4" s="185"/>
      <c r="J4" s="185"/>
      <c r="K4" s="185"/>
      <c r="L4" s="185"/>
      <c r="M4" s="185"/>
      <c r="N4" s="185"/>
      <c r="O4" s="187"/>
    </row>
    <row r="5" spans="1:24" ht="18" x14ac:dyDescent="0.25">
      <c r="A5" s="184" t="s">
        <v>262</v>
      </c>
      <c r="B5" s="185"/>
      <c r="C5" s="186"/>
      <c r="D5" s="185"/>
      <c r="E5" s="185"/>
      <c r="F5" s="185"/>
      <c r="G5" s="185"/>
      <c r="H5" s="185"/>
      <c r="I5" s="185"/>
      <c r="J5" s="185"/>
      <c r="K5" s="185"/>
      <c r="L5" s="185"/>
      <c r="M5" s="185"/>
      <c r="N5" s="185"/>
      <c r="O5" s="187"/>
    </row>
    <row r="6" spans="1:24" ht="18" x14ac:dyDescent="0.25">
      <c r="A6" s="189"/>
      <c r="B6" s="185"/>
      <c r="C6" s="186"/>
      <c r="D6" s="185"/>
      <c r="E6" s="185"/>
      <c r="F6" s="185"/>
      <c r="G6" s="185"/>
      <c r="H6" s="185"/>
      <c r="I6" s="185"/>
      <c r="J6" s="185"/>
      <c r="K6" s="185"/>
      <c r="L6" s="185"/>
      <c r="M6" s="185"/>
      <c r="N6" s="185"/>
      <c r="O6" s="187"/>
    </row>
    <row r="7" spans="1:24" s="2" customFormat="1" ht="18" x14ac:dyDescent="0.25">
      <c r="A7" s="184"/>
      <c r="B7" s="184"/>
      <c r="C7" s="190"/>
      <c r="D7" s="191">
        <v>36892</v>
      </c>
      <c r="E7" s="191">
        <v>36893</v>
      </c>
      <c r="F7" s="191">
        <v>36894</v>
      </c>
      <c r="G7" s="191">
        <v>36895</v>
      </c>
      <c r="H7" s="191">
        <v>36896</v>
      </c>
      <c r="I7" s="191">
        <v>36897</v>
      </c>
      <c r="J7" s="191"/>
      <c r="K7" s="191" t="s">
        <v>182</v>
      </c>
      <c r="L7" s="191" t="s">
        <v>180</v>
      </c>
      <c r="M7" s="191"/>
      <c r="N7" s="191" t="s">
        <v>183</v>
      </c>
      <c r="O7" s="192"/>
      <c r="P7" s="89"/>
      <c r="Q7" s="89"/>
      <c r="R7" s="89"/>
      <c r="S7" s="89"/>
      <c r="T7" s="89"/>
      <c r="U7" s="89"/>
      <c r="V7" s="89"/>
      <c r="W7" s="89"/>
      <c r="X7" s="89"/>
    </row>
    <row r="8" spans="1:24" s="2" customFormat="1" ht="18" x14ac:dyDescent="0.25">
      <c r="A8" s="185" t="s">
        <v>248</v>
      </c>
      <c r="B8" s="185">
        <v>9833</v>
      </c>
      <c r="C8" s="193">
        <v>280272</v>
      </c>
      <c r="D8" s="187">
        <v>0</v>
      </c>
      <c r="E8" s="187">
        <v>0</v>
      </c>
      <c r="F8" s="187">
        <v>0</v>
      </c>
      <c r="G8" s="187">
        <v>0</v>
      </c>
      <c r="H8" s="187">
        <v>0</v>
      </c>
      <c r="I8" s="187">
        <v>0</v>
      </c>
      <c r="J8" s="187"/>
      <c r="K8" s="187">
        <v>1</v>
      </c>
      <c r="L8" s="187">
        <v>505</v>
      </c>
      <c r="M8" s="187"/>
      <c r="N8" s="187">
        <f>K8-L8</f>
        <v>-504</v>
      </c>
      <c r="O8" s="192"/>
      <c r="P8" s="89"/>
      <c r="Q8" s="89"/>
      <c r="R8" s="89"/>
      <c r="S8" s="89"/>
      <c r="T8" s="89"/>
      <c r="U8" s="89"/>
      <c r="V8" s="89"/>
      <c r="W8" s="89"/>
      <c r="X8" s="89"/>
    </row>
    <row r="9" spans="1:24" s="2" customFormat="1" ht="18" x14ac:dyDescent="0.25">
      <c r="A9" s="185" t="s">
        <v>249</v>
      </c>
      <c r="B9" s="185">
        <v>9746</v>
      </c>
      <c r="C9" s="193">
        <v>533173</v>
      </c>
      <c r="D9" s="187">
        <v>6056</v>
      </c>
      <c r="E9" s="187">
        <v>5869</v>
      </c>
      <c r="F9" s="187">
        <v>6038</v>
      </c>
      <c r="G9" s="187">
        <v>5791</v>
      </c>
      <c r="H9" s="187">
        <v>6027</v>
      </c>
      <c r="I9" s="187">
        <v>5968</v>
      </c>
      <c r="J9" s="187"/>
      <c r="K9" s="187">
        <f t="shared" ref="K9:K40" si="0">AVERAGE(D9:I9)</f>
        <v>5958.166666666667</v>
      </c>
      <c r="L9" s="187">
        <v>6870</v>
      </c>
      <c r="M9" s="187"/>
      <c r="N9" s="187">
        <f>K9-L9</f>
        <v>-911.83333333333303</v>
      </c>
      <c r="O9" s="192"/>
      <c r="P9" s="89"/>
      <c r="Q9" s="89"/>
      <c r="R9" s="89"/>
      <c r="S9" s="89"/>
      <c r="T9" s="89"/>
      <c r="U9" s="89"/>
      <c r="V9" s="89"/>
      <c r="W9" s="89"/>
      <c r="X9" s="89"/>
    </row>
    <row r="10" spans="1:24" s="2" customFormat="1" ht="18" x14ac:dyDescent="0.25">
      <c r="A10" s="185" t="s">
        <v>250</v>
      </c>
      <c r="B10" s="185">
        <v>9828</v>
      </c>
      <c r="C10" s="193">
        <v>252799</v>
      </c>
      <c r="D10" s="187">
        <v>1675</v>
      </c>
      <c r="E10" s="187">
        <v>1726</v>
      </c>
      <c r="F10" s="187">
        <v>1658</v>
      </c>
      <c r="G10" s="187">
        <v>1687</v>
      </c>
      <c r="H10" s="187">
        <v>1860</v>
      </c>
      <c r="I10" s="187">
        <v>1860</v>
      </c>
      <c r="J10" s="187"/>
      <c r="K10" s="187">
        <f t="shared" si="0"/>
        <v>1744.3333333333333</v>
      </c>
      <c r="L10" s="187">
        <v>2374</v>
      </c>
      <c r="M10" s="187"/>
      <c r="N10" s="187">
        <f t="shared" ref="N10:N38" si="1">K10-L10</f>
        <v>-629.66666666666674</v>
      </c>
      <c r="O10" s="192"/>
      <c r="P10" s="89"/>
      <c r="Q10" s="89"/>
      <c r="R10" s="89"/>
      <c r="S10" s="89"/>
      <c r="T10" s="89"/>
      <c r="U10" s="89"/>
      <c r="V10" s="89"/>
      <c r="W10" s="89"/>
      <c r="X10" s="89"/>
    </row>
    <row r="11" spans="1:24" s="2" customFormat="1" ht="18" x14ac:dyDescent="0.25">
      <c r="A11" s="185" t="s">
        <v>251</v>
      </c>
      <c r="B11" s="185">
        <v>6569</v>
      </c>
      <c r="C11" s="193">
        <v>138528</v>
      </c>
      <c r="D11" s="187">
        <v>934</v>
      </c>
      <c r="E11" s="187">
        <v>18</v>
      </c>
      <c r="F11" s="187">
        <v>72</v>
      </c>
      <c r="G11" s="187">
        <v>778</v>
      </c>
      <c r="H11" s="187">
        <v>1106</v>
      </c>
      <c r="I11" s="187">
        <v>1106</v>
      </c>
      <c r="J11" s="187"/>
      <c r="K11" s="187">
        <f t="shared" si="0"/>
        <v>669</v>
      </c>
      <c r="L11" s="187">
        <v>1599</v>
      </c>
      <c r="M11" s="187"/>
      <c r="N11" s="187">
        <f t="shared" si="1"/>
        <v>-930</v>
      </c>
      <c r="O11" s="192"/>
      <c r="P11" s="89"/>
      <c r="Q11" s="89"/>
      <c r="R11" s="89"/>
      <c r="S11" s="89"/>
      <c r="T11" s="89"/>
      <c r="U11" s="89"/>
      <c r="V11" s="89"/>
      <c r="W11" s="89"/>
      <c r="X11" s="89"/>
    </row>
    <row r="12" spans="1:24" s="2" customFormat="1" ht="18" x14ac:dyDescent="0.25">
      <c r="A12" s="185" t="s">
        <v>252</v>
      </c>
      <c r="B12" s="185">
        <v>9643</v>
      </c>
      <c r="C12" s="193">
        <v>137924</v>
      </c>
      <c r="D12" s="187">
        <v>20201</v>
      </c>
      <c r="E12" s="187">
        <v>16242</v>
      </c>
      <c r="F12" s="187">
        <v>20201</v>
      </c>
      <c r="G12" s="187">
        <v>18620</v>
      </c>
      <c r="H12" s="187">
        <v>18095</v>
      </c>
      <c r="I12" s="187">
        <v>20201</v>
      </c>
      <c r="J12" s="187"/>
      <c r="K12" s="187">
        <f t="shared" si="0"/>
        <v>18926.666666666668</v>
      </c>
      <c r="L12" s="187">
        <v>20201</v>
      </c>
      <c r="M12" s="187"/>
      <c r="N12" s="187">
        <f t="shared" si="1"/>
        <v>-1274.3333333333321</v>
      </c>
      <c r="O12" s="192"/>
      <c r="P12" s="89"/>
      <c r="Q12" s="89"/>
      <c r="R12" s="89"/>
      <c r="S12" s="89"/>
      <c r="T12" s="89"/>
      <c r="U12" s="89"/>
      <c r="V12" s="89"/>
      <c r="W12" s="89"/>
      <c r="X12" s="89"/>
    </row>
    <row r="13" spans="1:24" ht="18" x14ac:dyDescent="0.25">
      <c r="A13" s="185" t="s">
        <v>239</v>
      </c>
      <c r="B13" s="185">
        <v>9748</v>
      </c>
      <c r="C13" s="193">
        <v>137205</v>
      </c>
      <c r="D13" s="187">
        <v>1440</v>
      </c>
      <c r="E13" s="187">
        <v>2840</v>
      </c>
      <c r="F13" s="187">
        <v>3211</v>
      </c>
      <c r="G13" s="187">
        <v>3126</v>
      </c>
      <c r="H13" s="187">
        <v>3113</v>
      </c>
      <c r="I13" s="187">
        <v>2910</v>
      </c>
      <c r="J13" s="187"/>
      <c r="K13" s="187">
        <f t="shared" si="0"/>
        <v>2773.3333333333335</v>
      </c>
      <c r="L13" s="187">
        <v>3946</v>
      </c>
      <c r="M13" s="187"/>
      <c r="N13" s="187">
        <f t="shared" si="1"/>
        <v>-1172.6666666666665</v>
      </c>
      <c r="O13" s="187"/>
    </row>
    <row r="14" spans="1:24" ht="18" x14ac:dyDescent="0.25">
      <c r="A14" s="185" t="s">
        <v>253</v>
      </c>
      <c r="B14" s="185">
        <v>6884</v>
      </c>
      <c r="C14" s="193">
        <v>125899</v>
      </c>
      <c r="D14" s="187">
        <v>54037</v>
      </c>
      <c r="E14" s="187">
        <v>51004</v>
      </c>
      <c r="F14" s="187">
        <v>48611</v>
      </c>
      <c r="G14" s="187">
        <v>47495</v>
      </c>
      <c r="H14" s="187">
        <v>54514</v>
      </c>
      <c r="I14" s="187">
        <v>53345</v>
      </c>
      <c r="J14" s="187"/>
      <c r="K14" s="187">
        <f t="shared" si="0"/>
        <v>51501</v>
      </c>
      <c r="L14" s="187">
        <v>51214</v>
      </c>
      <c r="M14" s="187"/>
      <c r="N14" s="187">
        <f t="shared" si="1"/>
        <v>287</v>
      </c>
      <c r="O14" s="187" t="s">
        <v>147</v>
      </c>
    </row>
    <row r="15" spans="1:24" ht="18" x14ac:dyDescent="0.25">
      <c r="A15" s="185" t="s">
        <v>263</v>
      </c>
      <c r="B15" s="185">
        <v>6154</v>
      </c>
      <c r="C15" s="193">
        <v>133304</v>
      </c>
      <c r="D15" s="187">
        <v>3721</v>
      </c>
      <c r="E15" s="187">
        <v>892</v>
      </c>
      <c r="F15" s="187">
        <v>3475</v>
      </c>
      <c r="G15" s="187">
        <v>3452</v>
      </c>
      <c r="H15" s="187">
        <v>3476</v>
      </c>
      <c r="I15" s="187">
        <v>3452</v>
      </c>
      <c r="J15" s="187"/>
      <c r="K15" s="187">
        <f t="shared" si="0"/>
        <v>3078</v>
      </c>
      <c r="L15" s="187">
        <v>2578</v>
      </c>
      <c r="M15" s="187"/>
      <c r="N15" s="187">
        <f t="shared" si="1"/>
        <v>500</v>
      </c>
      <c r="O15" s="187"/>
    </row>
    <row r="16" spans="1:24" ht="18" x14ac:dyDescent="0.25">
      <c r="A16" s="185" t="s">
        <v>244</v>
      </c>
      <c r="B16" s="185">
        <v>9794</v>
      </c>
      <c r="C16" s="193">
        <v>299474</v>
      </c>
      <c r="D16" s="187">
        <v>15831</v>
      </c>
      <c r="E16" s="187">
        <v>15677</v>
      </c>
      <c r="F16" s="187">
        <v>15298</v>
      </c>
      <c r="G16" s="187">
        <v>13478</v>
      </c>
      <c r="H16" s="187">
        <v>13404</v>
      </c>
      <c r="I16" s="187">
        <v>13378</v>
      </c>
      <c r="J16" s="187"/>
      <c r="K16" s="187">
        <f t="shared" si="0"/>
        <v>14511</v>
      </c>
      <c r="L16" s="187">
        <v>9808</v>
      </c>
      <c r="M16" s="187"/>
      <c r="N16" s="187">
        <f t="shared" si="1"/>
        <v>4703</v>
      </c>
      <c r="O16" s="187"/>
    </row>
    <row r="17" spans="1:15" ht="18" x14ac:dyDescent="0.25">
      <c r="A17" s="185" t="s">
        <v>244</v>
      </c>
      <c r="B17" s="185">
        <v>9766</v>
      </c>
      <c r="C17" s="193">
        <v>470753</v>
      </c>
      <c r="D17" s="187">
        <v>15862</v>
      </c>
      <c r="E17" s="187">
        <v>16434</v>
      </c>
      <c r="F17" s="187">
        <v>15752</v>
      </c>
      <c r="G17" s="187">
        <v>16344</v>
      </c>
      <c r="H17" s="187">
        <v>18666</v>
      </c>
      <c r="I17" s="187">
        <v>17430</v>
      </c>
      <c r="J17" s="187"/>
      <c r="K17" s="187">
        <f t="shared" si="0"/>
        <v>16748</v>
      </c>
      <c r="L17" s="187">
        <v>23026</v>
      </c>
      <c r="M17" s="187"/>
      <c r="N17" s="187">
        <f t="shared" si="1"/>
        <v>-6278</v>
      </c>
      <c r="O17" s="187"/>
    </row>
    <row r="18" spans="1:15" ht="18" x14ac:dyDescent="0.25">
      <c r="A18" s="185" t="s">
        <v>240</v>
      </c>
      <c r="B18" s="185">
        <v>9750</v>
      </c>
      <c r="C18" s="193">
        <v>203155</v>
      </c>
      <c r="D18" s="187">
        <v>1770</v>
      </c>
      <c r="E18" s="187">
        <v>1773</v>
      </c>
      <c r="F18" s="187">
        <v>1765</v>
      </c>
      <c r="G18" s="187">
        <v>1760</v>
      </c>
      <c r="H18" s="187">
        <v>1756</v>
      </c>
      <c r="I18" s="187">
        <v>1730</v>
      </c>
      <c r="J18" s="187"/>
      <c r="K18" s="187">
        <f t="shared" si="0"/>
        <v>1759</v>
      </c>
      <c r="L18" s="187">
        <v>883</v>
      </c>
      <c r="M18" s="187"/>
      <c r="N18" s="187">
        <f t="shared" si="1"/>
        <v>876</v>
      </c>
      <c r="O18" s="187"/>
    </row>
    <row r="19" spans="1:15" ht="18" x14ac:dyDescent="0.25">
      <c r="A19" s="185" t="s">
        <v>254</v>
      </c>
      <c r="B19" s="185">
        <v>9699</v>
      </c>
      <c r="C19" s="193">
        <v>166819</v>
      </c>
      <c r="D19" s="187">
        <v>1119</v>
      </c>
      <c r="E19" s="187">
        <v>716</v>
      </c>
      <c r="F19" s="187">
        <v>136</v>
      </c>
      <c r="G19" s="187">
        <v>150</v>
      </c>
      <c r="H19" s="187">
        <v>168</v>
      </c>
      <c r="I19" s="187">
        <v>826</v>
      </c>
      <c r="J19" s="187"/>
      <c r="K19" s="187">
        <f t="shared" si="0"/>
        <v>519.16666666666663</v>
      </c>
      <c r="L19" s="187">
        <v>1224</v>
      </c>
      <c r="M19" s="187"/>
      <c r="N19" s="187">
        <f t="shared" si="1"/>
        <v>-704.83333333333337</v>
      </c>
      <c r="O19" s="187"/>
    </row>
    <row r="20" spans="1:15" ht="18" x14ac:dyDescent="0.25">
      <c r="A20" s="185" t="s">
        <v>254</v>
      </c>
      <c r="B20" s="185">
        <v>5999</v>
      </c>
      <c r="C20" s="193">
        <v>380570</v>
      </c>
      <c r="D20" s="187">
        <v>7707</v>
      </c>
      <c r="E20" s="187">
        <v>7538</v>
      </c>
      <c r="F20" s="187">
        <v>7294</v>
      </c>
      <c r="G20" s="187">
        <v>7708</v>
      </c>
      <c r="H20" s="187">
        <v>7993</v>
      </c>
      <c r="I20" s="187">
        <v>7820</v>
      </c>
      <c r="J20" s="187"/>
      <c r="K20" s="187">
        <f t="shared" si="0"/>
        <v>7676.666666666667</v>
      </c>
      <c r="L20" s="187">
        <v>8691</v>
      </c>
      <c r="M20" s="187"/>
      <c r="N20" s="187">
        <f>K20-L20</f>
        <v>-1014.333333333333</v>
      </c>
      <c r="O20" s="187"/>
    </row>
    <row r="21" spans="1:15" ht="18" x14ac:dyDescent="0.25">
      <c r="A21" s="185" t="s">
        <v>245</v>
      </c>
      <c r="B21" s="185">
        <v>5508</v>
      </c>
      <c r="C21" s="193">
        <v>132978</v>
      </c>
      <c r="D21" s="187">
        <v>2737</v>
      </c>
      <c r="E21" s="187">
        <v>4432</v>
      </c>
      <c r="F21" s="187">
        <v>4275</v>
      </c>
      <c r="G21" s="187">
        <v>3907</v>
      </c>
      <c r="H21" s="187">
        <v>3923</v>
      </c>
      <c r="I21" s="187">
        <v>4670</v>
      </c>
      <c r="J21" s="187"/>
      <c r="K21" s="187">
        <f t="shared" si="0"/>
        <v>3990.6666666666665</v>
      </c>
      <c r="L21" s="187">
        <v>4483</v>
      </c>
      <c r="M21" s="187"/>
      <c r="N21" s="187">
        <f t="shared" si="1"/>
        <v>-492.33333333333348</v>
      </c>
      <c r="O21" s="187"/>
    </row>
    <row r="22" spans="1:15" ht="18" x14ac:dyDescent="0.25">
      <c r="A22" s="185" t="s">
        <v>181</v>
      </c>
      <c r="B22" s="185">
        <v>6067</v>
      </c>
      <c r="C22" s="193">
        <v>126281</v>
      </c>
      <c r="D22" s="187">
        <v>7028</v>
      </c>
      <c r="E22" s="187">
        <v>7138</v>
      </c>
      <c r="F22" s="187">
        <v>7214</v>
      </c>
      <c r="G22" s="187">
        <v>7048</v>
      </c>
      <c r="H22" s="187">
        <v>7019</v>
      </c>
      <c r="I22" s="187">
        <v>6815</v>
      </c>
      <c r="J22" s="187"/>
      <c r="K22" s="187">
        <f t="shared" si="0"/>
        <v>7043.666666666667</v>
      </c>
      <c r="L22" s="187">
        <v>6483</v>
      </c>
      <c r="M22" s="187"/>
      <c r="N22" s="187">
        <f t="shared" si="1"/>
        <v>560.66666666666697</v>
      </c>
      <c r="O22" s="187"/>
    </row>
    <row r="23" spans="1:15" ht="18" x14ac:dyDescent="0.25">
      <c r="A23" s="185" t="s">
        <v>181</v>
      </c>
      <c r="B23" s="185">
        <v>5263</v>
      </c>
      <c r="C23" s="193">
        <v>126355</v>
      </c>
      <c r="D23" s="187">
        <v>5115</v>
      </c>
      <c r="E23" s="187">
        <v>5156</v>
      </c>
      <c r="F23" s="187">
        <v>5148</v>
      </c>
      <c r="G23" s="187">
        <v>5035</v>
      </c>
      <c r="H23" s="187">
        <v>5372</v>
      </c>
      <c r="I23" s="187">
        <v>5832</v>
      </c>
      <c r="J23" s="187"/>
      <c r="K23" s="187">
        <f t="shared" si="0"/>
        <v>5276.333333333333</v>
      </c>
      <c r="L23" s="187">
        <v>3990</v>
      </c>
      <c r="M23" s="187"/>
      <c r="N23" s="187">
        <f t="shared" si="1"/>
        <v>1286.333333333333</v>
      </c>
      <c r="O23" s="187"/>
    </row>
    <row r="24" spans="1:15" ht="18" x14ac:dyDescent="0.25">
      <c r="A24" s="185" t="s">
        <v>181</v>
      </c>
      <c r="B24" s="185">
        <v>6742</v>
      </c>
      <c r="C24" s="193">
        <v>126365</v>
      </c>
      <c r="D24" s="187">
        <v>6557</v>
      </c>
      <c r="E24" s="187">
        <v>5992</v>
      </c>
      <c r="F24" s="187">
        <v>5855</v>
      </c>
      <c r="G24" s="187">
        <v>6580</v>
      </c>
      <c r="H24" s="187">
        <v>6580</v>
      </c>
      <c r="I24" s="187">
        <v>7158</v>
      </c>
      <c r="J24" s="187"/>
      <c r="K24" s="187">
        <f t="shared" si="0"/>
        <v>6453.666666666667</v>
      </c>
      <c r="L24" s="187">
        <v>7527</v>
      </c>
      <c r="M24" s="187"/>
      <c r="N24" s="187">
        <f>K24-L24</f>
        <v>-1073.333333333333</v>
      </c>
      <c r="O24" s="187"/>
    </row>
    <row r="25" spans="1:15" ht="18" x14ac:dyDescent="0.25">
      <c r="A25" s="185" t="s">
        <v>181</v>
      </c>
      <c r="B25" s="185">
        <v>9780</v>
      </c>
      <c r="C25" s="193">
        <v>126278</v>
      </c>
      <c r="D25" s="187">
        <v>7657</v>
      </c>
      <c r="E25" s="187">
        <v>7616</v>
      </c>
      <c r="F25" s="187">
        <v>7152</v>
      </c>
      <c r="G25" s="187">
        <v>4756</v>
      </c>
      <c r="H25" s="187">
        <v>6321</v>
      </c>
      <c r="I25" s="187">
        <v>5736</v>
      </c>
      <c r="J25" s="187"/>
      <c r="K25" s="187">
        <f t="shared" si="0"/>
        <v>6539.666666666667</v>
      </c>
      <c r="L25" s="187">
        <v>5481</v>
      </c>
      <c r="M25" s="187"/>
      <c r="N25" s="187">
        <f>K25-L25</f>
        <v>1058.666666666667</v>
      </c>
      <c r="O25" s="187"/>
    </row>
    <row r="26" spans="1:15" ht="18" x14ac:dyDescent="0.25">
      <c r="A26" s="185" t="s">
        <v>181</v>
      </c>
      <c r="B26" s="185">
        <v>9757</v>
      </c>
      <c r="C26" s="193">
        <v>126289</v>
      </c>
      <c r="D26" s="187">
        <v>2891</v>
      </c>
      <c r="E26" s="187">
        <v>5322</v>
      </c>
      <c r="F26" s="187">
        <v>5113</v>
      </c>
      <c r="G26" s="187">
        <v>3719</v>
      </c>
      <c r="H26" s="187">
        <v>3828</v>
      </c>
      <c r="I26" s="187">
        <v>3865</v>
      </c>
      <c r="J26" s="187"/>
      <c r="K26" s="187">
        <f t="shared" si="0"/>
        <v>4123</v>
      </c>
      <c r="L26" s="187">
        <v>2455</v>
      </c>
      <c r="M26" s="187"/>
      <c r="N26" s="187">
        <f>K26-L26</f>
        <v>1668</v>
      </c>
      <c r="O26" s="187"/>
    </row>
    <row r="27" spans="1:15" ht="18" x14ac:dyDescent="0.25">
      <c r="A27" s="185" t="s">
        <v>181</v>
      </c>
      <c r="B27" s="185">
        <v>9674</v>
      </c>
      <c r="C27" s="193">
        <v>126280</v>
      </c>
      <c r="D27" s="187">
        <v>1458</v>
      </c>
      <c r="E27" s="187">
        <v>1402</v>
      </c>
      <c r="F27" s="187">
        <v>1407</v>
      </c>
      <c r="G27" s="187">
        <v>9100</v>
      </c>
      <c r="H27" s="187">
        <v>8839</v>
      </c>
      <c r="I27" s="187">
        <v>8299</v>
      </c>
      <c r="J27" s="187"/>
      <c r="K27" s="187">
        <f>AVERAGE(D27:I27)</f>
        <v>5084.166666666667</v>
      </c>
      <c r="L27" s="187">
        <v>1302</v>
      </c>
      <c r="M27" s="187"/>
      <c r="N27" s="187">
        <f>K27-L27</f>
        <v>3782.166666666667</v>
      </c>
      <c r="O27" s="187"/>
    </row>
    <row r="28" spans="1:15" ht="18" x14ac:dyDescent="0.25">
      <c r="A28" s="185" t="s">
        <v>264</v>
      </c>
      <c r="B28" s="185">
        <v>5225</v>
      </c>
      <c r="C28" s="193">
        <v>138600</v>
      </c>
      <c r="D28" s="187">
        <v>863</v>
      </c>
      <c r="E28" s="187">
        <v>830</v>
      </c>
      <c r="F28" s="187">
        <v>821</v>
      </c>
      <c r="G28" s="187">
        <v>864</v>
      </c>
      <c r="H28" s="187">
        <v>626</v>
      </c>
      <c r="I28" s="187">
        <v>626</v>
      </c>
      <c r="J28" s="187"/>
      <c r="K28" s="187">
        <f>AVERAGE(D28:I28)</f>
        <v>771.66666666666663</v>
      </c>
      <c r="L28" s="187">
        <v>1260</v>
      </c>
      <c r="M28" s="187"/>
      <c r="N28" s="187">
        <f>K28-L28</f>
        <v>-488.33333333333337</v>
      </c>
      <c r="O28" s="187"/>
    </row>
    <row r="29" spans="1:15" ht="18" x14ac:dyDescent="0.25">
      <c r="A29" s="185" t="s">
        <v>255</v>
      </c>
      <c r="B29" s="185">
        <v>9658</v>
      </c>
      <c r="C29" s="193">
        <v>125822</v>
      </c>
      <c r="D29" s="187">
        <v>5033</v>
      </c>
      <c r="E29" s="187">
        <v>3345</v>
      </c>
      <c r="F29" s="187">
        <v>2884</v>
      </c>
      <c r="G29" s="187">
        <v>5809</v>
      </c>
      <c r="H29" s="187">
        <v>6251</v>
      </c>
      <c r="I29" s="187">
        <v>6572</v>
      </c>
      <c r="J29" s="187"/>
      <c r="K29" s="187">
        <f t="shared" si="0"/>
        <v>4982.333333333333</v>
      </c>
      <c r="L29" s="187">
        <v>7200</v>
      </c>
      <c r="M29" s="187"/>
      <c r="N29" s="187">
        <f t="shared" si="1"/>
        <v>-2217.666666666667</v>
      </c>
      <c r="O29" s="187"/>
    </row>
    <row r="30" spans="1:15" ht="18" x14ac:dyDescent="0.25">
      <c r="A30" s="185" t="s">
        <v>256</v>
      </c>
      <c r="B30" s="185">
        <v>6884</v>
      </c>
      <c r="C30" s="193">
        <v>132975</v>
      </c>
      <c r="D30" s="187">
        <v>33183</v>
      </c>
      <c r="E30" s="187">
        <v>31319</v>
      </c>
      <c r="F30" s="187">
        <v>29864</v>
      </c>
      <c r="G30" s="187">
        <v>29179</v>
      </c>
      <c r="H30" s="187">
        <v>33492</v>
      </c>
      <c r="I30" s="187">
        <v>32773</v>
      </c>
      <c r="J30" s="187"/>
      <c r="K30" s="187">
        <f t="shared" si="0"/>
        <v>31635</v>
      </c>
      <c r="L30" s="187">
        <v>31464</v>
      </c>
      <c r="M30" s="187"/>
      <c r="N30" s="187">
        <f t="shared" si="1"/>
        <v>171</v>
      </c>
      <c r="O30" s="187"/>
    </row>
    <row r="31" spans="1:15" ht="18" x14ac:dyDescent="0.25">
      <c r="A31" s="185" t="s">
        <v>242</v>
      </c>
      <c r="B31" s="185">
        <v>9687</v>
      </c>
      <c r="C31" s="193">
        <v>407025</v>
      </c>
      <c r="D31" s="187">
        <v>11833</v>
      </c>
      <c r="E31" s="187">
        <v>11657</v>
      </c>
      <c r="F31" s="187">
        <v>10818</v>
      </c>
      <c r="G31" s="187">
        <v>11158</v>
      </c>
      <c r="H31" s="187">
        <v>12055</v>
      </c>
      <c r="I31" s="187">
        <v>11855</v>
      </c>
      <c r="J31" s="187"/>
      <c r="K31" s="187">
        <f t="shared" si="0"/>
        <v>11562.666666666666</v>
      </c>
      <c r="L31" s="187">
        <v>12959</v>
      </c>
      <c r="M31" s="187"/>
      <c r="N31" s="187">
        <f>K31-L31</f>
        <v>-1396.3333333333339</v>
      </c>
      <c r="O31" s="187"/>
    </row>
    <row r="32" spans="1:15" ht="18" x14ac:dyDescent="0.25">
      <c r="A32" s="185" t="s">
        <v>257</v>
      </c>
      <c r="B32" s="185">
        <v>9837</v>
      </c>
      <c r="C32" s="193">
        <v>310851</v>
      </c>
      <c r="D32" s="187">
        <v>0</v>
      </c>
      <c r="E32" s="187">
        <v>2128</v>
      </c>
      <c r="F32" s="187">
        <v>1569</v>
      </c>
      <c r="G32" s="187">
        <v>1601</v>
      </c>
      <c r="H32" s="187">
        <v>1602</v>
      </c>
      <c r="I32" s="187">
        <v>714</v>
      </c>
      <c r="J32" s="187"/>
      <c r="K32" s="187">
        <f t="shared" si="0"/>
        <v>1269</v>
      </c>
      <c r="L32" s="187">
        <v>9720</v>
      </c>
      <c r="M32" s="187"/>
      <c r="N32" s="187">
        <f>K32-L32</f>
        <v>-8451</v>
      </c>
      <c r="O32" s="187"/>
    </row>
    <row r="33" spans="1:24" ht="18" x14ac:dyDescent="0.25">
      <c r="A33" s="185" t="s">
        <v>258</v>
      </c>
      <c r="B33" s="185">
        <v>6674</v>
      </c>
      <c r="C33" s="193">
        <v>140991</v>
      </c>
      <c r="D33" s="187">
        <v>2933</v>
      </c>
      <c r="E33" s="187">
        <v>2992</v>
      </c>
      <c r="F33" s="187">
        <v>2985</v>
      </c>
      <c r="G33" s="187">
        <v>3290</v>
      </c>
      <c r="H33" s="187">
        <v>2796</v>
      </c>
      <c r="I33" s="187">
        <v>2734</v>
      </c>
      <c r="J33" s="187"/>
      <c r="K33" s="187">
        <f t="shared" si="0"/>
        <v>2955</v>
      </c>
      <c r="L33" s="187">
        <v>3523</v>
      </c>
      <c r="M33" s="187"/>
      <c r="N33" s="187">
        <f>K33-L33</f>
        <v>-568</v>
      </c>
      <c r="O33" s="187"/>
    </row>
    <row r="34" spans="1:24" ht="18" x14ac:dyDescent="0.25">
      <c r="A34" s="185" t="s">
        <v>238</v>
      </c>
      <c r="B34" s="185">
        <v>6210</v>
      </c>
      <c r="C34" s="193">
        <v>138785</v>
      </c>
      <c r="D34" s="187">
        <v>7940</v>
      </c>
      <c r="E34" s="187">
        <v>8222</v>
      </c>
      <c r="F34" s="187">
        <v>7826</v>
      </c>
      <c r="G34" s="187">
        <v>7809</v>
      </c>
      <c r="H34" s="187">
        <v>8032</v>
      </c>
      <c r="I34" s="187">
        <v>8078</v>
      </c>
      <c r="J34" s="187"/>
      <c r="K34" s="187">
        <f t="shared" si="0"/>
        <v>7984.5</v>
      </c>
      <c r="L34" s="187">
        <v>7364</v>
      </c>
      <c r="M34" s="187"/>
      <c r="N34" s="187">
        <f t="shared" si="1"/>
        <v>620.5</v>
      </c>
      <c r="O34" s="187"/>
    </row>
    <row r="35" spans="1:24" ht="18" x14ac:dyDescent="0.25">
      <c r="A35" s="185" t="s">
        <v>259</v>
      </c>
      <c r="B35" s="185">
        <v>6633</v>
      </c>
      <c r="C35" s="193">
        <v>128839</v>
      </c>
      <c r="D35" s="187">
        <v>11993</v>
      </c>
      <c r="E35" s="187">
        <v>11327</v>
      </c>
      <c r="F35" s="187">
        <v>11259</v>
      </c>
      <c r="G35" s="187">
        <v>11491</v>
      </c>
      <c r="H35" s="187">
        <v>11490</v>
      </c>
      <c r="I35" s="187">
        <v>14195</v>
      </c>
      <c r="J35" s="187"/>
      <c r="K35" s="187">
        <f t="shared" si="0"/>
        <v>11959.166666666666</v>
      </c>
      <c r="L35" s="187">
        <v>14029</v>
      </c>
      <c r="M35" s="187"/>
      <c r="N35" s="187">
        <f>K35-L35</f>
        <v>-2069.8333333333339</v>
      </c>
      <c r="O35" s="187"/>
    </row>
    <row r="36" spans="1:24" ht="18" x14ac:dyDescent="0.25">
      <c r="A36" s="185" t="s">
        <v>260</v>
      </c>
      <c r="B36" s="185">
        <v>4136</v>
      </c>
      <c r="C36" s="193">
        <v>125809</v>
      </c>
      <c r="D36" s="187">
        <v>1111</v>
      </c>
      <c r="E36" s="187">
        <v>1166</v>
      </c>
      <c r="F36" s="187">
        <v>992</v>
      </c>
      <c r="G36" s="187">
        <v>979</v>
      </c>
      <c r="H36" s="187">
        <v>755</v>
      </c>
      <c r="I36" s="187">
        <v>920</v>
      </c>
      <c r="J36" s="187"/>
      <c r="K36" s="187">
        <f t="shared" si="0"/>
        <v>987.16666666666663</v>
      </c>
      <c r="L36" s="187">
        <v>1992</v>
      </c>
      <c r="M36" s="187"/>
      <c r="N36" s="187">
        <f t="shared" si="1"/>
        <v>-1004.8333333333334</v>
      </c>
      <c r="O36" s="187"/>
    </row>
    <row r="37" spans="1:24" ht="18" x14ac:dyDescent="0.25">
      <c r="A37" s="194" t="s">
        <v>243</v>
      </c>
      <c r="B37" s="194">
        <v>9792</v>
      </c>
      <c r="C37" s="195">
        <v>138577</v>
      </c>
      <c r="D37" s="196">
        <v>1290</v>
      </c>
      <c r="E37" s="196">
        <v>1240</v>
      </c>
      <c r="F37" s="196">
        <v>1288</v>
      </c>
      <c r="G37" s="196">
        <v>1271</v>
      </c>
      <c r="H37" s="196">
        <v>1265</v>
      </c>
      <c r="I37" s="196">
        <v>1203</v>
      </c>
      <c r="J37" s="196"/>
      <c r="K37" s="187">
        <f t="shared" si="0"/>
        <v>1259.5</v>
      </c>
      <c r="L37" s="196">
        <v>269</v>
      </c>
      <c r="M37" s="196"/>
      <c r="N37" s="196">
        <f>K37-L37</f>
        <v>990.5</v>
      </c>
      <c r="O37" s="187"/>
    </row>
    <row r="38" spans="1:24" s="76" customFormat="1" ht="18" x14ac:dyDescent="0.25">
      <c r="A38" s="194" t="s">
        <v>243</v>
      </c>
      <c r="B38" s="194">
        <v>9856</v>
      </c>
      <c r="C38" s="195">
        <v>452566</v>
      </c>
      <c r="D38" s="196">
        <v>8852</v>
      </c>
      <c r="E38" s="196">
        <v>8731</v>
      </c>
      <c r="F38" s="196">
        <v>8578</v>
      </c>
      <c r="G38" s="196">
        <v>8361</v>
      </c>
      <c r="H38" s="196">
        <v>10209</v>
      </c>
      <c r="I38" s="196">
        <v>2364</v>
      </c>
      <c r="J38" s="196"/>
      <c r="K38" s="187">
        <f t="shared" si="0"/>
        <v>7849.166666666667</v>
      </c>
      <c r="L38" s="196">
        <v>2364</v>
      </c>
      <c r="M38" s="196"/>
      <c r="N38" s="196">
        <f t="shared" si="1"/>
        <v>5485.166666666667</v>
      </c>
      <c r="O38" s="196"/>
      <c r="P38" s="67"/>
      <c r="Q38" s="67"/>
      <c r="R38" s="67"/>
      <c r="S38" s="67"/>
      <c r="T38" s="67"/>
      <c r="U38" s="67"/>
      <c r="V38" s="67"/>
      <c r="W38" s="67"/>
      <c r="X38" s="67"/>
    </row>
    <row r="39" spans="1:24" s="76" customFormat="1" ht="18" x14ac:dyDescent="0.25">
      <c r="A39" s="194" t="s">
        <v>261</v>
      </c>
      <c r="B39" s="194">
        <v>9826</v>
      </c>
      <c r="C39" s="195">
        <v>241562</v>
      </c>
      <c r="D39" s="196">
        <v>15979</v>
      </c>
      <c r="E39" s="196">
        <v>15567</v>
      </c>
      <c r="F39" s="196">
        <v>15844</v>
      </c>
      <c r="G39" s="196">
        <v>15853</v>
      </c>
      <c r="H39" s="196">
        <v>14744</v>
      </c>
      <c r="I39" s="196">
        <v>17156</v>
      </c>
      <c r="J39" s="196"/>
      <c r="K39" s="187">
        <f t="shared" si="0"/>
        <v>15857.166666666666</v>
      </c>
      <c r="L39" s="196">
        <v>17156</v>
      </c>
      <c r="M39" s="196"/>
      <c r="N39" s="196">
        <f>K39-L39</f>
        <v>-1298.8333333333339</v>
      </c>
      <c r="O39" s="196"/>
      <c r="P39" s="67"/>
      <c r="Q39" s="67"/>
      <c r="R39" s="67"/>
      <c r="S39" s="67"/>
      <c r="T39" s="67"/>
      <c r="U39" s="67"/>
      <c r="V39" s="67"/>
      <c r="W39" s="67"/>
      <c r="X39" s="67"/>
    </row>
    <row r="40" spans="1:24" s="76" customFormat="1" ht="18" x14ac:dyDescent="0.25">
      <c r="A40" s="194" t="s">
        <v>246</v>
      </c>
      <c r="B40" s="194">
        <v>5155</v>
      </c>
      <c r="C40" s="195">
        <v>138628</v>
      </c>
      <c r="D40" s="196">
        <v>9302</v>
      </c>
      <c r="E40" s="196">
        <v>9983</v>
      </c>
      <c r="F40" s="196">
        <v>10043</v>
      </c>
      <c r="G40" s="196">
        <v>9758</v>
      </c>
      <c r="H40" s="196">
        <v>9815</v>
      </c>
      <c r="I40" s="196">
        <v>9815</v>
      </c>
      <c r="J40" s="196"/>
      <c r="K40" s="187">
        <f t="shared" si="0"/>
        <v>9786</v>
      </c>
      <c r="L40" s="196">
        <v>4112</v>
      </c>
      <c r="M40" s="196"/>
      <c r="N40" s="196">
        <f>K40-L40</f>
        <v>5674</v>
      </c>
      <c r="O40" s="196"/>
      <c r="P40" s="67"/>
      <c r="Q40" s="67"/>
      <c r="R40" s="67"/>
      <c r="S40" s="67"/>
      <c r="T40" s="67"/>
      <c r="U40" s="67"/>
      <c r="V40" s="67"/>
      <c r="W40" s="67"/>
      <c r="X40" s="67"/>
    </row>
    <row r="41" spans="1:24" ht="18" x14ac:dyDescent="0.25">
      <c r="A41" s="185"/>
      <c r="B41" s="185"/>
      <c r="C41" s="186"/>
      <c r="D41" s="187"/>
      <c r="E41" s="187"/>
      <c r="F41" s="187"/>
      <c r="G41" s="187"/>
      <c r="H41" s="187"/>
      <c r="I41" s="187"/>
      <c r="J41" s="187"/>
      <c r="K41" s="187"/>
      <c r="L41" s="187"/>
      <c r="M41" s="187"/>
      <c r="N41" s="187"/>
      <c r="O41" s="187"/>
    </row>
    <row r="42" spans="1:24" ht="18" x14ac:dyDescent="0.25">
      <c r="A42" s="185"/>
      <c r="B42" s="185"/>
      <c r="C42" s="186"/>
      <c r="D42" s="187"/>
      <c r="E42" s="187"/>
      <c r="F42" s="187"/>
      <c r="G42" s="187"/>
      <c r="H42" s="187"/>
      <c r="I42" s="187"/>
      <c r="J42" s="187"/>
      <c r="K42" s="187">
        <f>SUM(K8:K40)</f>
        <v>273234.83333333331</v>
      </c>
      <c r="L42" s="187">
        <f>SUM(L8:L40)</f>
        <v>278052</v>
      </c>
      <c r="M42" s="187"/>
      <c r="N42" s="185"/>
      <c r="O42" s="187"/>
    </row>
    <row r="43" spans="1:24" ht="18" x14ac:dyDescent="0.25">
      <c r="A43" s="185"/>
      <c r="B43" s="185"/>
      <c r="C43" s="186"/>
      <c r="D43" s="187"/>
      <c r="E43" s="187"/>
      <c r="F43" s="187"/>
      <c r="G43" s="187"/>
      <c r="H43" s="187"/>
      <c r="I43" s="187"/>
      <c r="J43" s="187"/>
      <c r="K43" s="187"/>
      <c r="L43" s="187"/>
      <c r="M43" s="187"/>
      <c r="N43" s="185"/>
      <c r="O43" s="187"/>
    </row>
    <row r="44" spans="1:24" ht="18" x14ac:dyDescent="0.25">
      <c r="A44" s="185"/>
      <c r="B44" s="185"/>
      <c r="C44" s="186"/>
      <c r="D44" s="187"/>
      <c r="E44" s="187"/>
      <c r="F44" s="187"/>
      <c r="G44" s="187"/>
      <c r="H44" s="187"/>
      <c r="I44" s="187"/>
      <c r="J44" s="187"/>
      <c r="K44" s="187" t="s">
        <v>237</v>
      </c>
      <c r="L44" s="187" t="s">
        <v>183</v>
      </c>
      <c r="M44" s="187"/>
      <c r="N44" s="196">
        <f>K42-L42</f>
        <v>-4817.1666666666861</v>
      </c>
      <c r="O44" s="187"/>
    </row>
    <row r="45" spans="1:24" ht="18" x14ac:dyDescent="0.25">
      <c r="A45" s="185" t="s">
        <v>147</v>
      </c>
      <c r="B45" s="185" t="s">
        <v>147</v>
      </c>
      <c r="C45" s="193" t="s">
        <v>147</v>
      </c>
      <c r="D45" s="187" t="s">
        <v>147</v>
      </c>
      <c r="E45" s="187" t="s">
        <v>147</v>
      </c>
      <c r="F45" s="187" t="s">
        <v>147</v>
      </c>
      <c r="G45" s="187"/>
      <c r="H45" s="187"/>
      <c r="I45" s="187"/>
      <c r="J45" s="187" t="s">
        <v>147</v>
      </c>
      <c r="K45" s="187" t="s">
        <v>147</v>
      </c>
      <c r="L45" s="187" t="s">
        <v>147</v>
      </c>
      <c r="M45" s="187" t="s">
        <v>147</v>
      </c>
      <c r="N45" s="187" t="s">
        <v>147</v>
      </c>
      <c r="O45" s="187" t="s">
        <v>147</v>
      </c>
    </row>
    <row r="46" spans="1:24" ht="18" x14ac:dyDescent="0.25">
      <c r="A46" s="185" t="s">
        <v>241</v>
      </c>
      <c r="B46" s="185">
        <v>9603</v>
      </c>
      <c r="C46" s="193">
        <v>542944</v>
      </c>
      <c r="D46" s="187">
        <v>35255</v>
      </c>
      <c r="E46" s="187">
        <v>34448</v>
      </c>
      <c r="F46" s="187">
        <v>33050</v>
      </c>
      <c r="G46" s="187">
        <v>36117</v>
      </c>
      <c r="H46" s="187">
        <v>34885</v>
      </c>
      <c r="I46" s="187">
        <v>35416</v>
      </c>
      <c r="J46" s="187"/>
      <c r="K46" s="187">
        <f>AVERAGE(D46:I46)</f>
        <v>34861.833333333336</v>
      </c>
      <c r="L46" s="187">
        <v>36000</v>
      </c>
      <c r="M46" s="187"/>
      <c r="N46" s="187">
        <f>K46-L46</f>
        <v>-1138.1666666666642</v>
      </c>
    </row>
  </sheetData>
  <pageMargins left="0.75" right="0.75" top="1" bottom="1" header="0.5" footer="0.5"/>
  <pageSetup scale="5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234</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3" t="s">
        <v>24</v>
      </c>
      <c r="D9" s="203"/>
      <c r="E9" s="77"/>
      <c r="G9" s="204" t="s">
        <v>75</v>
      </c>
      <c r="H9" s="204"/>
      <c r="J9" s="203" t="s">
        <v>14</v>
      </c>
      <c r="K9" s="203"/>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Jan Havlíček</cp:lastModifiedBy>
  <cp:lastPrinted>2001-01-08T20:28:49Z</cp:lastPrinted>
  <dcterms:created xsi:type="dcterms:W3CDTF">1999-06-01T17:50:38Z</dcterms:created>
  <dcterms:modified xsi:type="dcterms:W3CDTF">2023-09-16T18:16:01Z</dcterms:modified>
</cp:coreProperties>
</file>