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0FE5DD-46A1-4CF8-BDF2-530675A2BBB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10" i="1" l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C19" i="1"/>
  <c r="D19" i="1"/>
  <c r="G19" i="1"/>
  <c r="H19" i="1"/>
  <c r="J19" i="1"/>
  <c r="K19" i="1"/>
  <c r="J23" i="1"/>
  <c r="K23" i="1"/>
  <c r="J24" i="1"/>
  <c r="K24" i="1"/>
  <c r="J25" i="1"/>
  <c r="K25" i="1"/>
  <c r="J26" i="1"/>
  <c r="K26" i="1"/>
  <c r="C28" i="1"/>
  <c r="D28" i="1"/>
  <c r="G28" i="1"/>
  <c r="H28" i="1"/>
  <c r="J28" i="1"/>
  <c r="K28" i="1"/>
  <c r="D34" i="1"/>
  <c r="H34" i="1"/>
  <c r="J34" i="1"/>
  <c r="K34" i="1"/>
  <c r="D35" i="1"/>
  <c r="H35" i="1"/>
  <c r="J35" i="1"/>
  <c r="K35" i="1"/>
  <c r="C36" i="1"/>
  <c r="D36" i="1"/>
  <c r="G36" i="1"/>
  <c r="H36" i="1"/>
  <c r="J36" i="1"/>
  <c r="K36" i="1"/>
  <c r="J37" i="1"/>
  <c r="K37" i="1"/>
  <c r="D39" i="1"/>
  <c r="H39" i="1"/>
  <c r="K39" i="1"/>
  <c r="K43" i="1"/>
  <c r="K44" i="1"/>
  <c r="K45" i="1"/>
  <c r="D46" i="1"/>
  <c r="H46" i="1"/>
  <c r="K46" i="1"/>
</calcChain>
</file>

<file path=xl/sharedStrings.xml><?xml version="1.0" encoding="utf-8"?>
<sst xmlns="http://schemas.openxmlformats.org/spreadsheetml/2006/main" count="56" uniqueCount="36">
  <si>
    <t>Enron North America Corp</t>
  </si>
  <si>
    <t>Summary of Gas Activity for Tenaska IV Partners, Ltd.</t>
  </si>
  <si>
    <t>October 2000</t>
  </si>
  <si>
    <t>October Sales</t>
  </si>
  <si>
    <t>Counterparty</t>
  </si>
  <si>
    <t>Volume</t>
  </si>
  <si>
    <t>Dollars</t>
  </si>
  <si>
    <t>Brazos Electric and Power</t>
  </si>
  <si>
    <t>Actual</t>
  </si>
  <si>
    <t>El Paso Merchant Energy</t>
  </si>
  <si>
    <t>Houston Pipe Line Company</t>
  </si>
  <si>
    <t>Koch Midstream</t>
  </si>
  <si>
    <t>Tenaska IV Partners</t>
  </si>
  <si>
    <t>Tenaska Marketing</t>
  </si>
  <si>
    <t>TXU Fuel Company</t>
  </si>
  <si>
    <t>TXU Lonestar Pipeline</t>
  </si>
  <si>
    <t>Total Sales per Unify</t>
  </si>
  <si>
    <t>October Purchases</t>
  </si>
  <si>
    <t>Apache Marketing</t>
  </si>
  <si>
    <t>Williams Energy</t>
  </si>
  <si>
    <t>TXU Lonestar Transport</t>
  </si>
  <si>
    <t>Total Purchases per Unify</t>
  </si>
  <si>
    <t>October Netout</t>
  </si>
  <si>
    <t>Total Sales</t>
  </si>
  <si>
    <t>Total Purchases</t>
  </si>
  <si>
    <t>Amount due Enron from Plant</t>
  </si>
  <si>
    <t>Agency Fee (1,395,000 x $0.04)</t>
  </si>
  <si>
    <t>Estimated Payable to Tenaska IV Partners:</t>
  </si>
  <si>
    <t>Calculation for Purchase Demand Fee:</t>
  </si>
  <si>
    <t>sale</t>
  </si>
  <si>
    <t>payment</t>
  </si>
  <si>
    <t>demand fee</t>
  </si>
  <si>
    <t>Currently Booked to GL</t>
  </si>
  <si>
    <t>GL</t>
  </si>
  <si>
    <t>Diff</t>
  </si>
  <si>
    <t>Unaccounted For (UA4)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</si>
</sst>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7" fontId="0" fillId="0" borderId="0" xfId="0" applyNumberFormat="1"/>
    <xf numFmtId="7" fontId="0" fillId="0" borderId="0" xfId="0" applyNumberForma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3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37" fontId="2" fillId="0" borderId="0" xfId="0" applyNumberFormat="1" applyFont="1"/>
    <xf numFmtId="7" fontId="2" fillId="0" borderId="1" xfId="0" applyNumberFormat="1" applyFont="1" applyBorder="1"/>
    <xf numFmtId="0" fontId="0" fillId="0" borderId="2" xfId="0" applyBorder="1"/>
    <xf numFmtId="37" fontId="0" fillId="0" borderId="2" xfId="0" applyNumberFormat="1" applyBorder="1"/>
    <xf numFmtId="7" fontId="0" fillId="0" borderId="2" xfId="0" applyNumberFormat="1" applyBorder="1"/>
    <xf numFmtId="0" fontId="5" fillId="0" borderId="0" xfId="0" applyFont="1"/>
    <xf numFmtId="37" fontId="5" fillId="0" borderId="0" xfId="0" applyNumberFormat="1" applyFont="1"/>
    <xf numFmtId="7" fontId="5" fillId="0" borderId="0" xfId="0" applyNumberFormat="1" applyFont="1"/>
    <xf numFmtId="7" fontId="2" fillId="0" borderId="0" xfId="0" applyNumberFormat="1" applyFont="1"/>
    <xf numFmtId="7" fontId="0" fillId="0" borderId="3" xfId="0" applyNumberFormat="1" applyBorder="1"/>
    <xf numFmtId="165" fontId="0" fillId="0" borderId="0" xfId="1" applyNumberFormat="1" applyFont="1"/>
    <xf numFmtId="165" fontId="4" fillId="0" borderId="0" xfId="1" applyNumberFormat="1" applyFont="1" applyAlignment="1">
      <alignment horizontal="right"/>
    </xf>
    <xf numFmtId="44" fontId="0" fillId="0" borderId="0" xfId="2" applyFont="1"/>
    <xf numFmtId="44" fontId="4" fillId="0" borderId="0" xfId="2" applyFont="1" applyAlignment="1">
      <alignment horizontal="right"/>
    </xf>
    <xf numFmtId="165" fontId="2" fillId="0" borderId="1" xfId="1" applyNumberFormat="1" applyFont="1" applyBorder="1"/>
    <xf numFmtId="165" fontId="0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6" workbookViewId="0">
      <selection activeCell="H34" sqref="H34:H35"/>
    </sheetView>
  </sheetViews>
  <sheetFormatPr defaultRowHeight="12.75" x14ac:dyDescent="0.2"/>
  <cols>
    <col min="2" max="2" width="28.28515625" customWidth="1"/>
    <col min="3" max="3" width="11.28515625" style="2" customWidth="1"/>
    <col min="4" max="4" width="15.140625" style="3" customWidth="1"/>
    <col min="7" max="7" width="11.28515625" style="19" bestFit="1" customWidth="1"/>
    <col min="8" max="8" width="14.42578125" style="21" bestFit="1" customWidth="1"/>
    <col min="10" max="10" width="9.140625" style="19"/>
    <col min="11" max="11" width="10.28515625" style="21" customWidth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4" t="s">
        <v>2</v>
      </c>
    </row>
    <row r="4" spans="1:11" x14ac:dyDescent="0.2">
      <c r="A4" s="1" t="s">
        <v>32</v>
      </c>
    </row>
    <row r="7" spans="1:11" x14ac:dyDescent="0.2">
      <c r="A7" s="5" t="s">
        <v>3</v>
      </c>
      <c r="G7" s="19" t="s">
        <v>33</v>
      </c>
      <c r="K7" s="21" t="s">
        <v>34</v>
      </c>
    </row>
    <row r="9" spans="1:11" x14ac:dyDescent="0.2">
      <c r="B9" s="6" t="s">
        <v>4</v>
      </c>
      <c r="C9" s="7" t="s">
        <v>5</v>
      </c>
      <c r="D9" s="8" t="s">
        <v>6</v>
      </c>
      <c r="G9" s="20" t="s">
        <v>5</v>
      </c>
      <c r="H9" s="22" t="s">
        <v>6</v>
      </c>
      <c r="J9" s="20" t="s">
        <v>5</v>
      </c>
      <c r="K9" s="22" t="s">
        <v>6</v>
      </c>
    </row>
    <row r="10" spans="1:11" x14ac:dyDescent="0.2">
      <c r="B10" t="s">
        <v>7</v>
      </c>
      <c r="C10" s="2">
        <v>180000</v>
      </c>
      <c r="D10" s="3">
        <v>520920</v>
      </c>
      <c r="E10" t="s">
        <v>8</v>
      </c>
      <c r="G10" s="19">
        <v>180000</v>
      </c>
      <c r="H10" s="21">
        <v>520920</v>
      </c>
      <c r="J10" s="19">
        <f>C10-G10</f>
        <v>0</v>
      </c>
      <c r="K10" s="19">
        <f>D10-H10</f>
        <v>0</v>
      </c>
    </row>
    <row r="11" spans="1:11" x14ac:dyDescent="0.2">
      <c r="B11" t="s">
        <v>9</v>
      </c>
      <c r="C11" s="2">
        <v>145000</v>
      </c>
      <c r="D11" s="3">
        <v>744540</v>
      </c>
      <c r="E11" t="s">
        <v>8</v>
      </c>
      <c r="G11" s="19">
        <v>145000</v>
      </c>
      <c r="H11" s="21">
        <v>744540</v>
      </c>
      <c r="J11" s="19">
        <f t="shared" ref="J11:J19" si="0">C11-G11</f>
        <v>0</v>
      </c>
      <c r="K11" s="19">
        <f t="shared" ref="K11:K19" si="1">D11-H11</f>
        <v>0</v>
      </c>
    </row>
    <row r="12" spans="1:11" x14ac:dyDescent="0.2">
      <c r="B12" t="s">
        <v>10</v>
      </c>
      <c r="C12" s="2">
        <v>214249</v>
      </c>
      <c r="D12" s="3">
        <v>1054082.33</v>
      </c>
      <c r="E12" t="s">
        <v>8</v>
      </c>
      <c r="G12" s="19">
        <v>214249</v>
      </c>
      <c r="H12" s="21">
        <v>1054082.33</v>
      </c>
      <c r="J12" s="19">
        <f t="shared" si="0"/>
        <v>0</v>
      </c>
      <c r="K12" s="19">
        <f t="shared" si="1"/>
        <v>0</v>
      </c>
    </row>
    <row r="13" spans="1:11" x14ac:dyDescent="0.2">
      <c r="B13" t="s">
        <v>11</v>
      </c>
      <c r="C13" s="2">
        <v>72900</v>
      </c>
      <c r="D13" s="3">
        <v>355144.5</v>
      </c>
      <c r="E13" t="s">
        <v>8</v>
      </c>
      <c r="G13" s="19">
        <v>72900</v>
      </c>
      <c r="H13" s="21">
        <v>355144.5</v>
      </c>
      <c r="J13" s="19">
        <f t="shared" si="0"/>
        <v>0</v>
      </c>
      <c r="K13" s="19">
        <f t="shared" si="1"/>
        <v>0</v>
      </c>
    </row>
    <row r="14" spans="1:11" x14ac:dyDescent="0.2">
      <c r="B14" t="s">
        <v>12</v>
      </c>
      <c r="C14" s="2">
        <v>230406</v>
      </c>
      <c r="D14" s="3">
        <v>716945.56</v>
      </c>
      <c r="E14" t="s">
        <v>8</v>
      </c>
      <c r="G14" s="19">
        <v>230407</v>
      </c>
      <c r="H14" s="21">
        <v>654816.69999999995</v>
      </c>
      <c r="J14" s="19">
        <f t="shared" si="0"/>
        <v>-1</v>
      </c>
      <c r="K14" s="19">
        <f t="shared" si="1"/>
        <v>62128.860000000102</v>
      </c>
    </row>
    <row r="15" spans="1:11" x14ac:dyDescent="0.2">
      <c r="B15" t="s">
        <v>13</v>
      </c>
      <c r="C15" s="2">
        <v>217526</v>
      </c>
      <c r="D15" s="3">
        <v>1031455.64</v>
      </c>
      <c r="E15" t="s">
        <v>8</v>
      </c>
      <c r="G15" s="19">
        <v>192526</v>
      </c>
      <c r="H15" s="21">
        <v>872355.64</v>
      </c>
      <c r="J15" s="19">
        <f t="shared" si="0"/>
        <v>25000</v>
      </c>
      <c r="K15" s="19">
        <f t="shared" si="1"/>
        <v>159100</v>
      </c>
    </row>
    <row r="16" spans="1:11" x14ac:dyDescent="0.2">
      <c r="B16" t="s">
        <v>14</v>
      </c>
      <c r="C16" s="2">
        <v>48500</v>
      </c>
      <c r="D16" s="3">
        <v>250599.5</v>
      </c>
      <c r="E16" t="s">
        <v>8</v>
      </c>
      <c r="G16" s="19">
        <v>48500</v>
      </c>
      <c r="H16" s="21">
        <v>250599.5</v>
      </c>
      <c r="J16" s="19">
        <f t="shared" si="0"/>
        <v>0</v>
      </c>
      <c r="K16" s="19">
        <f t="shared" si="1"/>
        <v>0</v>
      </c>
    </row>
    <row r="17" spans="1:11" x14ac:dyDescent="0.2">
      <c r="B17" t="s">
        <v>15</v>
      </c>
      <c r="C17" s="2">
        <v>271100</v>
      </c>
      <c r="D17" s="3">
        <v>1351145.52</v>
      </c>
      <c r="E17" t="s">
        <v>8</v>
      </c>
      <c r="G17" s="19">
        <v>271100</v>
      </c>
      <c r="H17" s="21">
        <v>1351145.52</v>
      </c>
      <c r="J17" s="19">
        <f t="shared" si="0"/>
        <v>0</v>
      </c>
      <c r="K17" s="19">
        <f t="shared" si="1"/>
        <v>0</v>
      </c>
    </row>
    <row r="19" spans="1:11" ht="13.5" thickBot="1" x14ac:dyDescent="0.25">
      <c r="B19" s="1" t="s">
        <v>16</v>
      </c>
      <c r="C19" s="9">
        <f>SUM(C10:C18)</f>
        <v>1379681</v>
      </c>
      <c r="D19" s="10">
        <f>SUM(D10:D18)</f>
        <v>6024833.0500000007</v>
      </c>
      <c r="G19" s="9">
        <f>SUM(G10:G18)</f>
        <v>1354682</v>
      </c>
      <c r="H19" s="10">
        <f>SUM(H10:H18)</f>
        <v>5803604.1899999995</v>
      </c>
      <c r="J19" s="23">
        <f t="shared" si="0"/>
        <v>24999</v>
      </c>
      <c r="K19" s="23">
        <f t="shared" si="1"/>
        <v>221228.86000000127</v>
      </c>
    </row>
    <row r="20" spans="1:11" ht="13.5" thickTop="1" x14ac:dyDescent="0.2"/>
    <row r="21" spans="1:11" x14ac:dyDescent="0.2">
      <c r="A21" s="5" t="s">
        <v>17</v>
      </c>
    </row>
    <row r="23" spans="1:11" x14ac:dyDescent="0.2">
      <c r="B23" t="s">
        <v>18</v>
      </c>
      <c r="C23" s="2">
        <v>-620000</v>
      </c>
      <c r="D23" s="3">
        <v>-1348500</v>
      </c>
      <c r="E23" t="s">
        <v>8</v>
      </c>
      <c r="G23" s="19">
        <v>-620000</v>
      </c>
      <c r="H23" s="21">
        <v>-1770875</v>
      </c>
      <c r="J23" s="19">
        <f t="shared" ref="J23:K28" si="2">C23-G23</f>
        <v>0</v>
      </c>
      <c r="K23" s="19">
        <f t="shared" si="2"/>
        <v>422375</v>
      </c>
    </row>
    <row r="24" spans="1:11" x14ac:dyDescent="0.2">
      <c r="B24" t="s">
        <v>19</v>
      </c>
      <c r="C24" s="2">
        <v>-775000</v>
      </c>
      <c r="D24" s="3">
        <v>-2076468.49</v>
      </c>
      <c r="E24" t="s">
        <v>8</v>
      </c>
      <c r="G24" s="19">
        <v>-846778</v>
      </c>
      <c r="H24" s="21">
        <v>-2318699.96</v>
      </c>
      <c r="J24" s="19">
        <f t="shared" si="2"/>
        <v>71778</v>
      </c>
      <c r="K24" s="19">
        <f t="shared" si="2"/>
        <v>242231.46999999997</v>
      </c>
    </row>
    <row r="25" spans="1:11" x14ac:dyDescent="0.2">
      <c r="B25" t="s">
        <v>20</v>
      </c>
      <c r="D25" s="3">
        <v>-28729.27</v>
      </c>
      <c r="E25" t="s">
        <v>8</v>
      </c>
      <c r="H25" s="21">
        <v>0</v>
      </c>
      <c r="J25" s="19">
        <f t="shared" si="2"/>
        <v>0</v>
      </c>
      <c r="K25" s="19">
        <f t="shared" si="2"/>
        <v>-28729.27</v>
      </c>
    </row>
    <row r="26" spans="1:11" x14ac:dyDescent="0.2">
      <c r="B26" t="s">
        <v>35</v>
      </c>
      <c r="G26" s="19">
        <v>-149206</v>
      </c>
      <c r="H26" s="21">
        <v>-768261.69</v>
      </c>
      <c r="J26" s="19">
        <f t="shared" si="2"/>
        <v>149206</v>
      </c>
      <c r="K26" s="19">
        <f t="shared" si="2"/>
        <v>768261.69</v>
      </c>
    </row>
    <row r="28" spans="1:11" ht="13.5" thickBot="1" x14ac:dyDescent="0.25">
      <c r="B28" s="1" t="s">
        <v>21</v>
      </c>
      <c r="C28" s="9">
        <f>SUM(C23:C27)</f>
        <v>-1395000</v>
      </c>
      <c r="D28" s="10">
        <f>SUM(D23:D27)</f>
        <v>-3453697.7600000002</v>
      </c>
      <c r="G28" s="9">
        <f>SUM(G23:G27)</f>
        <v>-1615984</v>
      </c>
      <c r="H28" s="10">
        <f>SUM(H23:H27)</f>
        <v>-4857836.6500000004</v>
      </c>
      <c r="J28" s="23">
        <f t="shared" si="2"/>
        <v>220984</v>
      </c>
      <c r="K28" s="23">
        <f t="shared" si="2"/>
        <v>1404138.8900000001</v>
      </c>
    </row>
    <row r="29" spans="1:11" ht="13.5" thickTop="1" x14ac:dyDescent="0.2"/>
    <row r="30" spans="1:11" ht="13.5" thickBot="1" x14ac:dyDescent="0.25">
      <c r="A30" s="11"/>
      <c r="B30" s="11"/>
      <c r="C30" s="12"/>
      <c r="D30" s="13"/>
      <c r="E30" s="11"/>
      <c r="F30" s="11"/>
    </row>
    <row r="32" spans="1:11" x14ac:dyDescent="0.2">
      <c r="A32" s="5" t="s">
        <v>22</v>
      </c>
    </row>
    <row r="34" spans="2:11" x14ac:dyDescent="0.2">
      <c r="B34" s="14" t="s">
        <v>23</v>
      </c>
      <c r="C34" s="15"/>
      <c r="D34" s="16">
        <f>D19</f>
        <v>6024833.0500000007</v>
      </c>
      <c r="H34" s="16">
        <f>H19</f>
        <v>5803604.1899999995</v>
      </c>
      <c r="J34" s="19">
        <f>C34-G34</f>
        <v>0</v>
      </c>
      <c r="K34" s="19">
        <f t="shared" ref="K34:K39" si="3">D34-H34</f>
        <v>221228.86000000127</v>
      </c>
    </row>
    <row r="35" spans="2:11" x14ac:dyDescent="0.2">
      <c r="B35" s="14" t="s">
        <v>24</v>
      </c>
      <c r="C35" s="15"/>
      <c r="D35" s="16">
        <f>D28</f>
        <v>-3453697.7600000002</v>
      </c>
      <c r="H35" s="16">
        <f>H28</f>
        <v>-4857836.6500000004</v>
      </c>
      <c r="J35" s="19">
        <f>C35-G35</f>
        <v>0</v>
      </c>
      <c r="K35" s="19">
        <f t="shared" si="3"/>
        <v>1404138.8900000001</v>
      </c>
    </row>
    <row r="36" spans="2:11" x14ac:dyDescent="0.2">
      <c r="B36" s="14" t="s">
        <v>25</v>
      </c>
      <c r="C36" s="15">
        <f>-C14</f>
        <v>-230406</v>
      </c>
      <c r="D36" s="16">
        <f>-D14</f>
        <v>-716945.56</v>
      </c>
      <c r="G36" s="15">
        <f>-G14</f>
        <v>-230407</v>
      </c>
      <c r="H36" s="16">
        <f>-H14</f>
        <v>-654816.69999999995</v>
      </c>
      <c r="J36" s="19">
        <f>C36-G36</f>
        <v>1</v>
      </c>
      <c r="K36" s="19">
        <f t="shared" si="3"/>
        <v>-62128.860000000102</v>
      </c>
    </row>
    <row r="37" spans="2:11" x14ac:dyDescent="0.2">
      <c r="B37" s="14" t="s">
        <v>26</v>
      </c>
      <c r="C37" s="15"/>
      <c r="D37" s="16">
        <v>-55800</v>
      </c>
      <c r="E37" t="s">
        <v>8</v>
      </c>
      <c r="H37" s="16">
        <v>-55800</v>
      </c>
      <c r="J37" s="19">
        <f>C37-G37</f>
        <v>0</v>
      </c>
      <c r="K37" s="19">
        <f t="shared" si="3"/>
        <v>0</v>
      </c>
    </row>
    <row r="38" spans="2:11" x14ac:dyDescent="0.2">
      <c r="B38" s="1"/>
      <c r="C38" s="9"/>
      <c r="D38" s="17"/>
    </row>
    <row r="39" spans="2:11" ht="13.5" thickBot="1" x14ac:dyDescent="0.25">
      <c r="B39" s="1" t="s">
        <v>27</v>
      </c>
      <c r="C39" s="9"/>
      <c r="D39" s="10">
        <f>SUM(D34:D38)</f>
        <v>1798389.7300000004</v>
      </c>
      <c r="H39" s="10">
        <f>SUM(H34:H38)</f>
        <v>235150.83999999915</v>
      </c>
      <c r="K39" s="23">
        <f t="shared" si="3"/>
        <v>1563238.8900000013</v>
      </c>
    </row>
    <row r="40" spans="2:11" ht="13.5" thickTop="1" x14ac:dyDescent="0.2"/>
    <row r="43" spans="2:11" x14ac:dyDescent="0.2">
      <c r="B43" t="s">
        <v>28</v>
      </c>
      <c r="D43" s="3">
        <v>716945.56</v>
      </c>
      <c r="E43" t="s">
        <v>29</v>
      </c>
      <c r="H43" s="3">
        <v>654816.69999999995</v>
      </c>
      <c r="I43" t="s">
        <v>29</v>
      </c>
      <c r="K43" s="19">
        <f>D43-H43</f>
        <v>62128.860000000102</v>
      </c>
    </row>
    <row r="44" spans="2:11" x14ac:dyDescent="0.2">
      <c r="D44" s="3">
        <v>55800</v>
      </c>
      <c r="E44" t="s">
        <v>29</v>
      </c>
      <c r="H44" s="3">
        <v>55800</v>
      </c>
      <c r="I44" t="s">
        <v>29</v>
      </c>
      <c r="K44" s="19">
        <f>D44-H44</f>
        <v>0</v>
      </c>
    </row>
    <row r="45" spans="2:11" x14ac:dyDescent="0.2">
      <c r="D45" s="3">
        <v>1798389.73</v>
      </c>
      <c r="E45" t="s">
        <v>30</v>
      </c>
      <c r="H45" s="21">
        <v>235150.84</v>
      </c>
      <c r="I45" t="s">
        <v>30</v>
      </c>
      <c r="K45" s="19">
        <f>D45-H45</f>
        <v>1563238.89</v>
      </c>
    </row>
    <row r="46" spans="2:11" x14ac:dyDescent="0.2">
      <c r="D46" s="18">
        <f>SUM(D43:D45)</f>
        <v>2571135.29</v>
      </c>
      <c r="E46" t="s">
        <v>31</v>
      </c>
      <c r="H46" s="18">
        <f>SUM(H43:H45)</f>
        <v>945767.53999999992</v>
      </c>
      <c r="I46" t="s">
        <v>31</v>
      </c>
      <c r="K46" s="24">
        <f>D46-H46</f>
        <v>1625367.75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jpond</dc:creator>
  <cp:lastModifiedBy>Jan Havlíček</cp:lastModifiedBy>
  <dcterms:created xsi:type="dcterms:W3CDTF">2000-12-14T14:20:20Z</dcterms:created>
  <dcterms:modified xsi:type="dcterms:W3CDTF">2023-09-16T18:17:35Z</dcterms:modified>
</cp:coreProperties>
</file>