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63E718-F738-4F7D-BD1A-4A5DF07D6713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4" r:id="rId2"/>
  </sheets>
  <definedNames>
    <definedName name="_xlnm._FilterDatabase" localSheetId="1" hidden="1">'Mid-continent'!$A$11:$S$25</definedName>
    <definedName name="_xlnm.Print_Area" localSheetId="1">'Mid-continent'!$A$1:$S$173</definedName>
    <definedName name="_xlnm.Print_Titles" localSheetId="1">'Mid-continent'!$1:$10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4" l="1"/>
  <c r="N12" i="4"/>
  <c r="O12" i="4"/>
  <c r="P12" i="4"/>
  <c r="M13" i="4"/>
  <c r="N13" i="4"/>
  <c r="O13" i="4"/>
  <c r="P13" i="4"/>
  <c r="M14" i="4"/>
  <c r="N14" i="4"/>
  <c r="O14" i="4"/>
  <c r="P14" i="4"/>
  <c r="M15" i="4"/>
  <c r="N15" i="4"/>
  <c r="O15" i="4"/>
  <c r="P15" i="4"/>
  <c r="M16" i="4"/>
  <c r="N16" i="4"/>
  <c r="O16" i="4"/>
  <c r="P16" i="4"/>
  <c r="M17" i="4"/>
  <c r="N17" i="4"/>
  <c r="O17" i="4"/>
  <c r="P17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P21" i="4"/>
  <c r="M22" i="4"/>
  <c r="N22" i="4"/>
  <c r="O22" i="4"/>
  <c r="P22" i="4"/>
  <c r="M23" i="4"/>
  <c r="N23" i="4"/>
  <c r="O23" i="4"/>
  <c r="P23" i="4"/>
  <c r="K25" i="4"/>
  <c r="M25" i="4"/>
  <c r="N25" i="4"/>
  <c r="P25" i="4"/>
  <c r="R25" i="4"/>
  <c r="S25" i="4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32" i="4"/>
  <c r="N32" i="4"/>
  <c r="O32" i="4"/>
  <c r="P32" i="4"/>
  <c r="M33" i="4"/>
  <c r="N33" i="4"/>
  <c r="O33" i="4"/>
  <c r="P33" i="4"/>
  <c r="M34" i="4"/>
  <c r="N34" i="4"/>
  <c r="O34" i="4"/>
  <c r="P34" i="4"/>
  <c r="M35" i="4"/>
  <c r="N35" i="4"/>
  <c r="O35" i="4"/>
  <c r="P35" i="4"/>
  <c r="M36" i="4"/>
  <c r="N36" i="4"/>
  <c r="O36" i="4"/>
  <c r="P36" i="4"/>
  <c r="K38" i="4"/>
  <c r="M38" i="4"/>
  <c r="N38" i="4"/>
  <c r="P38" i="4"/>
  <c r="R38" i="4"/>
  <c r="S38" i="4"/>
  <c r="M41" i="4"/>
  <c r="N41" i="4"/>
  <c r="O41" i="4"/>
  <c r="P41" i="4"/>
  <c r="M42" i="4"/>
  <c r="N42" i="4"/>
  <c r="O42" i="4"/>
  <c r="P42" i="4"/>
  <c r="M43" i="4"/>
  <c r="N43" i="4"/>
  <c r="O43" i="4"/>
  <c r="P43" i="4"/>
  <c r="M44" i="4"/>
  <c r="N44" i="4"/>
  <c r="O44" i="4"/>
  <c r="P44" i="4"/>
  <c r="M45" i="4"/>
  <c r="N45" i="4"/>
  <c r="O45" i="4"/>
  <c r="P45" i="4"/>
  <c r="M46" i="4"/>
  <c r="N46" i="4"/>
  <c r="O46" i="4"/>
  <c r="P46" i="4"/>
  <c r="M47" i="4"/>
  <c r="N47" i="4"/>
  <c r="O47" i="4"/>
  <c r="P47" i="4"/>
  <c r="M48" i="4"/>
  <c r="N48" i="4"/>
  <c r="O48" i="4"/>
  <c r="P48" i="4"/>
  <c r="M49" i="4"/>
  <c r="N49" i="4"/>
  <c r="O49" i="4"/>
  <c r="P49" i="4"/>
  <c r="M50" i="4"/>
  <c r="N50" i="4"/>
  <c r="O50" i="4"/>
  <c r="P50" i="4"/>
  <c r="M51" i="4"/>
  <c r="N51" i="4"/>
  <c r="O51" i="4"/>
  <c r="P51" i="4"/>
  <c r="M52" i="4"/>
  <c r="N52" i="4"/>
  <c r="O52" i="4"/>
  <c r="P52" i="4"/>
  <c r="M53" i="4"/>
  <c r="N53" i="4"/>
  <c r="O53" i="4"/>
  <c r="P53" i="4"/>
  <c r="M54" i="4"/>
  <c r="N54" i="4"/>
  <c r="O54" i="4"/>
  <c r="P54" i="4"/>
  <c r="M55" i="4"/>
  <c r="N55" i="4"/>
  <c r="O55" i="4"/>
  <c r="P55" i="4"/>
  <c r="M56" i="4"/>
  <c r="N56" i="4"/>
  <c r="O56" i="4"/>
  <c r="P56" i="4"/>
  <c r="M57" i="4"/>
  <c r="N57" i="4"/>
  <c r="O57" i="4"/>
  <c r="P57" i="4"/>
  <c r="M58" i="4"/>
  <c r="N58" i="4"/>
  <c r="O58" i="4"/>
  <c r="P58" i="4"/>
  <c r="M59" i="4"/>
  <c r="N59" i="4"/>
  <c r="O59" i="4"/>
  <c r="P59" i="4"/>
  <c r="M60" i="4"/>
  <c r="N60" i="4"/>
  <c r="O60" i="4"/>
  <c r="P60" i="4"/>
  <c r="M61" i="4"/>
  <c r="N61" i="4"/>
  <c r="O61" i="4"/>
  <c r="P61" i="4"/>
  <c r="M62" i="4"/>
  <c r="N62" i="4"/>
  <c r="O62" i="4"/>
  <c r="P62" i="4"/>
  <c r="M63" i="4"/>
  <c r="N63" i="4"/>
  <c r="O63" i="4"/>
  <c r="P63" i="4"/>
  <c r="M64" i="4"/>
  <c r="N64" i="4"/>
  <c r="O64" i="4"/>
  <c r="P64" i="4"/>
  <c r="M65" i="4"/>
  <c r="N65" i="4"/>
  <c r="O65" i="4"/>
  <c r="P65" i="4"/>
  <c r="M66" i="4"/>
  <c r="N66" i="4"/>
  <c r="O66" i="4"/>
  <c r="P66" i="4"/>
  <c r="M67" i="4"/>
  <c r="N67" i="4"/>
  <c r="O67" i="4"/>
  <c r="P67" i="4"/>
  <c r="M68" i="4"/>
  <c r="N68" i="4"/>
  <c r="O68" i="4"/>
  <c r="P68" i="4"/>
  <c r="M69" i="4"/>
  <c r="N69" i="4"/>
  <c r="O69" i="4"/>
  <c r="P69" i="4"/>
  <c r="M70" i="4"/>
  <c r="N70" i="4"/>
  <c r="O70" i="4"/>
  <c r="P70" i="4"/>
  <c r="M71" i="4"/>
  <c r="N71" i="4"/>
  <c r="O71" i="4"/>
  <c r="P71" i="4"/>
  <c r="M72" i="4"/>
  <c r="N72" i="4"/>
  <c r="O72" i="4"/>
  <c r="P72" i="4"/>
  <c r="M73" i="4"/>
  <c r="N73" i="4"/>
  <c r="O73" i="4"/>
  <c r="P73" i="4"/>
  <c r="M74" i="4"/>
  <c r="N74" i="4"/>
  <c r="O74" i="4"/>
  <c r="P74" i="4"/>
  <c r="M75" i="4"/>
  <c r="N75" i="4"/>
  <c r="O75" i="4"/>
  <c r="P75" i="4"/>
  <c r="M76" i="4"/>
  <c r="N76" i="4"/>
  <c r="O76" i="4"/>
  <c r="P76" i="4"/>
  <c r="M77" i="4"/>
  <c r="N77" i="4"/>
  <c r="O77" i="4"/>
  <c r="P77" i="4"/>
  <c r="M78" i="4"/>
  <c r="N78" i="4"/>
  <c r="O78" i="4"/>
  <c r="P78" i="4"/>
  <c r="M79" i="4"/>
  <c r="N79" i="4"/>
  <c r="O79" i="4"/>
  <c r="P79" i="4"/>
  <c r="M80" i="4"/>
  <c r="N80" i="4"/>
  <c r="O80" i="4"/>
  <c r="P80" i="4"/>
  <c r="M81" i="4"/>
  <c r="N81" i="4"/>
  <c r="O81" i="4"/>
  <c r="P81" i="4"/>
  <c r="M82" i="4"/>
  <c r="N82" i="4"/>
  <c r="O82" i="4"/>
  <c r="P82" i="4"/>
  <c r="M83" i="4"/>
  <c r="N83" i="4"/>
  <c r="O83" i="4"/>
  <c r="P83" i="4"/>
  <c r="M84" i="4"/>
  <c r="N84" i="4"/>
  <c r="O84" i="4"/>
  <c r="P84" i="4"/>
  <c r="M85" i="4"/>
  <c r="N85" i="4"/>
  <c r="O85" i="4"/>
  <c r="P85" i="4"/>
  <c r="M86" i="4"/>
  <c r="N86" i="4"/>
  <c r="O86" i="4"/>
  <c r="P86" i="4"/>
  <c r="M87" i="4"/>
  <c r="N87" i="4"/>
  <c r="O87" i="4"/>
  <c r="P87" i="4"/>
  <c r="M88" i="4"/>
  <c r="N88" i="4"/>
  <c r="O88" i="4"/>
  <c r="P88" i="4"/>
  <c r="M89" i="4"/>
  <c r="N89" i="4"/>
  <c r="O89" i="4"/>
  <c r="P89" i="4"/>
  <c r="M90" i="4"/>
  <c r="N90" i="4"/>
  <c r="O90" i="4"/>
  <c r="P90" i="4"/>
  <c r="M91" i="4"/>
  <c r="N91" i="4"/>
  <c r="O91" i="4"/>
  <c r="P91" i="4"/>
  <c r="M92" i="4"/>
  <c r="N92" i="4"/>
  <c r="O92" i="4"/>
  <c r="P92" i="4"/>
  <c r="M93" i="4"/>
  <c r="N93" i="4"/>
  <c r="O93" i="4"/>
  <c r="P93" i="4"/>
  <c r="M94" i="4"/>
  <c r="N94" i="4"/>
  <c r="O94" i="4"/>
  <c r="P94" i="4"/>
  <c r="M95" i="4"/>
  <c r="N95" i="4"/>
  <c r="O95" i="4"/>
  <c r="P95" i="4"/>
  <c r="M96" i="4"/>
  <c r="N96" i="4"/>
  <c r="O96" i="4"/>
  <c r="P96" i="4"/>
  <c r="M97" i="4"/>
  <c r="N97" i="4"/>
  <c r="O97" i="4"/>
  <c r="P97" i="4"/>
  <c r="M98" i="4"/>
  <c r="N98" i="4"/>
  <c r="O98" i="4"/>
  <c r="P98" i="4"/>
  <c r="M99" i="4"/>
  <c r="N99" i="4"/>
  <c r="O99" i="4"/>
  <c r="P99" i="4"/>
  <c r="M100" i="4"/>
  <c r="N100" i="4"/>
  <c r="O100" i="4"/>
  <c r="P100" i="4"/>
  <c r="M101" i="4"/>
  <c r="N101" i="4"/>
  <c r="O101" i="4"/>
  <c r="P101" i="4"/>
  <c r="M102" i="4"/>
  <c r="N102" i="4"/>
  <c r="O102" i="4"/>
  <c r="P102" i="4"/>
  <c r="M103" i="4"/>
  <c r="N103" i="4"/>
  <c r="O103" i="4"/>
  <c r="P103" i="4"/>
  <c r="M104" i="4"/>
  <c r="N104" i="4"/>
  <c r="O104" i="4"/>
  <c r="P104" i="4"/>
  <c r="M105" i="4"/>
  <c r="N105" i="4"/>
  <c r="O105" i="4"/>
  <c r="P105" i="4"/>
  <c r="M106" i="4"/>
  <c r="N106" i="4"/>
  <c r="O106" i="4"/>
  <c r="P106" i="4"/>
  <c r="M107" i="4"/>
  <c r="N107" i="4"/>
  <c r="O107" i="4"/>
  <c r="P107" i="4"/>
  <c r="M108" i="4"/>
  <c r="N108" i="4"/>
  <c r="O108" i="4"/>
  <c r="P108" i="4"/>
  <c r="M109" i="4"/>
  <c r="N109" i="4"/>
  <c r="O109" i="4"/>
  <c r="P109" i="4"/>
  <c r="M110" i="4"/>
  <c r="N110" i="4"/>
  <c r="O110" i="4"/>
  <c r="P110" i="4"/>
  <c r="M111" i="4"/>
  <c r="N111" i="4"/>
  <c r="O111" i="4"/>
  <c r="P111" i="4"/>
  <c r="M112" i="4"/>
  <c r="N112" i="4"/>
  <c r="O112" i="4"/>
  <c r="P112" i="4"/>
  <c r="M113" i="4"/>
  <c r="N113" i="4"/>
  <c r="O113" i="4"/>
  <c r="P113" i="4"/>
  <c r="M114" i="4"/>
  <c r="N114" i="4"/>
  <c r="O114" i="4"/>
  <c r="P114" i="4"/>
  <c r="M115" i="4"/>
  <c r="N115" i="4"/>
  <c r="O115" i="4"/>
  <c r="P115" i="4"/>
  <c r="K117" i="4"/>
  <c r="M117" i="4"/>
  <c r="N117" i="4"/>
  <c r="P117" i="4"/>
  <c r="R117" i="4"/>
  <c r="S117" i="4"/>
  <c r="M119" i="4"/>
  <c r="N119" i="4"/>
  <c r="O119" i="4"/>
  <c r="P119" i="4"/>
  <c r="M120" i="4"/>
  <c r="N120" i="4"/>
  <c r="O120" i="4"/>
  <c r="P120" i="4"/>
  <c r="M121" i="4"/>
  <c r="N121" i="4"/>
  <c r="O121" i="4"/>
  <c r="P121" i="4"/>
  <c r="M122" i="4"/>
  <c r="N122" i="4"/>
  <c r="O122" i="4"/>
  <c r="P122" i="4"/>
  <c r="M123" i="4"/>
  <c r="N123" i="4"/>
  <c r="O123" i="4"/>
  <c r="P123" i="4"/>
  <c r="M124" i="4"/>
  <c r="N124" i="4"/>
  <c r="O124" i="4"/>
  <c r="P124" i="4"/>
  <c r="M125" i="4"/>
  <c r="N125" i="4"/>
  <c r="O125" i="4"/>
  <c r="P125" i="4"/>
  <c r="M126" i="4"/>
  <c r="N126" i="4"/>
  <c r="O126" i="4"/>
  <c r="P126" i="4"/>
  <c r="M127" i="4"/>
  <c r="N127" i="4"/>
  <c r="O127" i="4"/>
  <c r="P127" i="4"/>
  <c r="M128" i="4"/>
  <c r="N128" i="4"/>
  <c r="O128" i="4"/>
  <c r="P128" i="4"/>
  <c r="M129" i="4"/>
  <c r="N129" i="4"/>
  <c r="O129" i="4"/>
  <c r="P129" i="4"/>
  <c r="M130" i="4"/>
  <c r="N130" i="4"/>
  <c r="O130" i="4"/>
  <c r="P130" i="4"/>
  <c r="M131" i="4"/>
  <c r="N131" i="4"/>
  <c r="O131" i="4"/>
  <c r="P131" i="4"/>
  <c r="M132" i="4"/>
  <c r="N132" i="4"/>
  <c r="O132" i="4"/>
  <c r="P132" i="4"/>
  <c r="M133" i="4"/>
  <c r="N133" i="4"/>
  <c r="O133" i="4"/>
  <c r="P133" i="4"/>
  <c r="M134" i="4"/>
  <c r="N134" i="4"/>
  <c r="O134" i="4"/>
  <c r="P134" i="4"/>
  <c r="M135" i="4"/>
  <c r="N135" i="4"/>
  <c r="O135" i="4"/>
  <c r="P135" i="4"/>
  <c r="M136" i="4"/>
  <c r="N136" i="4"/>
  <c r="O136" i="4"/>
  <c r="P136" i="4"/>
  <c r="M137" i="4"/>
  <c r="N137" i="4"/>
  <c r="O137" i="4"/>
  <c r="P137" i="4"/>
  <c r="M138" i="4"/>
  <c r="N138" i="4"/>
  <c r="O138" i="4"/>
  <c r="P138" i="4"/>
  <c r="M139" i="4"/>
  <c r="N139" i="4"/>
  <c r="O139" i="4"/>
  <c r="P139" i="4"/>
  <c r="M140" i="4"/>
  <c r="N140" i="4"/>
  <c r="O140" i="4"/>
  <c r="P140" i="4"/>
  <c r="M141" i="4"/>
  <c r="N141" i="4"/>
  <c r="O141" i="4"/>
  <c r="P141" i="4"/>
  <c r="M142" i="4"/>
  <c r="N142" i="4"/>
  <c r="O142" i="4"/>
  <c r="P142" i="4"/>
  <c r="K144" i="4"/>
  <c r="M144" i="4"/>
  <c r="N144" i="4"/>
  <c r="P144" i="4"/>
  <c r="R144" i="4"/>
  <c r="S144" i="4"/>
  <c r="M148" i="4"/>
  <c r="N148" i="4"/>
  <c r="O148" i="4"/>
  <c r="P148" i="4"/>
  <c r="M149" i="4"/>
  <c r="N149" i="4"/>
  <c r="O149" i="4"/>
  <c r="P149" i="4"/>
  <c r="K151" i="4"/>
  <c r="M151" i="4"/>
  <c r="N151" i="4"/>
  <c r="P151" i="4"/>
  <c r="R151" i="4"/>
  <c r="S151" i="4"/>
  <c r="M154" i="4"/>
  <c r="N154" i="4"/>
  <c r="O154" i="4"/>
  <c r="P154" i="4"/>
  <c r="M155" i="4"/>
  <c r="N155" i="4"/>
  <c r="O155" i="4"/>
  <c r="P155" i="4"/>
  <c r="M156" i="4"/>
  <c r="N156" i="4"/>
  <c r="O156" i="4"/>
  <c r="P156" i="4"/>
  <c r="M157" i="4"/>
  <c r="N157" i="4"/>
  <c r="O157" i="4"/>
  <c r="P157" i="4"/>
  <c r="M158" i="4"/>
  <c r="N158" i="4"/>
  <c r="O158" i="4"/>
  <c r="P158" i="4"/>
  <c r="M159" i="4"/>
  <c r="N159" i="4"/>
  <c r="O159" i="4"/>
  <c r="P159" i="4"/>
  <c r="M160" i="4"/>
  <c r="N160" i="4"/>
  <c r="O160" i="4"/>
  <c r="P160" i="4"/>
  <c r="M161" i="4"/>
  <c r="N161" i="4"/>
  <c r="O161" i="4"/>
  <c r="P161" i="4"/>
  <c r="M162" i="4"/>
  <c r="N162" i="4"/>
  <c r="O162" i="4"/>
  <c r="P162" i="4"/>
  <c r="M163" i="4"/>
  <c r="N163" i="4"/>
  <c r="O163" i="4"/>
  <c r="P163" i="4"/>
  <c r="M164" i="4"/>
  <c r="N164" i="4"/>
  <c r="O164" i="4"/>
  <c r="P164" i="4"/>
  <c r="M165" i="4"/>
  <c r="N165" i="4"/>
  <c r="O165" i="4"/>
  <c r="P165" i="4"/>
  <c r="M166" i="4"/>
  <c r="N166" i="4"/>
  <c r="O166" i="4"/>
  <c r="P166" i="4"/>
  <c r="M167" i="4"/>
  <c r="N167" i="4"/>
  <c r="O167" i="4"/>
  <c r="P167" i="4"/>
  <c r="M168" i="4"/>
  <c r="N168" i="4"/>
  <c r="O168" i="4"/>
  <c r="P168" i="4"/>
  <c r="K170" i="4"/>
  <c r="M170" i="4"/>
  <c r="N170" i="4"/>
  <c r="P170" i="4"/>
  <c r="R170" i="4"/>
  <c r="S170" i="4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E99" i="1"/>
  <c r="G99" i="1"/>
  <c r="H99" i="1"/>
  <c r="J99" i="1"/>
  <c r="K99" i="1"/>
  <c r="C100" i="1"/>
  <c r="G100" i="1"/>
  <c r="H100" i="1"/>
  <c r="J100" i="1"/>
  <c r="K100" i="1"/>
</calcChain>
</file>

<file path=xl/sharedStrings.xml><?xml version="1.0" encoding="utf-8"?>
<sst xmlns="http://schemas.openxmlformats.org/spreadsheetml/2006/main" count="1203" uniqueCount="383">
  <si>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</si>
  <si>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</si>
  <si>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</si>
  <si>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</si>
  <si>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</si>
  <si>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</si>
  <si>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</si>
  <si>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</si>
  <si>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</si>
  <si>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</si>
  <si>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</si>
  <si>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</si>
  <si>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</si>
  <si>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</si>
  <si>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</si>
  <si>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</si>
  <si>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</si>
  <si>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</si>
  <si>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</si>
  <si>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</si>
  <si>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</si>
  <si>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</si>
  <si>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</si>
  <si>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</si>
  <si>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</si>
  <si>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</si>
  <si>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</si>
  <si>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</si>
  <si>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</si>
  <si>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</si>
  <si>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</si>
  <si>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</si>
  <si>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</si>
  <si>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</si>
  <si>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</si>
  <si>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</si>
  <si>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</si>
  <si>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</si>
  <si>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</si>
  <si>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</si>
  <si>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</si>
  <si>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</si>
  <si>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</si>
  <si>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</si>
  <si>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</si>
  <si>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</si>
  <si>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</si>
  <si>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</si>
  <si>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</si>
  <si>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</si>
  <si>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</si>
  <si>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</si>
  <si>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</si>
  <si>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</si>
  <si>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</si>
  <si>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</si>
  <si>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</si>
  <si>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</si>
  <si>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</si>
  <si>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</si>
  <si>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</si>
  <si>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</si>
  <si>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</si>
  <si>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</si>
  <si>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</si>
  <si>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</si>
  <si>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</si>
  <si>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</si>
  <si>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</si>
  <si>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</si>
  <si>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</si>
  <si>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</si>
  <si>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</si>
  <si>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</si>
  <si>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</si>
  <si>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</si>
  <si>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</si>
  <si>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</si>
  <si>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</si>
  <si>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</si>
  <si>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</si>
  <si>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</si>
  <si>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</si>
  <si>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</si>
  <si>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</si>
  <si>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</si>
  <si>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</si>
  <si>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</si>
  <si>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</si>
  <si>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</si>
  <si>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</si>
  <si>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</si>
  <si>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</si>
  <si>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</si>
  <si>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</si>
  <si>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</si>
  <si>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</si>
  <si>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</si>
  <si>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</si>
  <si>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</si>
  <si>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</si>
  <si>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</si>
  <si>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</si>
  <si>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</si>
  <si>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</si>
  <si>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</si>
  <si>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</si>
  <si>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</si>
  <si>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</si>
  <si>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</si>
  <si>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</si>
  <si>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</si>
  <si>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</si>
  <si>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</si>
  <si>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</si>
  <si>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</si>
  <si>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</si>
  <si>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</si>
  <si>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</si>
  <si>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</si>
  <si>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</si>
  <si>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</si>
  <si>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</si>
  <si>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</si>
  <si>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</si>
  <si>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</si>
  <si>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</si>
  <si>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</si>
  <si>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</si>
  <si>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</si>
  <si>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</si>
  <si>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</si>
  <si>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</si>
  <si>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</si>
  <si>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</si>
  <si>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</si>
  <si>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</si>
  <si>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</si>
  <si>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</si>
  <si>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</si>
  <si>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</si>
  <si>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</si>
  <si>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</si>
  <si>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</si>
  <si>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</si>
  <si>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</si>
  <si>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</si>
  <si>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</si>
  <si>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</si>
  <si>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</si>
  <si>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</si>
  <si>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</si>
  <si>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</si>
  <si>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</si>
  <si>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</si>
  <si>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</si>
  <si>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</si>
  <si>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</si>
  <si>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</si>
  <si>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</si>
  <si>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</si>
  <si>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</si>
  <si>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</si>
  <si>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</si>
  <si>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</si>
  <si>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</si>
  <si>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</si>
  <si>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</si>
  <si>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</si>
  <si>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</si>
  <si>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</si>
  <si>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</si>
  <si>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</si>
  <si>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</si>
  <si>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</si>
  <si>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</si>
  <si>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</si>
  <si>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</si>
  <si>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</si>
  <si>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</si>
  <si>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</si>
  <si>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</si>
  <si>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</si>
  <si>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</si>
  <si>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</si>
  <si>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</si>
  <si>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</si>
  <si>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</si>
  <si>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</si>
  <si>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</si>
  <si>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</si>
  <si>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</si>
  <si>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</si>
  <si>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</si>
  <si>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</si>
  <si>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</si>
  <si>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</si>
  <si>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</si>
  <si>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</si>
  <si>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</si>
  <si>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</si>
  <si>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</si>
  <si>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</si>
  <si>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</si>
  <si>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</si>
  <si>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</si>
  <si>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</si>
  <si>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</si>
  <si>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</si>
  <si>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</si>
  <si>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</si>
  <si>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</si>
  <si>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</si>
  <si>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</si>
  <si>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</si>
  <si>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</si>
  <si>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</si>
  <si>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</si>
  <si>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</si>
  <si>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</si>
  <si>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</si>
  <si>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</si>
  <si>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</si>
  <si>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</si>
  <si>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</si>
  <si>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</si>
  <si>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</si>
  <si>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</si>
  <si>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</si>
  <si>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</si>
  <si>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</si>
  <si>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</si>
  <si>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</si>
  <si>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</si>
  <si>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</si>
  <si>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</si>
  <si>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</si>
  <si>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</si>
  <si>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</si>
  <si>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</si>
  <si>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</si>
  <si>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</si>
  <si>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</si>
  <si>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</si>
  <si>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</si>
  <si>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</si>
  <si>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</si>
  <si>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</si>
  <si>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</si>
  <si>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</si>
  <si>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</si>
  <si>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</si>
  <si>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</si>
  <si>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</si>
  <si>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</si>
  <si>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</si>
  <si>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</si>
  <si>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</si>
  <si>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</si>
  <si>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</si>
  <si>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</si>
  <si>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</si>
  <si>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</si>
  <si>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</si>
  <si>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</si>
  <si>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</si>
  <si>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</si>
  <si>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</si>
  <si>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</si>
  <si>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</si>
  <si>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</si>
  <si>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</si>
  <si>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</si>
  <si>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</si>
  <si>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</si>
  <si>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</si>
  <si>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</si>
  <si>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</si>
  <si>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</si>
  <si>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</si>
  <si>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</si>
  <si>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</si>
  <si>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</si>
  <si>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</si>
  <si>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</si>
  <si>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</si>
  <si>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</si>
  <si>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</si>
  <si>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</si>
  <si>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</si>
  <si>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</si>
  <si>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</si>
  <si>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</si>
  <si>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</si>
  <si>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</si>
  <si>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</si>
  <si>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</si>
  <si>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</si>
  <si>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</si>
  <si>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</si>
  <si>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</si>
  <si>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</si>
  <si>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</si>
  <si>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</si>
  <si>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</si>
  <si>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</si>
  <si>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</si>
  <si>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</si>
  <si>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</si>
  <si>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</si>
  <si>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</si>
  <si>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</si>
  <si>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</si>
  <si>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</si>
  <si>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</si>
  <si>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</si>
  <si>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</si>
  <si>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</si>
  <si>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</si>
  <si>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</si>
  <si>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</si>
  <si>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</si>
  <si>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</si>
  <si>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</si>
  <si>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</si>
  <si>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</si>
  <si>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</si>
  <si>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</si>
  <si>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</si>
  <si>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</si>
  <si>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</si>
  <si>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</si>
  <si>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</si>
  <si>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</si>
  <si>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</si>
  <si>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</si>
  <si>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</si>
  <si>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</si>
  <si>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</si>
  <si>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</si>
  <si>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</si>
  <si>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</si>
  <si>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</si>
  <si>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</si>
  <si>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</si>
  <si>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</si>
  <si>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</si>
  <si>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</si>
  <si>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</si>
  <si>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</si>
  <si>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</si>
  <si>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</si>
  <si>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</si>
  <si>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</si>
  <si>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</si>
  <si>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</si>
  <si>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</si>
  <si>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</si>
  <si>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</si>
  <si>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</si>
  <si>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</si>
  <si>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</si>
  <si>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</si>
  <si>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</si>
  <si>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</si>
  <si>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</si>
  <si>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</si>
  <si>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</si>
  <si>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</si>
  <si>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</si>
  <si>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October 2000 NOMINATIONS</t>
  </si>
  <si>
    <t>Estimated Volume and PVR</t>
  </si>
  <si>
    <t>Estimated PVR</t>
  </si>
  <si>
    <t xml:space="preserve">Estimated Volume </t>
  </si>
  <si>
    <t>Estimated Volume</t>
  </si>
  <si>
    <t xml:space="preserve">        ENRON NORTH AMERICA</t>
  </si>
  <si>
    <t>BARRETT UNIT NO. 2</t>
  </si>
  <si>
    <t>PLUGGED</t>
  </si>
  <si>
    <t>TA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</si>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</sst>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2" fontId="2" fillId="2" borderId="0" xfId="0" applyNumberFormat="1" applyFont="1" applyFill="1"/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2" fillId="0" borderId="0" xfId="0" applyNumberFormat="1" applyFon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A30" workbookViewId="0">
      <pane xSplit="2" topLeftCell="I1" activePane="topRight" state="frozen"/>
      <selection pane="topRight" activeCell="I30" sqref="I30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/>
      <c r="B3" s="65"/>
      <c r="C3" s="65"/>
      <c r="D3" s="65"/>
      <c r="E3" s="65"/>
      <c r="F3" s="65"/>
      <c r="G3" s="65"/>
      <c r="H3" s="65"/>
      <c r="I3" s="65"/>
      <c r="J3" s="65"/>
      <c r="K3" s="65"/>
      <c r="L3" s="3"/>
    </row>
    <row r="4" spans="1:12" x14ac:dyDescent="0.2">
      <c r="A4" s="3"/>
      <c r="B4" s="66" t="s">
        <v>0</v>
      </c>
      <c r="C4" s="65"/>
      <c r="D4" s="65"/>
      <c r="E4" s="65"/>
      <c r="F4" s="65"/>
      <c r="G4" s="65"/>
      <c r="H4" s="65"/>
      <c r="I4" s="65"/>
      <c r="J4" s="65"/>
      <c r="K4" s="65"/>
      <c r="L4" s="3"/>
    </row>
    <row r="5" spans="1:12" x14ac:dyDescent="0.2">
      <c r="A5" s="3"/>
      <c r="B5" s="66" t="s">
        <v>370</v>
      </c>
      <c r="C5" s="65"/>
      <c r="D5" s="65"/>
      <c r="E5" s="65"/>
      <c r="F5" s="65"/>
      <c r="G5" s="65"/>
      <c r="H5" s="65"/>
      <c r="I5" s="65"/>
      <c r="J5" s="65"/>
      <c r="K5" s="65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11"/>
      <c r="C7" s="11"/>
      <c r="D7" s="11"/>
      <c r="E7" s="11"/>
      <c r="F7" s="11"/>
      <c r="G7" s="11"/>
      <c r="H7" s="67"/>
      <c r="I7" s="11"/>
      <c r="J7" s="11"/>
      <c r="K7" s="67"/>
      <c r="L7" s="3"/>
    </row>
    <row r="8" spans="1:12" ht="39" thickBot="1" x14ac:dyDescent="0.25">
      <c r="A8" s="68" t="s">
        <v>1</v>
      </c>
      <c r="B8" s="69" t="s">
        <v>2</v>
      </c>
      <c r="C8" s="70" t="s">
        <v>3</v>
      </c>
      <c r="D8" s="70" t="s">
        <v>4</v>
      </c>
      <c r="E8" s="70" t="s">
        <v>5</v>
      </c>
      <c r="F8" s="69" t="s">
        <v>6</v>
      </c>
      <c r="G8" s="69" t="s">
        <v>7</v>
      </c>
      <c r="H8" s="70" t="s">
        <v>8</v>
      </c>
      <c r="I8" s="69" t="s">
        <v>9</v>
      </c>
      <c r="J8" s="69" t="s">
        <v>10</v>
      </c>
      <c r="K8" s="70" t="s">
        <v>11</v>
      </c>
      <c r="L8" s="69" t="s">
        <v>12</v>
      </c>
    </row>
    <row r="9" spans="1:12" x14ac:dyDescent="0.2">
      <c r="A9" s="3"/>
      <c r="B9" s="3"/>
      <c r="C9" s="4">
        <v>36800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">
      <c r="A11" s="6" t="s">
        <v>13</v>
      </c>
      <c r="B11" s="6" t="s">
        <v>14</v>
      </c>
      <c r="C11" s="6">
        <v>10054</v>
      </c>
      <c r="D11" s="6"/>
      <c r="E11" s="6">
        <f t="shared" ref="E11:E43" si="0" xml:space="preserve"> SUM(C11*D11)</f>
        <v>0</v>
      </c>
      <c r="F11" s="6"/>
      <c r="G11" s="9">
        <f t="shared" ref="G11:G43" si="1" xml:space="preserve"> SUM(C11-E11)*F11</f>
        <v>0</v>
      </c>
      <c r="H11" s="9">
        <f t="shared" ref="H11:H75" si="2" xml:space="preserve"> SUM(C11-E11-G11)</f>
        <v>10054</v>
      </c>
      <c r="I11" s="10">
        <v>0.6</v>
      </c>
      <c r="J11" s="9">
        <f xml:space="preserve"> SUM(H11*I11)</f>
        <v>6032.4</v>
      </c>
      <c r="K11" s="9">
        <f xml:space="preserve"> SUM(H11-J11)</f>
        <v>4021.6000000000004</v>
      </c>
      <c r="L11" s="9"/>
    </row>
    <row r="12" spans="1:12" s="3" customFormat="1" x14ac:dyDescent="0.2">
      <c r="A12" s="6" t="s">
        <v>13</v>
      </c>
      <c r="B12" s="6" t="s">
        <v>66</v>
      </c>
      <c r="C12" s="6">
        <v>2837</v>
      </c>
      <c r="D12" s="6"/>
      <c r="E12" s="6">
        <f xml:space="preserve"> SUM(C12*D12)</f>
        <v>0</v>
      </c>
      <c r="F12" s="6"/>
      <c r="G12" s="9">
        <f xml:space="preserve"> SUM(C12-E12)*F12</f>
        <v>0</v>
      </c>
      <c r="H12" s="9">
        <f xml:space="preserve"> SUM(C12-E12-G12)</f>
        <v>2837</v>
      </c>
      <c r="I12" s="10">
        <v>0.6</v>
      </c>
      <c r="J12" s="9">
        <f xml:space="preserve"> SUM(H12*I12)</f>
        <v>1702.2</v>
      </c>
      <c r="K12" s="9">
        <f xml:space="preserve"> SUM(H12-J12)</f>
        <v>1134.8</v>
      </c>
      <c r="L12" s="9"/>
    </row>
    <row r="13" spans="1:12" s="3" customFormat="1" x14ac:dyDescent="0.2">
      <c r="A13" s="6" t="s">
        <v>15</v>
      </c>
      <c r="B13" s="6" t="s">
        <v>16</v>
      </c>
      <c r="C13" s="6">
        <v>252</v>
      </c>
      <c r="D13" s="6"/>
      <c r="E13" s="6">
        <f t="shared" si="0"/>
        <v>0</v>
      </c>
      <c r="F13" s="6"/>
      <c r="G13" s="9">
        <f t="shared" si="1"/>
        <v>0</v>
      </c>
      <c r="H13" s="9">
        <f t="shared" si="2"/>
        <v>252</v>
      </c>
      <c r="I13" s="10">
        <v>0</v>
      </c>
      <c r="J13" s="9">
        <f t="shared" ref="J13:J77" si="3" xml:space="preserve"> SUM(H13*I13)</f>
        <v>0</v>
      </c>
      <c r="K13" s="9">
        <f t="shared" ref="K13:K77" si="4" xml:space="preserve"> SUM(H13-J13)</f>
        <v>252</v>
      </c>
      <c r="L13" s="6"/>
    </row>
    <row r="14" spans="1:12" s="3" customFormat="1" x14ac:dyDescent="0.2">
      <c r="A14" s="6" t="s">
        <v>15</v>
      </c>
      <c r="B14" s="6" t="s">
        <v>17</v>
      </c>
      <c r="C14" s="6">
        <v>158</v>
      </c>
      <c r="D14" s="6"/>
      <c r="E14" s="6">
        <f t="shared" si="0"/>
        <v>0</v>
      </c>
      <c r="F14" s="6"/>
      <c r="G14" s="9">
        <f t="shared" si="1"/>
        <v>0</v>
      </c>
      <c r="H14" s="9">
        <f t="shared" si="2"/>
        <v>158</v>
      </c>
      <c r="I14" s="10">
        <v>0</v>
      </c>
      <c r="J14" s="9">
        <f t="shared" si="3"/>
        <v>0</v>
      </c>
      <c r="K14" s="9">
        <f t="shared" si="4"/>
        <v>158</v>
      </c>
      <c r="L14" s="6" t="s">
        <v>374</v>
      </c>
    </row>
    <row r="15" spans="1:12" s="3" customFormat="1" x14ac:dyDescent="0.2">
      <c r="A15" s="6" t="s">
        <v>18</v>
      </c>
      <c r="B15" s="6" t="s">
        <v>19</v>
      </c>
      <c r="C15" s="6">
        <v>7532</v>
      </c>
      <c r="D15" s="6">
        <v>0.02</v>
      </c>
      <c r="E15" s="6">
        <f t="shared" si="0"/>
        <v>150.64000000000001</v>
      </c>
      <c r="F15" s="6">
        <v>0.13377</v>
      </c>
      <c r="G15" s="9">
        <f t="shared" si="1"/>
        <v>987.40452719999996</v>
      </c>
      <c r="H15" s="9">
        <f t="shared" si="2"/>
        <v>6393.9554727999994</v>
      </c>
      <c r="I15" s="64">
        <v>0.51639999999999997</v>
      </c>
      <c r="J15" s="9">
        <f t="shared" si="3"/>
        <v>3301.8386061539195</v>
      </c>
      <c r="K15" s="9">
        <f t="shared" si="4"/>
        <v>3092.1168666460799</v>
      </c>
      <c r="L15" s="6" t="s">
        <v>371</v>
      </c>
    </row>
    <row r="16" spans="1:12" s="3" customFormat="1" x14ac:dyDescent="0.2">
      <c r="A16" s="6" t="s">
        <v>20</v>
      </c>
      <c r="B16" s="6" t="s">
        <v>21</v>
      </c>
      <c r="C16" s="6">
        <v>660</v>
      </c>
      <c r="D16" s="6">
        <v>0.01</v>
      </c>
      <c r="E16" s="6">
        <f t="shared" si="0"/>
        <v>6.6000000000000005</v>
      </c>
      <c r="F16" s="6"/>
      <c r="G16" s="9">
        <f t="shared" si="1"/>
        <v>0</v>
      </c>
      <c r="H16" s="9">
        <f t="shared" si="2"/>
        <v>653.4</v>
      </c>
      <c r="I16" s="10">
        <v>0.6</v>
      </c>
      <c r="J16" s="9">
        <f t="shared" si="3"/>
        <v>392.03999999999996</v>
      </c>
      <c r="K16" s="9">
        <f t="shared" si="4"/>
        <v>261.36</v>
      </c>
      <c r="L16" s="6"/>
    </row>
    <row r="17" spans="1:12" s="3" customFormat="1" x14ac:dyDescent="0.2">
      <c r="A17" s="6" t="s">
        <v>20</v>
      </c>
      <c r="B17" s="6" t="s">
        <v>22</v>
      </c>
      <c r="C17" s="6">
        <v>708</v>
      </c>
      <c r="D17" s="6">
        <v>0.01</v>
      </c>
      <c r="E17" s="6">
        <f t="shared" si="0"/>
        <v>7.08</v>
      </c>
      <c r="F17" s="6"/>
      <c r="G17" s="9">
        <f t="shared" si="1"/>
        <v>0</v>
      </c>
      <c r="H17" s="9">
        <f t="shared" si="2"/>
        <v>700.92</v>
      </c>
      <c r="I17" s="10">
        <v>0.6</v>
      </c>
      <c r="J17" s="9">
        <f t="shared" si="3"/>
        <v>420.55199999999996</v>
      </c>
      <c r="K17" s="9">
        <f t="shared" si="4"/>
        <v>280.36799999999999</v>
      </c>
      <c r="L17" s="6"/>
    </row>
    <row r="18" spans="1:12" s="3" customFormat="1" x14ac:dyDescent="0.2">
      <c r="A18" s="6" t="s">
        <v>20</v>
      </c>
      <c r="B18" s="6" t="s">
        <v>23</v>
      </c>
      <c r="C18" s="6">
        <v>10334</v>
      </c>
      <c r="D18" s="6">
        <v>0.01</v>
      </c>
      <c r="E18" s="6">
        <f t="shared" si="0"/>
        <v>103.34</v>
      </c>
      <c r="F18" s="6"/>
      <c r="G18" s="9">
        <f t="shared" si="1"/>
        <v>0</v>
      </c>
      <c r="H18" s="9">
        <f t="shared" si="2"/>
        <v>10230.66</v>
      </c>
      <c r="I18" s="10">
        <v>0.6</v>
      </c>
      <c r="J18" s="9">
        <f t="shared" si="3"/>
        <v>6138.3959999999997</v>
      </c>
      <c r="K18" s="9">
        <f t="shared" si="4"/>
        <v>4092.2640000000001</v>
      </c>
      <c r="L18" s="6"/>
    </row>
    <row r="19" spans="1:12" s="3" customFormat="1" x14ac:dyDescent="0.2">
      <c r="A19" s="6" t="s">
        <v>20</v>
      </c>
      <c r="B19" s="6" t="s">
        <v>24</v>
      </c>
      <c r="C19" s="6">
        <v>4728</v>
      </c>
      <c r="D19" s="6">
        <v>0.01</v>
      </c>
      <c r="E19" s="6">
        <f t="shared" si="0"/>
        <v>47.28</v>
      </c>
      <c r="F19" s="6"/>
      <c r="G19" s="9">
        <f t="shared" si="1"/>
        <v>0</v>
      </c>
      <c r="H19" s="9">
        <f t="shared" si="2"/>
        <v>4680.72</v>
      </c>
      <c r="I19" s="10">
        <v>0.6</v>
      </c>
      <c r="J19" s="9">
        <f t="shared" si="3"/>
        <v>2808.4320000000002</v>
      </c>
      <c r="K19" s="9">
        <f t="shared" si="4"/>
        <v>1872.288</v>
      </c>
      <c r="L19" s="6" t="s">
        <v>374</v>
      </c>
    </row>
    <row r="20" spans="1:12" s="3" customFormat="1" x14ac:dyDescent="0.2">
      <c r="A20" s="6" t="s">
        <v>20</v>
      </c>
      <c r="B20" s="6" t="s">
        <v>25</v>
      </c>
      <c r="C20" s="6">
        <v>3402</v>
      </c>
      <c r="D20" s="6">
        <v>0.01</v>
      </c>
      <c r="E20" s="6">
        <f t="shared" si="0"/>
        <v>34.020000000000003</v>
      </c>
      <c r="F20" s="6"/>
      <c r="G20" s="9">
        <f t="shared" si="1"/>
        <v>0</v>
      </c>
      <c r="H20" s="9">
        <f t="shared" si="2"/>
        <v>3367.98</v>
      </c>
      <c r="I20" s="10">
        <v>0.6</v>
      </c>
      <c r="J20" s="9">
        <f t="shared" si="3"/>
        <v>2020.788</v>
      </c>
      <c r="K20" s="9">
        <f t="shared" si="4"/>
        <v>1347.192</v>
      </c>
      <c r="L20" s="6" t="s">
        <v>374</v>
      </c>
    </row>
    <row r="21" spans="1:12" s="11" customFormat="1" x14ac:dyDescent="0.2">
      <c r="A21" s="6" t="s">
        <v>26</v>
      </c>
      <c r="B21" s="6" t="s">
        <v>27</v>
      </c>
      <c r="C21" s="6">
        <v>2612</v>
      </c>
      <c r="D21" s="6"/>
      <c r="E21" s="6">
        <f t="shared" si="0"/>
        <v>0</v>
      </c>
      <c r="F21" s="71">
        <v>0</v>
      </c>
      <c r="G21" s="9">
        <f t="shared" si="1"/>
        <v>0</v>
      </c>
      <c r="H21" s="9">
        <f t="shared" si="2"/>
        <v>2612</v>
      </c>
      <c r="I21" s="10">
        <v>0.6</v>
      </c>
      <c r="J21" s="9">
        <f t="shared" si="3"/>
        <v>1567.2</v>
      </c>
      <c r="K21" s="9">
        <f t="shared" si="4"/>
        <v>1044.8</v>
      </c>
      <c r="L21" s="6"/>
    </row>
    <row r="22" spans="1:12" s="3" customFormat="1" x14ac:dyDescent="0.2">
      <c r="A22" s="6" t="s">
        <v>26</v>
      </c>
      <c r="B22" s="6" t="s">
        <v>28</v>
      </c>
      <c r="C22" s="6">
        <v>2065</v>
      </c>
      <c r="D22" s="6"/>
      <c r="E22" s="6">
        <f t="shared" si="0"/>
        <v>0</v>
      </c>
      <c r="F22" s="71">
        <v>0</v>
      </c>
      <c r="G22" s="9">
        <f t="shared" si="1"/>
        <v>0</v>
      </c>
      <c r="H22" s="9">
        <f t="shared" si="2"/>
        <v>2065</v>
      </c>
      <c r="I22" s="10">
        <v>0.6</v>
      </c>
      <c r="J22" s="9">
        <f t="shared" si="3"/>
        <v>1239</v>
      </c>
      <c r="K22" s="9">
        <f t="shared" si="4"/>
        <v>826</v>
      </c>
      <c r="L22" s="6"/>
    </row>
    <row r="23" spans="1:12" s="3" customFormat="1" x14ac:dyDescent="0.2">
      <c r="A23" s="6" t="s">
        <v>26</v>
      </c>
      <c r="B23" s="6" t="s">
        <v>29</v>
      </c>
      <c r="C23" s="6">
        <v>3819</v>
      </c>
      <c r="D23" s="6"/>
      <c r="E23" s="6">
        <f t="shared" si="0"/>
        <v>0</v>
      </c>
      <c r="F23" s="71">
        <v>8.3000000000000004E-2</v>
      </c>
      <c r="G23" s="9">
        <f t="shared" si="1"/>
        <v>316.97700000000003</v>
      </c>
      <c r="H23" s="9">
        <f t="shared" si="2"/>
        <v>3502.0230000000001</v>
      </c>
      <c r="I23" s="10">
        <v>0.6</v>
      </c>
      <c r="J23" s="9">
        <f t="shared" si="3"/>
        <v>2101.2138</v>
      </c>
      <c r="K23" s="9">
        <f t="shared" si="4"/>
        <v>1400.8092000000001</v>
      </c>
      <c r="L23" s="6" t="s">
        <v>372</v>
      </c>
    </row>
    <row r="24" spans="1:12" s="3" customFormat="1" x14ac:dyDescent="0.2">
      <c r="A24" s="6" t="s">
        <v>26</v>
      </c>
      <c r="B24" s="6" t="s">
        <v>362</v>
      </c>
      <c r="C24" s="6">
        <v>1626</v>
      </c>
      <c r="D24" s="6"/>
      <c r="E24" s="6">
        <f t="shared" si="0"/>
        <v>0</v>
      </c>
      <c r="F24" s="71">
        <v>0</v>
      </c>
      <c r="G24" s="9">
        <f t="shared" si="1"/>
        <v>0</v>
      </c>
      <c r="H24" s="9">
        <f t="shared" si="2"/>
        <v>1626</v>
      </c>
      <c r="I24" s="10">
        <v>0</v>
      </c>
      <c r="J24" s="9">
        <f t="shared" si="3"/>
        <v>0</v>
      </c>
      <c r="K24" s="9">
        <f t="shared" si="4"/>
        <v>1626</v>
      </c>
      <c r="L24" s="6" t="s">
        <v>373</v>
      </c>
    </row>
    <row r="25" spans="1:12" s="3" customFormat="1" x14ac:dyDescent="0.2">
      <c r="A25" s="6" t="s">
        <v>26</v>
      </c>
      <c r="B25" s="6" t="s">
        <v>30</v>
      </c>
      <c r="C25" s="6">
        <v>2118</v>
      </c>
      <c r="D25" s="6"/>
      <c r="E25" s="6">
        <f t="shared" si="0"/>
        <v>0</v>
      </c>
      <c r="F25" s="6">
        <v>9.7439999999999999E-2</v>
      </c>
      <c r="G25" s="9">
        <f t="shared" si="1"/>
        <v>206.37791999999999</v>
      </c>
      <c r="H25" s="9">
        <f t="shared" si="2"/>
        <v>1911.6220800000001</v>
      </c>
      <c r="I25" s="10">
        <v>0.6</v>
      </c>
      <c r="J25" s="9">
        <f t="shared" si="3"/>
        <v>1146.973248</v>
      </c>
      <c r="K25" s="9">
        <f t="shared" si="4"/>
        <v>764.64883200000008</v>
      </c>
      <c r="L25" s="6" t="s">
        <v>372</v>
      </c>
    </row>
    <row r="26" spans="1:12" s="3" customFormat="1" x14ac:dyDescent="0.2">
      <c r="A26" s="6" t="s">
        <v>26</v>
      </c>
      <c r="B26" s="6" t="s">
        <v>31</v>
      </c>
      <c r="C26" s="6">
        <v>320</v>
      </c>
      <c r="D26" s="6"/>
      <c r="E26" s="6">
        <f t="shared" si="0"/>
        <v>0</v>
      </c>
      <c r="F26" s="6">
        <v>0.18626999999999999</v>
      </c>
      <c r="G26" s="9">
        <f t="shared" si="1"/>
        <v>59.606399999999994</v>
      </c>
      <c r="H26" s="9">
        <f t="shared" si="2"/>
        <v>260.39359999999999</v>
      </c>
      <c r="I26" s="10">
        <v>0.6</v>
      </c>
      <c r="J26" s="9">
        <f t="shared" si="3"/>
        <v>156.23615999999998</v>
      </c>
      <c r="K26" s="9">
        <f t="shared" si="4"/>
        <v>104.15744000000001</v>
      </c>
      <c r="L26" s="6" t="s">
        <v>372</v>
      </c>
    </row>
    <row r="27" spans="1:12" s="3" customFormat="1" x14ac:dyDescent="0.2">
      <c r="A27" s="6" t="s">
        <v>26</v>
      </c>
      <c r="B27" s="6" t="s">
        <v>32</v>
      </c>
      <c r="C27" s="6">
        <v>1780</v>
      </c>
      <c r="D27" s="6"/>
      <c r="E27" s="6">
        <f t="shared" si="0"/>
        <v>0</v>
      </c>
      <c r="F27" s="6">
        <v>0.16092999999999999</v>
      </c>
      <c r="G27" s="9">
        <f t="shared" si="1"/>
        <v>286.4554</v>
      </c>
      <c r="H27" s="9">
        <f t="shared" si="2"/>
        <v>1493.5445999999999</v>
      </c>
      <c r="I27" s="10">
        <v>0.6</v>
      </c>
      <c r="J27" s="9">
        <f t="shared" si="3"/>
        <v>896.12675999999999</v>
      </c>
      <c r="K27" s="9">
        <f t="shared" si="4"/>
        <v>597.41783999999996</v>
      </c>
      <c r="L27" s="6" t="s">
        <v>372</v>
      </c>
    </row>
    <row r="28" spans="1:12" s="3" customFormat="1" x14ac:dyDescent="0.2">
      <c r="A28" s="6" t="s">
        <v>26</v>
      </c>
      <c r="B28" s="6" t="s">
        <v>33</v>
      </c>
      <c r="C28" s="6">
        <v>1</v>
      </c>
      <c r="D28" s="6"/>
      <c r="E28" s="6">
        <f t="shared" si="0"/>
        <v>0</v>
      </c>
      <c r="F28" s="6">
        <v>0.10954999999999999</v>
      </c>
      <c r="G28" s="9">
        <f t="shared" si="1"/>
        <v>0.10954999999999999</v>
      </c>
      <c r="H28" s="9">
        <f t="shared" si="2"/>
        <v>0.89044999999999996</v>
      </c>
      <c r="I28" s="10">
        <v>0.6</v>
      </c>
      <c r="J28" s="9">
        <f t="shared" si="3"/>
        <v>0.53426999999999991</v>
      </c>
      <c r="K28" s="9">
        <f t="shared" si="4"/>
        <v>0.35618000000000005</v>
      </c>
      <c r="L28" s="6" t="s">
        <v>372</v>
      </c>
    </row>
    <row r="29" spans="1:12" s="3" customFormat="1" x14ac:dyDescent="0.2">
      <c r="A29" s="6" t="s">
        <v>26</v>
      </c>
      <c r="B29" s="6" t="s">
        <v>34</v>
      </c>
      <c r="C29" s="6">
        <v>54</v>
      </c>
      <c r="D29" s="6"/>
      <c r="E29" s="6">
        <f t="shared" si="0"/>
        <v>0</v>
      </c>
      <c r="F29" s="6">
        <v>9.3729999999999994E-2</v>
      </c>
      <c r="G29" s="9">
        <f t="shared" si="1"/>
        <v>5.06142</v>
      </c>
      <c r="H29" s="9">
        <f t="shared" si="2"/>
        <v>48.938580000000002</v>
      </c>
      <c r="I29" s="10">
        <v>0</v>
      </c>
      <c r="J29" s="9">
        <f t="shared" si="3"/>
        <v>0</v>
      </c>
      <c r="K29" s="9">
        <f t="shared" si="4"/>
        <v>48.938580000000002</v>
      </c>
      <c r="L29" s="6" t="s">
        <v>372</v>
      </c>
    </row>
    <row r="30" spans="1:12" s="3" customFormat="1" x14ac:dyDescent="0.2">
      <c r="A30" s="6" t="s">
        <v>26</v>
      </c>
      <c r="B30" s="6" t="s">
        <v>35</v>
      </c>
      <c r="C30" s="6">
        <v>79032</v>
      </c>
      <c r="D30" s="6"/>
      <c r="E30" s="6">
        <f t="shared" si="0"/>
        <v>0</v>
      </c>
      <c r="F30" s="71">
        <v>6.6199999999999995E-2</v>
      </c>
      <c r="G30" s="9">
        <f t="shared" si="1"/>
        <v>5231.9183999999996</v>
      </c>
      <c r="H30" s="9">
        <f t="shared" si="2"/>
        <v>73800.081600000005</v>
      </c>
      <c r="I30" s="10">
        <v>0.6</v>
      </c>
      <c r="J30" s="9">
        <f t="shared" si="3"/>
        <v>44280.04896</v>
      </c>
      <c r="K30" s="9">
        <f t="shared" si="4"/>
        <v>29520.032640000005</v>
      </c>
      <c r="L30" s="6" t="s">
        <v>372</v>
      </c>
    </row>
    <row r="31" spans="1:12" s="3" customFormat="1" x14ac:dyDescent="0.2">
      <c r="A31" s="6" t="s">
        <v>26</v>
      </c>
      <c r="B31" s="6" t="s">
        <v>36</v>
      </c>
      <c r="C31" s="6">
        <v>1</v>
      </c>
      <c r="D31" s="6"/>
      <c r="E31" s="6">
        <f t="shared" si="0"/>
        <v>0</v>
      </c>
      <c r="F31" s="6">
        <v>0.1022</v>
      </c>
      <c r="G31" s="9">
        <f t="shared" si="1"/>
        <v>0.1022</v>
      </c>
      <c r="H31" s="9">
        <f t="shared" si="2"/>
        <v>0.89780000000000004</v>
      </c>
      <c r="I31" s="10">
        <v>0</v>
      </c>
      <c r="J31" s="9">
        <f t="shared" si="3"/>
        <v>0</v>
      </c>
      <c r="K31" s="9">
        <f t="shared" si="4"/>
        <v>0.89780000000000004</v>
      </c>
      <c r="L31" s="6" t="s">
        <v>372</v>
      </c>
    </row>
    <row r="32" spans="1:12" s="3" customFormat="1" x14ac:dyDescent="0.2">
      <c r="A32" s="6" t="s">
        <v>26</v>
      </c>
      <c r="B32" s="6" t="s">
        <v>37</v>
      </c>
      <c r="C32" s="6">
        <v>1731</v>
      </c>
      <c r="D32" s="6"/>
      <c r="E32" s="6">
        <f t="shared" si="0"/>
        <v>0</v>
      </c>
      <c r="F32" s="6">
        <v>0.11298</v>
      </c>
      <c r="G32" s="9">
        <f t="shared" si="1"/>
        <v>195.56837999999999</v>
      </c>
      <c r="H32" s="9">
        <f t="shared" si="2"/>
        <v>1535.4316200000001</v>
      </c>
      <c r="I32" s="10">
        <v>0.6</v>
      </c>
      <c r="J32" s="9">
        <f t="shared" si="3"/>
        <v>921.25897199999997</v>
      </c>
      <c r="K32" s="9">
        <f t="shared" si="4"/>
        <v>614.17264800000009</v>
      </c>
      <c r="L32" s="6" t="s">
        <v>372</v>
      </c>
    </row>
    <row r="33" spans="1:12" s="11" customFormat="1" x14ac:dyDescent="0.2">
      <c r="A33" s="6" t="s">
        <v>26</v>
      </c>
      <c r="B33" s="6" t="s">
        <v>38</v>
      </c>
      <c r="C33" s="6">
        <v>513</v>
      </c>
      <c r="D33" s="6"/>
      <c r="E33" s="6">
        <f t="shared" si="0"/>
        <v>0</v>
      </c>
      <c r="F33" s="6">
        <v>8.26E-3</v>
      </c>
      <c r="G33" s="9">
        <f t="shared" si="1"/>
        <v>4.2373799999999999</v>
      </c>
      <c r="H33" s="9">
        <f t="shared" si="2"/>
        <v>508.76262000000003</v>
      </c>
      <c r="I33" s="10">
        <v>0</v>
      </c>
      <c r="J33" s="9">
        <f t="shared" si="3"/>
        <v>0</v>
      </c>
      <c r="K33" s="9">
        <f t="shared" si="4"/>
        <v>508.76262000000003</v>
      </c>
      <c r="L33" s="6" t="s">
        <v>371</v>
      </c>
    </row>
    <row r="34" spans="1:12" s="3" customFormat="1" x14ac:dyDescent="0.2">
      <c r="A34" s="6" t="s">
        <v>26</v>
      </c>
      <c r="B34" s="6" t="s">
        <v>39</v>
      </c>
      <c r="C34" s="6">
        <v>20050</v>
      </c>
      <c r="D34" s="6"/>
      <c r="E34" s="6">
        <f t="shared" si="0"/>
        <v>0</v>
      </c>
      <c r="F34" s="6">
        <v>0.11452</v>
      </c>
      <c r="G34" s="9">
        <f t="shared" si="1"/>
        <v>2296.1259999999997</v>
      </c>
      <c r="H34" s="9">
        <f t="shared" si="2"/>
        <v>17753.874</v>
      </c>
      <c r="I34" s="10">
        <v>0.6</v>
      </c>
      <c r="J34" s="9">
        <f t="shared" si="3"/>
        <v>10652.3244</v>
      </c>
      <c r="K34" s="9">
        <f t="shared" si="4"/>
        <v>7101.5496000000003</v>
      </c>
      <c r="L34" s="6" t="s">
        <v>372</v>
      </c>
    </row>
    <row r="35" spans="1:12" s="3" customFormat="1" x14ac:dyDescent="0.2">
      <c r="A35" s="6" t="s">
        <v>40</v>
      </c>
      <c r="B35" s="6" t="s">
        <v>41</v>
      </c>
      <c r="C35" s="6">
        <v>1516</v>
      </c>
      <c r="D35" s="6"/>
      <c r="E35" s="6">
        <f t="shared" si="0"/>
        <v>0</v>
      </c>
      <c r="F35" s="6"/>
      <c r="G35" s="9">
        <f t="shared" si="1"/>
        <v>0</v>
      </c>
      <c r="H35" s="9">
        <f t="shared" si="2"/>
        <v>1516</v>
      </c>
      <c r="I35" s="10">
        <v>0.6</v>
      </c>
      <c r="J35" s="9">
        <f t="shared" si="3"/>
        <v>909.6</v>
      </c>
      <c r="K35" s="9">
        <f t="shared" si="4"/>
        <v>606.4</v>
      </c>
      <c r="L35" s="9"/>
    </row>
    <row r="36" spans="1:12" s="3" customFormat="1" x14ac:dyDescent="0.2">
      <c r="A36" s="6" t="s">
        <v>40</v>
      </c>
      <c r="B36" s="6" t="s">
        <v>42</v>
      </c>
      <c r="C36" s="6">
        <v>2816</v>
      </c>
      <c r="D36" s="6"/>
      <c r="E36" s="6">
        <f t="shared" si="0"/>
        <v>0</v>
      </c>
      <c r="F36" s="6"/>
      <c r="G36" s="9">
        <f t="shared" si="1"/>
        <v>0</v>
      </c>
      <c r="H36" s="9">
        <f t="shared" si="2"/>
        <v>2816</v>
      </c>
      <c r="I36" s="10">
        <v>0</v>
      </c>
      <c r="J36" s="9">
        <f t="shared" si="3"/>
        <v>0</v>
      </c>
      <c r="K36" s="9">
        <f t="shared" si="4"/>
        <v>2816</v>
      </c>
      <c r="L36" s="9"/>
    </row>
    <row r="37" spans="1:12" s="3" customFormat="1" x14ac:dyDescent="0.2">
      <c r="A37" s="6" t="s">
        <v>40</v>
      </c>
      <c r="B37" s="6" t="s">
        <v>43</v>
      </c>
      <c r="C37" s="6">
        <v>19876</v>
      </c>
      <c r="D37" s="6"/>
      <c r="E37" s="6">
        <f t="shared" si="0"/>
        <v>0</v>
      </c>
      <c r="F37" s="6"/>
      <c r="G37" s="9">
        <f t="shared" si="1"/>
        <v>0</v>
      </c>
      <c r="H37" s="9">
        <f t="shared" si="2"/>
        <v>19876</v>
      </c>
      <c r="I37" s="10">
        <v>0.6</v>
      </c>
      <c r="J37" s="9">
        <f t="shared" si="3"/>
        <v>11925.6</v>
      </c>
      <c r="K37" s="9">
        <f t="shared" si="4"/>
        <v>7950.4</v>
      </c>
      <c r="L37" s="6"/>
    </row>
    <row r="38" spans="1:12" s="11" customFormat="1" x14ac:dyDescent="0.2">
      <c r="A38" s="6" t="s">
        <v>40</v>
      </c>
      <c r="B38" s="6" t="s">
        <v>44</v>
      </c>
      <c r="C38" s="6">
        <v>14001</v>
      </c>
      <c r="D38" s="6"/>
      <c r="E38" s="6">
        <f t="shared" si="0"/>
        <v>0</v>
      </c>
      <c r="F38" s="6"/>
      <c r="G38" s="9">
        <f t="shared" si="1"/>
        <v>0</v>
      </c>
      <c r="H38" s="9">
        <f t="shared" si="2"/>
        <v>14001</v>
      </c>
      <c r="I38" s="10">
        <v>0.6</v>
      </c>
      <c r="J38" s="9">
        <f t="shared" si="3"/>
        <v>8400.6</v>
      </c>
      <c r="K38" s="9">
        <f t="shared" si="4"/>
        <v>5600.4</v>
      </c>
      <c r="L38" s="6"/>
    </row>
    <row r="39" spans="1:12" s="3" customFormat="1" x14ac:dyDescent="0.2">
      <c r="A39" s="6" t="s">
        <v>40</v>
      </c>
      <c r="B39" s="6" t="s">
        <v>45</v>
      </c>
      <c r="C39" s="6">
        <v>9683</v>
      </c>
      <c r="D39" s="6"/>
      <c r="E39" s="6">
        <f t="shared" si="0"/>
        <v>0</v>
      </c>
      <c r="F39" s="6"/>
      <c r="G39" s="9">
        <f t="shared" si="1"/>
        <v>0</v>
      </c>
      <c r="H39" s="9">
        <f t="shared" si="2"/>
        <v>9683</v>
      </c>
      <c r="I39" s="10">
        <v>0.6</v>
      </c>
      <c r="J39" s="9">
        <f t="shared" si="3"/>
        <v>5809.8</v>
      </c>
      <c r="K39" s="9">
        <f t="shared" si="4"/>
        <v>3873.2</v>
      </c>
      <c r="L39" s="6"/>
    </row>
    <row r="40" spans="1:12" s="3" customFormat="1" x14ac:dyDescent="0.2">
      <c r="A40" s="6" t="s">
        <v>40</v>
      </c>
      <c r="B40" s="6" t="s">
        <v>46</v>
      </c>
      <c r="C40" s="6">
        <v>2688</v>
      </c>
      <c r="D40" s="6"/>
      <c r="E40" s="6">
        <f t="shared" si="0"/>
        <v>0</v>
      </c>
      <c r="F40" s="6"/>
      <c r="G40" s="9">
        <f t="shared" si="1"/>
        <v>0</v>
      </c>
      <c r="H40" s="9">
        <f t="shared" si="2"/>
        <v>2688</v>
      </c>
      <c r="I40" s="10">
        <v>0.6</v>
      </c>
      <c r="J40" s="9">
        <f t="shared" si="3"/>
        <v>1612.8</v>
      </c>
      <c r="K40" s="9">
        <f t="shared" si="4"/>
        <v>1075.2</v>
      </c>
      <c r="L40" s="6"/>
    </row>
    <row r="41" spans="1:12" s="3" customFormat="1" x14ac:dyDescent="0.2">
      <c r="A41" s="6" t="s">
        <v>40</v>
      </c>
      <c r="B41" s="6" t="s">
        <v>47</v>
      </c>
      <c r="C41" s="6">
        <v>17814</v>
      </c>
      <c r="D41" s="6"/>
      <c r="E41" s="6">
        <f t="shared" si="0"/>
        <v>0</v>
      </c>
      <c r="F41" s="6"/>
      <c r="G41" s="9">
        <f t="shared" si="1"/>
        <v>0</v>
      </c>
      <c r="H41" s="9">
        <f t="shared" si="2"/>
        <v>17814</v>
      </c>
      <c r="I41" s="10">
        <v>0.6</v>
      </c>
      <c r="J41" s="9">
        <f t="shared" si="3"/>
        <v>10688.4</v>
      </c>
      <c r="K41" s="9">
        <f t="shared" si="4"/>
        <v>7125.6</v>
      </c>
      <c r="L41" s="6"/>
    </row>
    <row r="42" spans="1:12" s="3" customFormat="1" x14ac:dyDescent="0.2">
      <c r="A42" s="6" t="s">
        <v>40</v>
      </c>
      <c r="B42" s="6" t="s">
        <v>48</v>
      </c>
      <c r="C42" s="6">
        <v>16991</v>
      </c>
      <c r="D42" s="6"/>
      <c r="E42" s="6">
        <f t="shared" si="0"/>
        <v>0</v>
      </c>
      <c r="F42" s="6"/>
      <c r="G42" s="9">
        <f t="shared" si="1"/>
        <v>0</v>
      </c>
      <c r="H42" s="9">
        <f t="shared" si="2"/>
        <v>16991</v>
      </c>
      <c r="I42" s="10">
        <v>0.6</v>
      </c>
      <c r="J42" s="9">
        <f t="shared" si="3"/>
        <v>10194.6</v>
      </c>
      <c r="K42" s="9">
        <f t="shared" si="4"/>
        <v>6796.4</v>
      </c>
      <c r="L42" s="6"/>
    </row>
    <row r="43" spans="1:12" s="3" customFormat="1" x14ac:dyDescent="0.2">
      <c r="A43" s="6" t="s">
        <v>49</v>
      </c>
      <c r="B43" s="6" t="s">
        <v>50</v>
      </c>
      <c r="C43" s="6">
        <v>2563</v>
      </c>
      <c r="D43" s="6"/>
      <c r="E43" s="6">
        <f t="shared" si="0"/>
        <v>0</v>
      </c>
      <c r="F43" s="6">
        <v>3.9480000000000001E-2</v>
      </c>
      <c r="G43" s="9">
        <f t="shared" si="1"/>
        <v>101.18724</v>
      </c>
      <c r="H43" s="9">
        <f t="shared" si="2"/>
        <v>2461.8127599999998</v>
      </c>
      <c r="I43" s="10">
        <v>0.6</v>
      </c>
      <c r="J43" s="9">
        <f t="shared" si="3"/>
        <v>1477.0876559999999</v>
      </c>
      <c r="K43" s="9">
        <f t="shared" si="4"/>
        <v>984.72510399999987</v>
      </c>
      <c r="L43" s="6"/>
    </row>
    <row r="44" spans="1:12" s="3" customFormat="1" x14ac:dyDescent="0.2">
      <c r="A44" s="6" t="s">
        <v>49</v>
      </c>
      <c r="B44" s="6" t="s">
        <v>51</v>
      </c>
      <c r="C44" s="6">
        <v>1</v>
      </c>
      <c r="D44" s="6"/>
      <c r="E44" s="6">
        <f t="shared" ref="E44:E75" si="5" xml:space="preserve"> SUM(C44*D44)</f>
        <v>0</v>
      </c>
      <c r="F44" s="6">
        <v>0</v>
      </c>
      <c r="G44" s="9">
        <f t="shared" ref="G44:G75" si="6" xml:space="preserve"> SUM(C44-E44)*F44</f>
        <v>0</v>
      </c>
      <c r="H44" s="9">
        <f t="shared" si="2"/>
        <v>1</v>
      </c>
      <c r="I44" s="10">
        <v>0</v>
      </c>
      <c r="J44" s="9">
        <f t="shared" si="3"/>
        <v>0</v>
      </c>
      <c r="K44" s="9">
        <f t="shared" si="4"/>
        <v>1</v>
      </c>
      <c r="L44" s="6"/>
    </row>
    <row r="45" spans="1:12" s="3" customFormat="1" x14ac:dyDescent="0.2">
      <c r="A45" s="6" t="s">
        <v>49</v>
      </c>
      <c r="B45" s="6" t="s">
        <v>52</v>
      </c>
      <c r="C45" s="6">
        <v>1</v>
      </c>
      <c r="D45" s="6"/>
      <c r="E45" s="6">
        <f t="shared" si="5"/>
        <v>0</v>
      </c>
      <c r="F45" s="6"/>
      <c r="G45" s="9">
        <f t="shared" si="6"/>
        <v>0</v>
      </c>
      <c r="H45" s="9">
        <f t="shared" si="2"/>
        <v>1</v>
      </c>
      <c r="I45" s="10">
        <v>0</v>
      </c>
      <c r="J45" s="9">
        <f t="shared" si="3"/>
        <v>0</v>
      </c>
      <c r="K45" s="9">
        <f t="shared" si="4"/>
        <v>1</v>
      </c>
      <c r="L45" s="6"/>
    </row>
    <row r="46" spans="1:12" s="3" customFormat="1" x14ac:dyDescent="0.2">
      <c r="A46" s="6" t="s">
        <v>49</v>
      </c>
      <c r="B46" s="6" t="s">
        <v>53</v>
      </c>
      <c r="C46" s="6">
        <v>11455</v>
      </c>
      <c r="D46" s="6"/>
      <c r="E46" s="6">
        <f t="shared" si="5"/>
        <v>0</v>
      </c>
      <c r="F46" s="6"/>
      <c r="G46" s="9">
        <f t="shared" si="6"/>
        <v>0</v>
      </c>
      <c r="H46" s="9">
        <f t="shared" si="2"/>
        <v>11455</v>
      </c>
      <c r="I46" s="10">
        <v>0</v>
      </c>
      <c r="J46" s="9">
        <f t="shared" si="3"/>
        <v>0</v>
      </c>
      <c r="K46" s="9">
        <f t="shared" si="4"/>
        <v>11455</v>
      </c>
      <c r="L46" s="6"/>
    </row>
    <row r="47" spans="1:12" s="3" customFormat="1" x14ac:dyDescent="0.2">
      <c r="A47" s="6" t="s">
        <v>49</v>
      </c>
      <c r="B47" s="6" t="s">
        <v>54</v>
      </c>
      <c r="C47" s="6">
        <v>840</v>
      </c>
      <c r="D47" s="6"/>
      <c r="E47" s="6">
        <f t="shared" si="5"/>
        <v>0</v>
      </c>
      <c r="F47" s="6"/>
      <c r="G47" s="9">
        <f t="shared" si="6"/>
        <v>0</v>
      </c>
      <c r="H47" s="9">
        <f t="shared" si="2"/>
        <v>840</v>
      </c>
      <c r="I47" s="10">
        <v>0.6</v>
      </c>
      <c r="J47" s="9">
        <f t="shared" si="3"/>
        <v>504</v>
      </c>
      <c r="K47" s="9">
        <f t="shared" si="4"/>
        <v>336</v>
      </c>
      <c r="L47" s="6"/>
    </row>
    <row r="48" spans="1:12" s="3" customFormat="1" x14ac:dyDescent="0.2">
      <c r="A48" s="6" t="s">
        <v>49</v>
      </c>
      <c r="B48" s="6" t="s">
        <v>55</v>
      </c>
      <c r="C48" s="6">
        <v>2893</v>
      </c>
      <c r="D48" s="6"/>
      <c r="E48" s="6">
        <f t="shared" si="5"/>
        <v>0</v>
      </c>
      <c r="F48" s="6">
        <v>2.1489999999999999E-2</v>
      </c>
      <c r="G48" s="9">
        <f t="shared" si="6"/>
        <v>62.170569999999998</v>
      </c>
      <c r="H48" s="9">
        <f t="shared" si="2"/>
        <v>2830.8294299999998</v>
      </c>
      <c r="I48" s="10">
        <v>0.6</v>
      </c>
      <c r="J48" s="9">
        <f t="shared" si="3"/>
        <v>1698.4976579999998</v>
      </c>
      <c r="K48" s="9">
        <f t="shared" si="4"/>
        <v>1132.331772</v>
      </c>
      <c r="L48" s="6"/>
    </row>
    <row r="49" spans="1:12" s="3" customFormat="1" x14ac:dyDescent="0.2">
      <c r="A49" s="6" t="s">
        <v>49</v>
      </c>
      <c r="B49" s="6" t="s">
        <v>56</v>
      </c>
      <c r="C49" s="6">
        <v>53</v>
      </c>
      <c r="D49" s="6"/>
      <c r="E49" s="6">
        <f t="shared" si="5"/>
        <v>0</v>
      </c>
      <c r="F49" s="6"/>
      <c r="G49" s="9">
        <f t="shared" si="6"/>
        <v>0</v>
      </c>
      <c r="H49" s="9">
        <f t="shared" si="2"/>
        <v>53</v>
      </c>
      <c r="I49" s="10">
        <v>0.6</v>
      </c>
      <c r="J49" s="9">
        <f t="shared" si="3"/>
        <v>31.799999999999997</v>
      </c>
      <c r="K49" s="9">
        <f t="shared" si="4"/>
        <v>21.200000000000003</v>
      </c>
      <c r="L49" s="6"/>
    </row>
    <row r="50" spans="1:12" s="3" customFormat="1" x14ac:dyDescent="0.2">
      <c r="A50" s="6" t="s">
        <v>49</v>
      </c>
      <c r="B50" s="6" t="s">
        <v>57</v>
      </c>
      <c r="C50" s="6">
        <v>1527</v>
      </c>
      <c r="D50" s="6"/>
      <c r="E50" s="6">
        <f t="shared" si="5"/>
        <v>0</v>
      </c>
      <c r="F50" s="6"/>
      <c r="G50" s="9">
        <f t="shared" si="6"/>
        <v>0</v>
      </c>
      <c r="H50" s="9">
        <f t="shared" si="2"/>
        <v>1527</v>
      </c>
      <c r="I50" s="10">
        <v>0.6</v>
      </c>
      <c r="J50" s="9">
        <f t="shared" si="3"/>
        <v>916.19999999999993</v>
      </c>
      <c r="K50" s="9">
        <f t="shared" si="4"/>
        <v>610.80000000000007</v>
      </c>
      <c r="L50" s="6"/>
    </row>
    <row r="51" spans="1:12" s="3" customFormat="1" x14ac:dyDescent="0.2">
      <c r="A51" s="6" t="s">
        <v>49</v>
      </c>
      <c r="B51" s="6" t="s">
        <v>58</v>
      </c>
      <c r="C51" s="6">
        <v>1762</v>
      </c>
      <c r="D51" s="6"/>
      <c r="E51" s="6">
        <f t="shared" si="5"/>
        <v>0</v>
      </c>
      <c r="F51" s="6">
        <v>8.4650000000000003E-2</v>
      </c>
      <c r="G51" s="9">
        <f t="shared" si="6"/>
        <v>149.1533</v>
      </c>
      <c r="H51" s="9">
        <f t="shared" si="2"/>
        <v>1612.8467000000001</v>
      </c>
      <c r="I51" s="10">
        <v>0.6</v>
      </c>
      <c r="J51" s="9">
        <f t="shared" si="3"/>
        <v>967.70802000000003</v>
      </c>
      <c r="K51" s="9">
        <f t="shared" si="4"/>
        <v>645.13868000000002</v>
      </c>
      <c r="L51" s="6"/>
    </row>
    <row r="52" spans="1:12" s="3" customFormat="1" x14ac:dyDescent="0.2">
      <c r="A52" s="6" t="s">
        <v>49</v>
      </c>
      <c r="B52" s="6" t="s">
        <v>59</v>
      </c>
      <c r="C52" s="6">
        <v>3363</v>
      </c>
      <c r="D52" s="6"/>
      <c r="E52" s="6">
        <f t="shared" si="5"/>
        <v>0</v>
      </c>
      <c r="F52" s="6">
        <v>4.0099999999999997E-2</v>
      </c>
      <c r="G52" s="9">
        <f t="shared" si="6"/>
        <v>134.85629999999998</v>
      </c>
      <c r="H52" s="9">
        <f t="shared" si="2"/>
        <v>3228.1437000000001</v>
      </c>
      <c r="I52" s="10">
        <v>0.6</v>
      </c>
      <c r="J52" s="9">
        <f t="shared" si="3"/>
        <v>1936.8862199999999</v>
      </c>
      <c r="K52" s="9">
        <f t="shared" si="4"/>
        <v>1291.2574800000002</v>
      </c>
      <c r="L52" s="6"/>
    </row>
    <row r="53" spans="1:12" s="3" customFormat="1" x14ac:dyDescent="0.2">
      <c r="A53" s="6" t="s">
        <v>49</v>
      </c>
      <c r="B53" s="6" t="s">
        <v>60</v>
      </c>
      <c r="C53" s="6">
        <v>178</v>
      </c>
      <c r="D53" s="6"/>
      <c r="E53" s="6">
        <f t="shared" si="5"/>
        <v>0</v>
      </c>
      <c r="F53" s="6">
        <v>7.7619999999999995E-2</v>
      </c>
      <c r="G53" s="9">
        <f t="shared" si="6"/>
        <v>13.81636</v>
      </c>
      <c r="H53" s="9">
        <f t="shared" si="2"/>
        <v>164.18364</v>
      </c>
      <c r="I53" s="10">
        <v>0.6</v>
      </c>
      <c r="J53" s="9">
        <f t="shared" si="3"/>
        <v>98.510183999999995</v>
      </c>
      <c r="K53" s="9">
        <f t="shared" si="4"/>
        <v>65.673456000000002</v>
      </c>
      <c r="L53" s="6"/>
    </row>
    <row r="54" spans="1:12" s="3" customFormat="1" x14ac:dyDescent="0.2">
      <c r="A54" s="6" t="s">
        <v>49</v>
      </c>
      <c r="B54" s="6" t="s">
        <v>61</v>
      </c>
      <c r="C54" s="6">
        <v>2116</v>
      </c>
      <c r="D54" s="6"/>
      <c r="E54" s="6">
        <f t="shared" si="5"/>
        <v>0</v>
      </c>
      <c r="F54" s="6"/>
      <c r="G54" s="9">
        <f t="shared" si="6"/>
        <v>0</v>
      </c>
      <c r="H54" s="9">
        <f t="shared" si="2"/>
        <v>2116</v>
      </c>
      <c r="I54" s="10">
        <v>0.6</v>
      </c>
      <c r="J54" s="9">
        <f t="shared" si="3"/>
        <v>1269.5999999999999</v>
      </c>
      <c r="K54" s="9">
        <f t="shared" si="4"/>
        <v>846.40000000000009</v>
      </c>
      <c r="L54" s="6"/>
    </row>
    <row r="55" spans="1:12" s="11" customFormat="1" ht="13.5" customHeight="1" x14ac:dyDescent="0.2">
      <c r="A55" s="6" t="s">
        <v>49</v>
      </c>
      <c r="B55" s="6" t="s">
        <v>62</v>
      </c>
      <c r="C55" s="6">
        <v>755</v>
      </c>
      <c r="D55" s="6"/>
      <c r="E55" s="6">
        <f t="shared" si="5"/>
        <v>0</v>
      </c>
      <c r="F55" s="6"/>
      <c r="G55" s="9">
        <f t="shared" si="6"/>
        <v>0</v>
      </c>
      <c r="H55" s="9">
        <f t="shared" si="2"/>
        <v>755</v>
      </c>
      <c r="I55" s="10">
        <v>0</v>
      </c>
      <c r="J55" s="9">
        <f t="shared" si="3"/>
        <v>0</v>
      </c>
      <c r="K55" s="9">
        <f t="shared" si="4"/>
        <v>755</v>
      </c>
      <c r="L55" s="6"/>
    </row>
    <row r="56" spans="1:12" s="3" customFormat="1" x14ac:dyDescent="0.2">
      <c r="A56" s="6" t="s">
        <v>63</v>
      </c>
      <c r="B56" s="6" t="s">
        <v>64</v>
      </c>
      <c r="C56" s="6">
        <v>3971</v>
      </c>
      <c r="D56" s="6"/>
      <c r="E56" s="6">
        <f t="shared" si="5"/>
        <v>0</v>
      </c>
      <c r="F56" s="6"/>
      <c r="G56" s="9">
        <f t="shared" si="6"/>
        <v>0</v>
      </c>
      <c r="H56" s="9">
        <f t="shared" si="2"/>
        <v>3971</v>
      </c>
      <c r="I56" s="10">
        <v>0.6</v>
      </c>
      <c r="J56" s="9">
        <f t="shared" si="3"/>
        <v>2382.6</v>
      </c>
      <c r="K56" s="9">
        <f t="shared" si="4"/>
        <v>1588.4</v>
      </c>
      <c r="L56" s="6"/>
    </row>
    <row r="57" spans="1:12" s="3" customFormat="1" x14ac:dyDescent="0.2">
      <c r="A57" s="6" t="s">
        <v>63</v>
      </c>
      <c r="B57" s="6" t="s">
        <v>65</v>
      </c>
      <c r="C57" s="6">
        <v>34016</v>
      </c>
      <c r="D57" s="6"/>
      <c r="E57" s="6">
        <f t="shared" si="5"/>
        <v>0</v>
      </c>
      <c r="F57" s="6">
        <v>8.6840000000000001E-2</v>
      </c>
      <c r="G57" s="9">
        <f t="shared" si="6"/>
        <v>2953.9494399999999</v>
      </c>
      <c r="H57" s="9">
        <f t="shared" si="2"/>
        <v>31062.05056</v>
      </c>
      <c r="I57" s="10">
        <v>0.6</v>
      </c>
      <c r="J57" s="9">
        <f t="shared" si="3"/>
        <v>18637.230336000001</v>
      </c>
      <c r="K57" s="9">
        <f t="shared" si="4"/>
        <v>12424.820223999999</v>
      </c>
      <c r="L57" s="6"/>
    </row>
    <row r="58" spans="1:12" s="3" customFormat="1" x14ac:dyDescent="0.2">
      <c r="A58" s="6" t="s">
        <v>67</v>
      </c>
      <c r="B58" s="6" t="s">
        <v>68</v>
      </c>
      <c r="C58" s="6">
        <v>3194</v>
      </c>
      <c r="D58" s="6"/>
      <c r="E58" s="6">
        <f t="shared" si="5"/>
        <v>0</v>
      </c>
      <c r="F58" s="6"/>
      <c r="G58" s="9">
        <f t="shared" si="6"/>
        <v>0</v>
      </c>
      <c r="H58" s="9">
        <f t="shared" si="2"/>
        <v>3194</v>
      </c>
      <c r="I58" s="10">
        <v>0.9</v>
      </c>
      <c r="J58" s="9">
        <f t="shared" si="3"/>
        <v>2874.6</v>
      </c>
      <c r="K58" s="9">
        <f t="shared" si="4"/>
        <v>319.40000000000009</v>
      </c>
      <c r="L58" s="9"/>
    </row>
    <row r="59" spans="1:12" s="3" customFormat="1" x14ac:dyDescent="0.2">
      <c r="A59" s="6" t="s">
        <v>67</v>
      </c>
      <c r="B59" s="6" t="s">
        <v>69</v>
      </c>
      <c r="C59" s="6">
        <v>1788</v>
      </c>
      <c r="D59" s="6"/>
      <c r="E59" s="6">
        <f t="shared" si="5"/>
        <v>0</v>
      </c>
      <c r="F59" s="6"/>
      <c r="G59" s="9">
        <f t="shared" si="6"/>
        <v>0</v>
      </c>
      <c r="H59" s="9">
        <f t="shared" si="2"/>
        <v>1788</v>
      </c>
      <c r="I59" s="10">
        <v>0.9</v>
      </c>
      <c r="J59" s="9">
        <f t="shared" si="3"/>
        <v>1609.2</v>
      </c>
      <c r="K59" s="9">
        <f t="shared" si="4"/>
        <v>178.79999999999995</v>
      </c>
      <c r="L59" s="9"/>
    </row>
    <row r="60" spans="1:12" s="3" customFormat="1" x14ac:dyDescent="0.2">
      <c r="A60" s="6" t="s">
        <v>67</v>
      </c>
      <c r="B60" s="6" t="s">
        <v>70</v>
      </c>
      <c r="C60" s="6">
        <v>4574</v>
      </c>
      <c r="D60" s="6"/>
      <c r="E60" s="6">
        <f t="shared" si="5"/>
        <v>0</v>
      </c>
      <c r="F60" s="6"/>
      <c r="G60" s="9">
        <f t="shared" si="6"/>
        <v>0</v>
      </c>
      <c r="H60" s="9">
        <f t="shared" si="2"/>
        <v>4574</v>
      </c>
      <c r="I60" s="10">
        <v>0.9</v>
      </c>
      <c r="J60" s="9">
        <f t="shared" si="3"/>
        <v>4116.6000000000004</v>
      </c>
      <c r="K60" s="9">
        <f t="shared" si="4"/>
        <v>457.39999999999964</v>
      </c>
      <c r="L60" s="9"/>
    </row>
    <row r="61" spans="1:12" s="3" customFormat="1" x14ac:dyDescent="0.2">
      <c r="A61" s="6" t="s">
        <v>67</v>
      </c>
      <c r="B61" s="6" t="s">
        <v>363</v>
      </c>
      <c r="C61" s="6">
        <v>4500</v>
      </c>
      <c r="D61" s="6"/>
      <c r="E61" s="6">
        <f t="shared" si="5"/>
        <v>0</v>
      </c>
      <c r="F61" s="6"/>
      <c r="G61" s="9">
        <f t="shared" si="6"/>
        <v>0</v>
      </c>
      <c r="H61" s="9">
        <f t="shared" si="2"/>
        <v>4500</v>
      </c>
      <c r="I61" s="10">
        <v>0.9</v>
      </c>
      <c r="J61" s="9">
        <f t="shared" si="3"/>
        <v>4050</v>
      </c>
      <c r="K61" s="9">
        <f t="shared" si="4"/>
        <v>450</v>
      </c>
      <c r="L61" s="6" t="s">
        <v>369</v>
      </c>
    </row>
    <row r="62" spans="1:12" s="3" customFormat="1" x14ac:dyDescent="0.2">
      <c r="A62" s="6" t="s">
        <v>71</v>
      </c>
      <c r="B62" s="6" t="s">
        <v>72</v>
      </c>
      <c r="C62" s="6">
        <v>5276</v>
      </c>
      <c r="D62" s="6">
        <v>0.08</v>
      </c>
      <c r="E62" s="6">
        <f t="shared" si="5"/>
        <v>422.08</v>
      </c>
      <c r="F62" s="6"/>
      <c r="G62" s="9">
        <f t="shared" si="6"/>
        <v>0</v>
      </c>
      <c r="H62" s="9">
        <f t="shared" si="2"/>
        <v>4853.92</v>
      </c>
      <c r="I62" s="10">
        <v>0.9</v>
      </c>
      <c r="J62" s="9">
        <f t="shared" si="3"/>
        <v>4368.5280000000002</v>
      </c>
      <c r="K62" s="9">
        <f t="shared" si="4"/>
        <v>485.39199999999983</v>
      </c>
      <c r="L62" s="6"/>
    </row>
    <row r="63" spans="1:12" s="3" customFormat="1" x14ac:dyDescent="0.2">
      <c r="A63" s="6" t="s">
        <v>73</v>
      </c>
      <c r="B63" s="12" t="s">
        <v>74</v>
      </c>
      <c r="C63" s="12">
        <v>702</v>
      </c>
      <c r="D63" s="12"/>
      <c r="E63" s="12">
        <f t="shared" si="5"/>
        <v>0</v>
      </c>
      <c r="F63" s="12"/>
      <c r="G63" s="13">
        <f t="shared" si="6"/>
        <v>0</v>
      </c>
      <c r="H63" s="9">
        <f t="shared" si="2"/>
        <v>702</v>
      </c>
      <c r="I63" s="14">
        <v>0.9</v>
      </c>
      <c r="J63" s="9">
        <f t="shared" si="3"/>
        <v>631.80000000000007</v>
      </c>
      <c r="K63" s="9">
        <f t="shared" si="4"/>
        <v>70.199999999999932</v>
      </c>
      <c r="L63" s="12"/>
    </row>
    <row r="64" spans="1:12" s="3" customFormat="1" x14ac:dyDescent="0.2">
      <c r="A64" s="6" t="s">
        <v>73</v>
      </c>
      <c r="B64" s="6" t="s">
        <v>75</v>
      </c>
      <c r="C64" s="6">
        <v>82</v>
      </c>
      <c r="D64" s="6"/>
      <c r="E64" s="6">
        <f t="shared" si="5"/>
        <v>0</v>
      </c>
      <c r="F64" s="6"/>
      <c r="G64" s="9">
        <f t="shared" si="6"/>
        <v>0</v>
      </c>
      <c r="H64" s="9">
        <f t="shared" si="2"/>
        <v>82</v>
      </c>
      <c r="I64" s="10">
        <v>0.9</v>
      </c>
      <c r="J64" s="9">
        <f t="shared" si="3"/>
        <v>73.8</v>
      </c>
      <c r="K64" s="9">
        <f t="shared" si="4"/>
        <v>8.2000000000000028</v>
      </c>
      <c r="L64" s="6"/>
    </row>
    <row r="65" spans="1:12" s="3" customFormat="1" x14ac:dyDescent="0.2">
      <c r="A65" s="6" t="s">
        <v>73</v>
      </c>
      <c r="B65" s="6" t="s">
        <v>76</v>
      </c>
      <c r="C65" s="6">
        <v>93</v>
      </c>
      <c r="D65" s="6"/>
      <c r="E65" s="6">
        <f t="shared" si="5"/>
        <v>0</v>
      </c>
      <c r="F65" s="6"/>
      <c r="G65" s="9">
        <f t="shared" si="6"/>
        <v>0</v>
      </c>
      <c r="H65" s="9">
        <f t="shared" si="2"/>
        <v>93</v>
      </c>
      <c r="I65" s="10">
        <v>0</v>
      </c>
      <c r="J65" s="9">
        <f t="shared" si="3"/>
        <v>0</v>
      </c>
      <c r="K65" s="9">
        <f t="shared" si="4"/>
        <v>93</v>
      </c>
      <c r="L65" s="6"/>
    </row>
    <row r="66" spans="1:12" s="3" customFormat="1" x14ac:dyDescent="0.2">
      <c r="A66" s="6" t="s">
        <v>73</v>
      </c>
      <c r="B66" s="6" t="s">
        <v>77</v>
      </c>
      <c r="C66" s="6">
        <v>212</v>
      </c>
      <c r="D66" s="6"/>
      <c r="E66" s="6">
        <f t="shared" si="5"/>
        <v>0</v>
      </c>
      <c r="F66" s="6"/>
      <c r="G66" s="9">
        <f t="shared" si="6"/>
        <v>0</v>
      </c>
      <c r="H66" s="9">
        <f t="shared" si="2"/>
        <v>212</v>
      </c>
      <c r="I66" s="10">
        <v>0.9</v>
      </c>
      <c r="J66" s="9">
        <f t="shared" si="3"/>
        <v>190.8</v>
      </c>
      <c r="K66" s="9">
        <f t="shared" si="4"/>
        <v>21.199999999999989</v>
      </c>
      <c r="L66" s="6"/>
    </row>
    <row r="67" spans="1:12" s="3" customFormat="1" x14ac:dyDescent="0.2">
      <c r="A67" s="6" t="s">
        <v>73</v>
      </c>
      <c r="B67" s="6" t="s">
        <v>78</v>
      </c>
      <c r="C67" s="6">
        <v>96</v>
      </c>
      <c r="D67" s="6"/>
      <c r="E67" s="6">
        <f t="shared" si="5"/>
        <v>0</v>
      </c>
      <c r="F67" s="6"/>
      <c r="G67" s="9">
        <f t="shared" si="6"/>
        <v>0</v>
      </c>
      <c r="H67" s="9">
        <f t="shared" si="2"/>
        <v>96</v>
      </c>
      <c r="I67" s="10">
        <v>0.9</v>
      </c>
      <c r="J67" s="9">
        <f t="shared" si="3"/>
        <v>86.4</v>
      </c>
      <c r="K67" s="9">
        <f t="shared" si="4"/>
        <v>9.5999999999999943</v>
      </c>
      <c r="L67" s="6"/>
    </row>
    <row r="68" spans="1:12" s="3" customFormat="1" x14ac:dyDescent="0.2">
      <c r="A68" s="78" t="s">
        <v>380</v>
      </c>
      <c r="B68" s="78" t="s">
        <v>381</v>
      </c>
      <c r="C68" s="78">
        <v>4200</v>
      </c>
      <c r="D68" s="78"/>
      <c r="E68" s="78">
        <f xml:space="preserve"> SUM(C68*D68)</f>
        <v>0</v>
      </c>
      <c r="F68" s="78"/>
      <c r="G68" s="79">
        <f xml:space="preserve"> SUM(C68-E68)*F68</f>
        <v>0</v>
      </c>
      <c r="H68" s="79">
        <f xml:space="preserve"> SUM(C68-E68-G68)</f>
        <v>4200</v>
      </c>
      <c r="I68" s="64">
        <v>0.7</v>
      </c>
      <c r="J68" s="79">
        <f xml:space="preserve"> SUM(H68*I68)</f>
        <v>2940</v>
      </c>
      <c r="K68" s="79">
        <f xml:space="preserve"> SUM(H68-J68)</f>
        <v>1260</v>
      </c>
      <c r="L68" s="78" t="s">
        <v>382</v>
      </c>
    </row>
    <row r="69" spans="1:12" s="3" customFormat="1" x14ac:dyDescent="0.2">
      <c r="A69" s="6" t="s">
        <v>79</v>
      </c>
      <c r="B69" s="6" t="s">
        <v>80</v>
      </c>
      <c r="C69" s="6">
        <v>347</v>
      </c>
      <c r="D69" s="6"/>
      <c r="E69" s="6">
        <f t="shared" si="5"/>
        <v>0</v>
      </c>
      <c r="F69" s="6"/>
      <c r="G69" s="9">
        <f t="shared" si="6"/>
        <v>0</v>
      </c>
      <c r="H69" s="9">
        <f t="shared" si="2"/>
        <v>347</v>
      </c>
      <c r="I69" s="10">
        <v>0.75</v>
      </c>
      <c r="J69" s="9">
        <f t="shared" si="3"/>
        <v>260.25</v>
      </c>
      <c r="K69" s="9">
        <f t="shared" si="4"/>
        <v>86.75</v>
      </c>
      <c r="L69" s="9" t="s">
        <v>81</v>
      </c>
    </row>
    <row r="70" spans="1:12" s="3" customFormat="1" x14ac:dyDescent="0.2">
      <c r="A70" s="6" t="s">
        <v>79</v>
      </c>
      <c r="B70" s="6" t="s">
        <v>82</v>
      </c>
      <c r="C70" s="6">
        <v>1814</v>
      </c>
      <c r="D70" s="6"/>
      <c r="E70" s="6">
        <f t="shared" si="5"/>
        <v>0</v>
      </c>
      <c r="F70" s="6"/>
      <c r="G70" s="9">
        <f t="shared" si="6"/>
        <v>0</v>
      </c>
      <c r="H70" s="9">
        <f t="shared" si="2"/>
        <v>1814</v>
      </c>
      <c r="I70" s="10">
        <v>0.92</v>
      </c>
      <c r="J70" s="9">
        <f t="shared" si="3"/>
        <v>1668.88</v>
      </c>
      <c r="K70" s="9">
        <f t="shared" si="4"/>
        <v>145.11999999999989</v>
      </c>
      <c r="L70" s="9"/>
    </row>
    <row r="71" spans="1:12" s="3" customFormat="1" x14ac:dyDescent="0.2">
      <c r="A71" s="6" t="s">
        <v>79</v>
      </c>
      <c r="B71" s="6" t="s">
        <v>83</v>
      </c>
      <c r="C71" s="6">
        <v>7553</v>
      </c>
      <c r="D71" s="6"/>
      <c r="E71" s="6">
        <f t="shared" si="5"/>
        <v>0</v>
      </c>
      <c r="F71" s="6"/>
      <c r="G71" s="9">
        <f t="shared" si="6"/>
        <v>0</v>
      </c>
      <c r="H71" s="9">
        <f t="shared" si="2"/>
        <v>7553</v>
      </c>
      <c r="I71" s="10">
        <v>0.92</v>
      </c>
      <c r="J71" s="9">
        <f t="shared" si="3"/>
        <v>6948.76</v>
      </c>
      <c r="K71" s="9">
        <f t="shared" si="4"/>
        <v>604.23999999999978</v>
      </c>
      <c r="L71" s="9" t="s">
        <v>84</v>
      </c>
    </row>
    <row r="72" spans="1:12" s="3" customFormat="1" x14ac:dyDescent="0.2">
      <c r="A72" s="6" t="s">
        <v>49</v>
      </c>
      <c r="B72" s="6" t="s">
        <v>85</v>
      </c>
      <c r="C72" s="6">
        <v>15094</v>
      </c>
      <c r="D72" s="6"/>
      <c r="E72" s="6">
        <f t="shared" si="5"/>
        <v>0</v>
      </c>
      <c r="F72" s="6"/>
      <c r="G72" s="9">
        <f t="shared" si="6"/>
        <v>0</v>
      </c>
      <c r="H72" s="9">
        <f t="shared" si="2"/>
        <v>15094</v>
      </c>
      <c r="I72" s="10">
        <v>0.9</v>
      </c>
      <c r="J72" s="9">
        <f t="shared" si="3"/>
        <v>13584.6</v>
      </c>
      <c r="K72" s="9">
        <f t="shared" si="4"/>
        <v>1509.3999999999996</v>
      </c>
      <c r="L72" s="9"/>
    </row>
    <row r="73" spans="1:12" s="3" customFormat="1" x14ac:dyDescent="0.2">
      <c r="A73" s="6" t="s">
        <v>49</v>
      </c>
      <c r="B73" s="6" t="s">
        <v>86</v>
      </c>
      <c r="C73" s="6">
        <v>1</v>
      </c>
      <c r="D73" s="6"/>
      <c r="E73" s="6">
        <f t="shared" si="5"/>
        <v>0</v>
      </c>
      <c r="F73" s="6"/>
      <c r="G73" s="9">
        <f t="shared" si="6"/>
        <v>0</v>
      </c>
      <c r="H73" s="9">
        <f t="shared" si="2"/>
        <v>1</v>
      </c>
      <c r="I73" s="10">
        <v>0</v>
      </c>
      <c r="J73" s="9">
        <f t="shared" si="3"/>
        <v>0</v>
      </c>
      <c r="K73" s="9">
        <f t="shared" si="4"/>
        <v>1</v>
      </c>
      <c r="L73" s="9"/>
    </row>
    <row r="74" spans="1:12" s="3" customFormat="1" x14ac:dyDescent="0.2">
      <c r="A74" s="6" t="s">
        <v>87</v>
      </c>
      <c r="B74" s="6" t="s">
        <v>88</v>
      </c>
      <c r="C74" s="6">
        <v>146</v>
      </c>
      <c r="D74" s="6"/>
      <c r="E74" s="6">
        <f t="shared" si="5"/>
        <v>0</v>
      </c>
      <c r="F74" s="6"/>
      <c r="G74" s="9">
        <f t="shared" si="6"/>
        <v>0</v>
      </c>
      <c r="H74" s="9">
        <f t="shared" si="2"/>
        <v>146</v>
      </c>
      <c r="I74" s="10">
        <v>0</v>
      </c>
      <c r="J74" s="9">
        <f t="shared" si="3"/>
        <v>0</v>
      </c>
      <c r="K74" s="9">
        <f t="shared" si="4"/>
        <v>146</v>
      </c>
      <c r="L74" s="6"/>
    </row>
    <row r="75" spans="1:12" s="3" customFormat="1" x14ac:dyDescent="0.2">
      <c r="A75" s="6" t="s">
        <v>87</v>
      </c>
      <c r="B75" s="6" t="s">
        <v>89</v>
      </c>
      <c r="C75" s="6">
        <v>1994</v>
      </c>
      <c r="D75" s="6">
        <v>0.11</v>
      </c>
      <c r="E75" s="6">
        <f t="shared" si="5"/>
        <v>219.34</v>
      </c>
      <c r="F75" s="6"/>
      <c r="G75" s="9">
        <f t="shared" si="6"/>
        <v>0</v>
      </c>
      <c r="H75" s="9">
        <f t="shared" si="2"/>
        <v>1774.66</v>
      </c>
      <c r="I75" s="10">
        <v>0.9</v>
      </c>
      <c r="J75" s="9">
        <f t="shared" si="3"/>
        <v>1597.1940000000002</v>
      </c>
      <c r="K75" s="9">
        <f t="shared" si="4"/>
        <v>177.46599999999989</v>
      </c>
      <c r="L75" s="9"/>
    </row>
    <row r="76" spans="1:12" s="3" customFormat="1" x14ac:dyDescent="0.2">
      <c r="A76" s="6"/>
      <c r="B76" s="6" t="s">
        <v>90</v>
      </c>
      <c r="C76" s="6">
        <v>8555</v>
      </c>
      <c r="D76" s="6"/>
      <c r="E76" s="6">
        <f t="shared" ref="E76:E99" si="7" xml:space="preserve"> SUM(C76*D76)</f>
        <v>0</v>
      </c>
      <c r="F76" s="6"/>
      <c r="G76" s="9">
        <f t="shared" ref="G76:G99" si="8" xml:space="preserve"> SUM(C76-E76)*F76</f>
        <v>0</v>
      </c>
      <c r="H76" s="9">
        <f t="shared" ref="H76:H99" si="9" xml:space="preserve"> SUM(C76-E76-G76)</f>
        <v>8555</v>
      </c>
      <c r="I76" s="10">
        <v>0.94</v>
      </c>
      <c r="J76" s="9">
        <f t="shared" si="3"/>
        <v>8041.7</v>
      </c>
      <c r="K76" s="9">
        <f t="shared" si="4"/>
        <v>513.30000000000018</v>
      </c>
      <c r="L76" s="9"/>
    </row>
    <row r="77" spans="1:12" s="3" customFormat="1" x14ac:dyDescent="0.2">
      <c r="A77" s="6"/>
      <c r="B77" s="6" t="s">
        <v>91</v>
      </c>
      <c r="C77" s="6">
        <v>2970</v>
      </c>
      <c r="D77" s="6"/>
      <c r="E77" s="6">
        <f t="shared" si="7"/>
        <v>0</v>
      </c>
      <c r="F77" s="6"/>
      <c r="G77" s="9">
        <f t="shared" si="8"/>
        <v>0</v>
      </c>
      <c r="H77" s="9">
        <f t="shared" si="9"/>
        <v>2970</v>
      </c>
      <c r="I77" s="10">
        <v>0.93</v>
      </c>
      <c r="J77" s="9">
        <f t="shared" si="3"/>
        <v>2762.1000000000004</v>
      </c>
      <c r="K77" s="9">
        <f t="shared" si="4"/>
        <v>207.89999999999964</v>
      </c>
      <c r="L77" s="9"/>
    </row>
    <row r="78" spans="1:12" s="3" customFormat="1" x14ac:dyDescent="0.2">
      <c r="A78" s="6"/>
      <c r="B78" s="6" t="s">
        <v>92</v>
      </c>
      <c r="C78" s="6">
        <v>8545</v>
      </c>
      <c r="D78" s="6"/>
      <c r="E78" s="6">
        <f t="shared" si="7"/>
        <v>0</v>
      </c>
      <c r="F78" s="6"/>
      <c r="G78" s="9">
        <f t="shared" si="8"/>
        <v>0</v>
      </c>
      <c r="H78" s="9">
        <f t="shared" si="9"/>
        <v>8545</v>
      </c>
      <c r="I78" s="10">
        <v>0.93</v>
      </c>
      <c r="J78" s="9">
        <f t="shared" ref="J78:J99" si="10" xml:space="preserve"> SUM(H78*I78)</f>
        <v>7946.85</v>
      </c>
      <c r="K78" s="9">
        <f t="shared" ref="K78:K99" si="11" xml:space="preserve"> SUM(H78-J78)</f>
        <v>598.14999999999964</v>
      </c>
      <c r="L78" s="6"/>
    </row>
    <row r="79" spans="1:12" s="3" customFormat="1" x14ac:dyDescent="0.2">
      <c r="A79" s="6"/>
      <c r="B79" s="6" t="s">
        <v>93</v>
      </c>
      <c r="C79" s="15">
        <v>90206</v>
      </c>
      <c r="D79" s="6">
        <v>0.01</v>
      </c>
      <c r="E79" s="6">
        <f t="shared" si="7"/>
        <v>902.06000000000006</v>
      </c>
      <c r="F79" s="6">
        <v>0.22</v>
      </c>
      <c r="G79" s="9">
        <f t="shared" si="8"/>
        <v>19646.8668</v>
      </c>
      <c r="H79" s="9">
        <f t="shared" si="9"/>
        <v>69657.073199999999</v>
      </c>
      <c r="I79" s="10">
        <v>0.89468725999999998</v>
      </c>
      <c r="J79" s="9">
        <f t="shared" si="10"/>
        <v>62321.295960927433</v>
      </c>
      <c r="K79" s="9">
        <f t="shared" si="11"/>
        <v>7335.7772390725659</v>
      </c>
      <c r="L79" s="6"/>
    </row>
    <row r="80" spans="1:12" s="3" customFormat="1" x14ac:dyDescent="0.2">
      <c r="A80" s="6"/>
      <c r="B80" s="6" t="s">
        <v>94</v>
      </c>
      <c r="C80" s="15">
        <v>14792</v>
      </c>
      <c r="D80" s="6"/>
      <c r="E80" s="6">
        <f t="shared" si="7"/>
        <v>0</v>
      </c>
      <c r="F80" s="6">
        <v>0.22</v>
      </c>
      <c r="G80" s="9">
        <f t="shared" si="8"/>
        <v>3254.2400000000002</v>
      </c>
      <c r="H80" s="9">
        <f t="shared" si="9"/>
        <v>11537.76</v>
      </c>
      <c r="I80" s="10">
        <v>0.9</v>
      </c>
      <c r="J80" s="9">
        <f t="shared" si="10"/>
        <v>10383.984</v>
      </c>
      <c r="K80" s="9">
        <f t="shared" si="11"/>
        <v>1153.7759999999998</v>
      </c>
      <c r="L80" s="6"/>
    </row>
    <row r="81" spans="1:12" s="3" customFormat="1" x14ac:dyDescent="0.2">
      <c r="A81" s="6"/>
      <c r="B81" s="6" t="s">
        <v>95</v>
      </c>
      <c r="C81" s="15">
        <v>436</v>
      </c>
      <c r="D81" s="6"/>
      <c r="E81" s="6">
        <f t="shared" si="7"/>
        <v>0</v>
      </c>
      <c r="F81" s="6"/>
      <c r="G81" s="9">
        <f t="shared" si="8"/>
        <v>0</v>
      </c>
      <c r="H81" s="9">
        <f t="shared" si="9"/>
        <v>436</v>
      </c>
      <c r="I81" s="10">
        <v>0</v>
      </c>
      <c r="J81" s="9">
        <f t="shared" si="10"/>
        <v>0</v>
      </c>
      <c r="K81" s="9">
        <f t="shared" si="11"/>
        <v>436</v>
      </c>
      <c r="L81" s="6"/>
    </row>
    <row r="82" spans="1:12" s="3" customFormat="1" x14ac:dyDescent="0.2">
      <c r="A82" s="6"/>
      <c r="B82" s="6" t="s">
        <v>96</v>
      </c>
      <c r="C82" s="15">
        <v>275</v>
      </c>
      <c r="D82" s="6"/>
      <c r="E82" s="6">
        <f t="shared" si="7"/>
        <v>0</v>
      </c>
      <c r="F82" s="6"/>
      <c r="G82" s="9">
        <f t="shared" si="8"/>
        <v>0</v>
      </c>
      <c r="H82" s="9">
        <f t="shared" si="9"/>
        <v>275</v>
      </c>
      <c r="I82" s="10">
        <v>0</v>
      </c>
      <c r="J82" s="9">
        <f t="shared" si="10"/>
        <v>0</v>
      </c>
      <c r="K82" s="9">
        <f t="shared" si="11"/>
        <v>275</v>
      </c>
      <c r="L82" s="6"/>
    </row>
    <row r="83" spans="1:12" s="3" customFormat="1" x14ac:dyDescent="0.2">
      <c r="A83" s="6"/>
      <c r="B83" s="6" t="s">
        <v>97</v>
      </c>
      <c r="C83" s="6">
        <v>1538</v>
      </c>
      <c r="D83" s="6"/>
      <c r="E83" s="6">
        <f t="shared" si="7"/>
        <v>0</v>
      </c>
      <c r="F83" s="6"/>
      <c r="G83" s="9">
        <f t="shared" si="8"/>
        <v>0</v>
      </c>
      <c r="H83" s="9">
        <f t="shared" si="9"/>
        <v>1538</v>
      </c>
      <c r="I83" s="10">
        <v>0.66</v>
      </c>
      <c r="J83" s="9">
        <f t="shared" si="10"/>
        <v>1015.08</v>
      </c>
      <c r="K83" s="9">
        <f t="shared" si="11"/>
        <v>522.91999999999996</v>
      </c>
      <c r="L83" s="9"/>
    </row>
    <row r="84" spans="1:12" s="3" customFormat="1" x14ac:dyDescent="0.2">
      <c r="A84" s="6"/>
      <c r="B84" s="6" t="s">
        <v>98</v>
      </c>
      <c r="C84" s="6">
        <v>547</v>
      </c>
      <c r="D84" s="6"/>
      <c r="E84" s="6">
        <f t="shared" si="7"/>
        <v>0</v>
      </c>
      <c r="F84" s="6"/>
      <c r="G84" s="9">
        <f t="shared" si="8"/>
        <v>0</v>
      </c>
      <c r="H84" s="9">
        <f t="shared" si="9"/>
        <v>547</v>
      </c>
      <c r="I84" s="10">
        <v>0.92</v>
      </c>
      <c r="J84" s="9">
        <f t="shared" si="10"/>
        <v>503.24</v>
      </c>
      <c r="K84" s="9">
        <f t="shared" si="11"/>
        <v>43.759999999999991</v>
      </c>
      <c r="L84" s="9"/>
    </row>
    <row r="85" spans="1:12" s="3" customFormat="1" x14ac:dyDescent="0.2">
      <c r="A85" s="6"/>
      <c r="B85" s="6" t="s">
        <v>99</v>
      </c>
      <c r="C85" s="6">
        <v>70</v>
      </c>
      <c r="D85" s="6"/>
      <c r="E85" s="6">
        <f t="shared" si="7"/>
        <v>0</v>
      </c>
      <c r="F85" s="6"/>
      <c r="G85" s="9">
        <f t="shared" si="8"/>
        <v>0</v>
      </c>
      <c r="H85" s="9">
        <f t="shared" si="9"/>
        <v>70</v>
      </c>
      <c r="I85" s="10">
        <v>0</v>
      </c>
      <c r="J85" s="9">
        <f t="shared" si="10"/>
        <v>0</v>
      </c>
      <c r="K85" s="9">
        <f t="shared" si="11"/>
        <v>70</v>
      </c>
      <c r="L85" s="9"/>
    </row>
    <row r="86" spans="1:12" s="3" customFormat="1" x14ac:dyDescent="0.2">
      <c r="A86" s="6"/>
      <c r="B86" s="6" t="s">
        <v>100</v>
      </c>
      <c r="C86" s="6">
        <v>468</v>
      </c>
      <c r="D86" s="6"/>
      <c r="E86" s="6">
        <f t="shared" si="7"/>
        <v>0</v>
      </c>
      <c r="F86" s="6"/>
      <c r="G86" s="9">
        <f t="shared" si="8"/>
        <v>0</v>
      </c>
      <c r="H86" s="9">
        <f t="shared" si="9"/>
        <v>468</v>
      </c>
      <c r="I86" s="10">
        <v>0.92</v>
      </c>
      <c r="J86" s="9">
        <f t="shared" si="10"/>
        <v>430.56</v>
      </c>
      <c r="K86" s="9">
        <f t="shared" si="11"/>
        <v>37.44</v>
      </c>
      <c r="L86" s="9"/>
    </row>
    <row r="87" spans="1:12" s="3" customFormat="1" x14ac:dyDescent="0.2">
      <c r="A87" s="6"/>
      <c r="B87" s="6" t="s">
        <v>101</v>
      </c>
      <c r="C87" s="6">
        <v>613</v>
      </c>
      <c r="D87" s="6"/>
      <c r="E87" s="6">
        <f t="shared" si="7"/>
        <v>0</v>
      </c>
      <c r="F87" s="6"/>
      <c r="G87" s="9">
        <f t="shared" si="8"/>
        <v>0</v>
      </c>
      <c r="H87" s="9">
        <f t="shared" si="9"/>
        <v>613</v>
      </c>
      <c r="I87" s="10">
        <v>0.92</v>
      </c>
      <c r="J87" s="9">
        <f t="shared" si="10"/>
        <v>563.96</v>
      </c>
      <c r="K87" s="9">
        <f t="shared" si="11"/>
        <v>49.039999999999964</v>
      </c>
      <c r="L87" s="9"/>
    </row>
    <row r="88" spans="1:12" s="3" customFormat="1" x14ac:dyDescent="0.2">
      <c r="A88" s="6"/>
      <c r="B88" s="6" t="s">
        <v>102</v>
      </c>
      <c r="C88" s="6">
        <v>1745</v>
      </c>
      <c r="D88" s="6"/>
      <c r="E88" s="6">
        <f t="shared" si="7"/>
        <v>0</v>
      </c>
      <c r="F88" s="6"/>
      <c r="G88" s="9">
        <f t="shared" si="8"/>
        <v>0</v>
      </c>
      <c r="H88" s="9">
        <f t="shared" si="9"/>
        <v>1745</v>
      </c>
      <c r="I88" s="10">
        <v>0.92</v>
      </c>
      <c r="J88" s="9">
        <f t="shared" si="10"/>
        <v>1605.4</v>
      </c>
      <c r="K88" s="9">
        <f t="shared" si="11"/>
        <v>139.59999999999991</v>
      </c>
      <c r="L88" s="9"/>
    </row>
    <row r="89" spans="1:12" s="3" customFormat="1" x14ac:dyDescent="0.2">
      <c r="A89" s="6"/>
      <c r="B89" s="6" t="s">
        <v>103</v>
      </c>
      <c r="C89" s="6">
        <v>191</v>
      </c>
      <c r="D89" s="6"/>
      <c r="E89" s="6">
        <f t="shared" si="7"/>
        <v>0</v>
      </c>
      <c r="F89" s="6"/>
      <c r="G89" s="9">
        <f t="shared" si="8"/>
        <v>0</v>
      </c>
      <c r="H89" s="9">
        <f t="shared" si="9"/>
        <v>191</v>
      </c>
      <c r="I89" s="10">
        <v>0.92</v>
      </c>
      <c r="J89" s="9">
        <f t="shared" si="10"/>
        <v>175.72</v>
      </c>
      <c r="K89" s="9">
        <f t="shared" si="11"/>
        <v>15.280000000000001</v>
      </c>
      <c r="L89" s="9"/>
    </row>
    <row r="90" spans="1:12" s="3" customFormat="1" x14ac:dyDescent="0.2">
      <c r="A90" s="6"/>
      <c r="B90" s="6" t="s">
        <v>104</v>
      </c>
      <c r="C90" s="6">
        <v>854</v>
      </c>
      <c r="D90" s="6"/>
      <c r="E90" s="6">
        <f t="shared" si="7"/>
        <v>0</v>
      </c>
      <c r="F90" s="6"/>
      <c r="G90" s="9">
        <f t="shared" si="8"/>
        <v>0</v>
      </c>
      <c r="H90" s="9">
        <f t="shared" si="9"/>
        <v>854</v>
      </c>
      <c r="I90" s="10">
        <v>0.92</v>
      </c>
      <c r="J90" s="9">
        <f t="shared" si="10"/>
        <v>785.68000000000006</v>
      </c>
      <c r="K90" s="9">
        <f t="shared" si="11"/>
        <v>68.319999999999936</v>
      </c>
      <c r="L90" s="9"/>
    </row>
    <row r="91" spans="1:12" s="3" customFormat="1" x14ac:dyDescent="0.2">
      <c r="A91" s="6"/>
      <c r="B91" s="6" t="s">
        <v>105</v>
      </c>
      <c r="C91" s="6">
        <v>409</v>
      </c>
      <c r="D91" s="6"/>
      <c r="E91" s="6">
        <f t="shared" si="7"/>
        <v>0</v>
      </c>
      <c r="F91" s="6"/>
      <c r="G91" s="9">
        <f t="shared" si="8"/>
        <v>0</v>
      </c>
      <c r="H91" s="9">
        <f t="shared" si="9"/>
        <v>409</v>
      </c>
      <c r="I91" s="10">
        <v>0.92</v>
      </c>
      <c r="J91" s="9">
        <f t="shared" si="10"/>
        <v>376.28000000000003</v>
      </c>
      <c r="K91" s="9">
        <f t="shared" si="11"/>
        <v>32.71999999999997</v>
      </c>
      <c r="L91" s="9"/>
    </row>
    <row r="92" spans="1:12" s="3" customFormat="1" x14ac:dyDescent="0.2">
      <c r="A92" s="6"/>
      <c r="B92" s="6" t="s">
        <v>106</v>
      </c>
      <c r="C92" s="6">
        <v>11707</v>
      </c>
      <c r="D92" s="6"/>
      <c r="E92" s="6">
        <f t="shared" si="7"/>
        <v>0</v>
      </c>
      <c r="F92" s="6"/>
      <c r="G92" s="9">
        <f t="shared" si="8"/>
        <v>0</v>
      </c>
      <c r="H92" s="9">
        <f t="shared" si="9"/>
        <v>11707</v>
      </c>
      <c r="I92" s="10">
        <v>0.85</v>
      </c>
      <c r="J92" s="9">
        <f t="shared" si="10"/>
        <v>9950.9499999999989</v>
      </c>
      <c r="K92" s="9">
        <f t="shared" si="11"/>
        <v>1756.0500000000011</v>
      </c>
      <c r="L92" s="9"/>
    </row>
    <row r="93" spans="1:12" s="3" customFormat="1" x14ac:dyDescent="0.2">
      <c r="A93" s="6"/>
      <c r="B93" s="6" t="s">
        <v>107</v>
      </c>
      <c r="C93" s="6">
        <v>6019</v>
      </c>
      <c r="D93" s="6">
        <v>7.0000000000000007E-2</v>
      </c>
      <c r="E93" s="6">
        <f t="shared" si="7"/>
        <v>421.33000000000004</v>
      </c>
      <c r="F93" s="6"/>
      <c r="G93" s="9">
        <f t="shared" si="8"/>
        <v>0</v>
      </c>
      <c r="H93" s="9">
        <f t="shared" si="9"/>
        <v>5597.67</v>
      </c>
      <c r="I93" s="10">
        <v>0.9</v>
      </c>
      <c r="J93" s="9">
        <f t="shared" si="10"/>
        <v>5037.9030000000002</v>
      </c>
      <c r="K93" s="9">
        <f t="shared" si="11"/>
        <v>559.76699999999983</v>
      </c>
      <c r="L93" s="6"/>
    </row>
    <row r="94" spans="1:12" s="3" customFormat="1" x14ac:dyDescent="0.2">
      <c r="A94" s="6"/>
      <c r="B94" s="6" t="s">
        <v>108</v>
      </c>
      <c r="C94" s="6">
        <v>101</v>
      </c>
      <c r="D94" s="6"/>
      <c r="E94" s="6">
        <f t="shared" si="7"/>
        <v>0</v>
      </c>
      <c r="F94" s="6"/>
      <c r="G94" s="9">
        <f t="shared" si="8"/>
        <v>0</v>
      </c>
      <c r="H94" s="9">
        <f t="shared" si="9"/>
        <v>101</v>
      </c>
      <c r="I94" s="10">
        <v>0.92</v>
      </c>
      <c r="J94" s="9">
        <f t="shared" si="10"/>
        <v>92.92</v>
      </c>
      <c r="K94" s="9">
        <f t="shared" si="11"/>
        <v>8.0799999999999983</v>
      </c>
      <c r="L94" s="9"/>
    </row>
    <row r="95" spans="1:12" s="16" customFormat="1" x14ac:dyDescent="0.2">
      <c r="A95" s="12"/>
      <c r="B95" s="12" t="s">
        <v>109</v>
      </c>
      <c r="C95" s="12">
        <v>603</v>
      </c>
      <c r="D95" s="12"/>
      <c r="E95" s="12">
        <f t="shared" si="7"/>
        <v>0</v>
      </c>
      <c r="F95" s="12"/>
      <c r="G95" s="13">
        <f t="shared" si="8"/>
        <v>0</v>
      </c>
      <c r="H95" s="9">
        <f t="shared" si="9"/>
        <v>603</v>
      </c>
      <c r="I95" s="14">
        <v>0.92</v>
      </c>
      <c r="J95" s="9">
        <f t="shared" si="10"/>
        <v>554.76</v>
      </c>
      <c r="K95" s="9">
        <f t="shared" si="11"/>
        <v>48.240000000000009</v>
      </c>
      <c r="L95" s="13"/>
    </row>
    <row r="96" spans="1:12" s="3" customFormat="1" x14ac:dyDescent="0.2">
      <c r="A96" s="6"/>
      <c r="B96" s="6" t="s">
        <v>110</v>
      </c>
      <c r="C96" s="6">
        <v>1326</v>
      </c>
      <c r="D96" s="6"/>
      <c r="E96" s="6">
        <f t="shared" si="7"/>
        <v>0</v>
      </c>
      <c r="F96" s="6"/>
      <c r="G96" s="9">
        <f t="shared" si="8"/>
        <v>0</v>
      </c>
      <c r="H96" s="9">
        <f t="shared" si="9"/>
        <v>1326</v>
      </c>
      <c r="I96" s="10">
        <v>0.92</v>
      </c>
      <c r="J96" s="9">
        <f t="shared" si="10"/>
        <v>1219.92</v>
      </c>
      <c r="K96" s="9">
        <f t="shared" si="11"/>
        <v>106.07999999999993</v>
      </c>
      <c r="L96" s="9"/>
    </row>
    <row r="97" spans="1:12" s="3" customFormat="1" x14ac:dyDescent="0.2">
      <c r="A97" s="6"/>
      <c r="B97" s="6" t="s">
        <v>111</v>
      </c>
      <c r="C97" s="6">
        <v>64</v>
      </c>
      <c r="D97" s="6"/>
      <c r="E97" s="6">
        <f t="shared" si="7"/>
        <v>0</v>
      </c>
      <c r="F97" s="6"/>
      <c r="G97" s="9">
        <f t="shared" si="8"/>
        <v>0</v>
      </c>
      <c r="H97" s="9">
        <f t="shared" si="9"/>
        <v>64</v>
      </c>
      <c r="I97" s="10">
        <v>0.92</v>
      </c>
      <c r="J97" s="9">
        <f t="shared" si="10"/>
        <v>58.88</v>
      </c>
      <c r="K97" s="9">
        <f t="shared" si="11"/>
        <v>5.1199999999999974</v>
      </c>
      <c r="L97" s="9"/>
    </row>
    <row r="98" spans="1:12" s="11" customFormat="1" x14ac:dyDescent="0.2">
      <c r="A98" s="6"/>
      <c r="B98" s="6" t="s">
        <v>112</v>
      </c>
      <c r="C98" s="6">
        <v>1000</v>
      </c>
      <c r="D98" s="6"/>
      <c r="E98" s="6">
        <f t="shared" si="7"/>
        <v>0</v>
      </c>
      <c r="F98" s="6"/>
      <c r="G98" s="9">
        <f t="shared" si="8"/>
        <v>0</v>
      </c>
      <c r="H98" s="9">
        <f t="shared" si="9"/>
        <v>1000</v>
      </c>
      <c r="I98" s="10">
        <v>0.9</v>
      </c>
      <c r="J98" s="9">
        <f t="shared" si="10"/>
        <v>900</v>
      </c>
      <c r="K98" s="9">
        <f t="shared" si="11"/>
        <v>100</v>
      </c>
      <c r="L98" s="6" t="s">
        <v>374</v>
      </c>
    </row>
    <row r="99" spans="1:12" s="20" customFormat="1" ht="13.5" thickBot="1" x14ac:dyDescent="0.25">
      <c r="A99" s="17"/>
      <c r="B99" s="17" t="s">
        <v>113</v>
      </c>
      <c r="C99" s="17"/>
      <c r="D99" s="17"/>
      <c r="E99" s="17">
        <f t="shared" si="7"/>
        <v>0</v>
      </c>
      <c r="F99" s="17"/>
      <c r="G99" s="18">
        <f t="shared" si="8"/>
        <v>0</v>
      </c>
      <c r="H99" s="18">
        <f t="shared" si="9"/>
        <v>0</v>
      </c>
      <c r="I99" s="19">
        <v>0.9</v>
      </c>
      <c r="J99" s="18">
        <f t="shared" si="10"/>
        <v>0</v>
      </c>
      <c r="K99" s="18">
        <f t="shared" si="11"/>
        <v>0</v>
      </c>
      <c r="L99" s="17"/>
    </row>
    <row r="100" spans="1:12" s="3" customFormat="1" x14ac:dyDescent="0.2">
      <c r="A100" s="11"/>
      <c r="B100" s="11"/>
      <c r="C100" s="21">
        <f xml:space="preserve"> SUM(C11:C99)</f>
        <v>511966</v>
      </c>
      <c r="D100" s="21"/>
      <c r="E100" s="21"/>
      <c r="F100" s="11"/>
      <c r="G100" s="21">
        <f>SUM(G11:G99)</f>
        <v>35906.184587199998</v>
      </c>
      <c r="H100" s="21">
        <f>SUM(H11:H99)</f>
        <v>473746.04541279998</v>
      </c>
      <c r="I100" s="22"/>
      <c r="J100" s="21">
        <f>SUM(J11:J99)</f>
        <v>324967.67821108137</v>
      </c>
      <c r="K100" s="21">
        <f>SUM(K11:K99)</f>
        <v>148778.36720171856</v>
      </c>
      <c r="L100" s="11"/>
    </row>
    <row r="101" spans="1:12" s="3" customFormat="1" x14ac:dyDescent="0.2">
      <c r="I101" s="5"/>
    </row>
    <row r="102" spans="1:12" x14ac:dyDescent="0.2">
      <c r="I102" s="23"/>
      <c r="K102" s="24"/>
    </row>
    <row r="103" spans="1:12" x14ac:dyDescent="0.2">
      <c r="I103" s="23"/>
    </row>
    <row r="104" spans="1:12" x14ac:dyDescent="0.2">
      <c r="I104" s="23"/>
    </row>
    <row r="105" spans="1:12" x14ac:dyDescent="0.2">
      <c r="I105" s="23"/>
    </row>
    <row r="106" spans="1:12" x14ac:dyDescent="0.2">
      <c r="I106" s="23"/>
    </row>
    <row r="107" spans="1:12" x14ac:dyDescent="0.2">
      <c r="I107" s="23"/>
    </row>
    <row r="108" spans="1:12" x14ac:dyDescent="0.2">
      <c r="I108" s="23"/>
    </row>
    <row r="109" spans="1:12" x14ac:dyDescent="0.2">
      <c r="I109" s="23"/>
    </row>
    <row r="110" spans="1:12" x14ac:dyDescent="0.2">
      <c r="I110" s="23"/>
    </row>
    <row r="111" spans="1:12" x14ac:dyDescent="0.2">
      <c r="I111" s="23"/>
    </row>
    <row r="112" spans="1:12" x14ac:dyDescent="0.2">
      <c r="I112" s="23"/>
    </row>
    <row r="113" spans="9:9" x14ac:dyDescent="0.2">
      <c r="I113" s="23"/>
    </row>
    <row r="114" spans="9:9" x14ac:dyDescent="0.2">
      <c r="I114" s="23"/>
    </row>
    <row r="115" spans="9:9" x14ac:dyDescent="0.2">
      <c r="I115" s="23"/>
    </row>
    <row r="116" spans="9:9" x14ac:dyDescent="0.2">
      <c r="I116" s="23"/>
    </row>
    <row r="117" spans="9:9" x14ac:dyDescent="0.2">
      <c r="I117" s="23"/>
    </row>
    <row r="118" spans="9:9" x14ac:dyDescent="0.2">
      <c r="I118" s="23"/>
    </row>
    <row r="119" spans="9:9" x14ac:dyDescent="0.2">
      <c r="I119" s="23"/>
    </row>
    <row r="120" spans="9:9" x14ac:dyDescent="0.2">
      <c r="I120" s="23"/>
    </row>
    <row r="121" spans="9:9" x14ac:dyDescent="0.2">
      <c r="I121" s="23"/>
    </row>
    <row r="122" spans="9:9" x14ac:dyDescent="0.2">
      <c r="I122" s="23"/>
    </row>
    <row r="123" spans="9:9" x14ac:dyDescent="0.2">
      <c r="I123" s="23"/>
    </row>
    <row r="124" spans="9:9" x14ac:dyDescent="0.2">
      <c r="I124" s="23"/>
    </row>
    <row r="125" spans="9:9" x14ac:dyDescent="0.2">
      <c r="I125" s="23"/>
    </row>
    <row r="126" spans="9:9" x14ac:dyDescent="0.2">
      <c r="I126" s="23"/>
    </row>
    <row r="127" spans="9:9" x14ac:dyDescent="0.2">
      <c r="I127" s="2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2"/>
  <sheetViews>
    <sheetView zoomScale="75" workbookViewId="0">
      <pane ySplit="10" topLeftCell="A11" activePane="bottomLeft" state="frozen"/>
      <selection activeCell="D1" sqref="D1"/>
      <selection pane="bottomLeft" activeCell="B42" sqref="B42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5" customWidth="1"/>
    <col min="7" max="7" width="3.5703125" customWidth="1"/>
    <col min="8" max="8" width="11.28515625" style="25" customWidth="1"/>
    <col min="9" max="10" width="12.7109375" style="25" customWidth="1"/>
    <col min="11" max="13" width="8.7109375" style="25" customWidth="1"/>
    <col min="14" max="16" width="10.7109375" customWidth="1"/>
    <col min="17" max="19" width="12.7109375" customWidth="1"/>
  </cols>
  <sheetData>
    <row r="2" spans="1:16" x14ac:dyDescent="0.2">
      <c r="A2" s="1" t="s">
        <v>114</v>
      </c>
      <c r="C2" s="1" t="s">
        <v>115</v>
      </c>
      <c r="D2" t="s">
        <v>116</v>
      </c>
      <c r="I2" s="26" t="s">
        <v>117</v>
      </c>
      <c r="K2" s="27">
        <v>36800</v>
      </c>
    </row>
    <row r="3" spans="1:16" x14ac:dyDescent="0.2">
      <c r="A3" s="1" t="s">
        <v>364</v>
      </c>
      <c r="C3" s="1" t="s">
        <v>118</v>
      </c>
      <c r="D3" t="s">
        <v>119</v>
      </c>
    </row>
    <row r="4" spans="1:16" x14ac:dyDescent="0.2">
      <c r="A4" s="1" t="s">
        <v>375</v>
      </c>
      <c r="C4" s="1" t="s">
        <v>120</v>
      </c>
      <c r="D4" t="s">
        <v>121</v>
      </c>
    </row>
    <row r="5" spans="1:16" ht="18" x14ac:dyDescent="0.25">
      <c r="C5" s="1"/>
      <c r="H5" s="72"/>
    </row>
    <row r="6" spans="1:16" x14ac:dyDescent="0.2">
      <c r="A6" s="1" t="s">
        <v>365</v>
      </c>
      <c r="C6" s="1" t="s">
        <v>115</v>
      </c>
      <c r="D6" t="s">
        <v>366</v>
      </c>
    </row>
    <row r="7" spans="1:16" x14ac:dyDescent="0.2">
      <c r="A7" s="1" t="s">
        <v>122</v>
      </c>
      <c r="C7" s="1" t="s">
        <v>118</v>
      </c>
      <c r="D7" t="s">
        <v>123</v>
      </c>
    </row>
    <row r="8" spans="1:16" x14ac:dyDescent="0.2">
      <c r="C8" s="1" t="s">
        <v>120</v>
      </c>
      <c r="D8" t="s">
        <v>367</v>
      </c>
    </row>
    <row r="10" spans="1:16" ht="39.950000000000003" customHeight="1" x14ac:dyDescent="0.2">
      <c r="A10" s="28" t="s">
        <v>124</v>
      </c>
      <c r="B10" s="29" t="s">
        <v>125</v>
      </c>
      <c r="C10" s="30" t="s">
        <v>1</v>
      </c>
      <c r="D10" s="30" t="s">
        <v>126</v>
      </c>
      <c r="E10" s="30" t="s">
        <v>127</v>
      </c>
      <c r="F10" s="30" t="s">
        <v>128</v>
      </c>
      <c r="G10" s="29" t="s">
        <v>129</v>
      </c>
      <c r="H10" s="30" t="s">
        <v>130</v>
      </c>
      <c r="I10" s="31" t="s">
        <v>131</v>
      </c>
      <c r="J10" s="31" t="s">
        <v>132</v>
      </c>
      <c r="K10" s="30" t="s">
        <v>133</v>
      </c>
      <c r="L10" s="30" t="s">
        <v>134</v>
      </c>
      <c r="M10" s="30" t="s">
        <v>135</v>
      </c>
      <c r="N10" s="30" t="s">
        <v>136</v>
      </c>
      <c r="O10" s="30" t="s">
        <v>134</v>
      </c>
      <c r="P10" s="30" t="s">
        <v>137</v>
      </c>
    </row>
    <row r="11" spans="1:16" x14ac:dyDescent="0.2">
      <c r="C11" s="25"/>
      <c r="D11" s="25"/>
      <c r="E11" s="25"/>
    </row>
    <row r="12" spans="1:16" ht="14.1" customHeight="1" x14ac:dyDescent="0.2">
      <c r="A12" s="1" t="s">
        <v>138</v>
      </c>
      <c r="B12" t="s">
        <v>139</v>
      </c>
      <c r="C12" s="25" t="s">
        <v>140</v>
      </c>
      <c r="D12" s="25">
        <v>901526</v>
      </c>
      <c r="E12" s="32" t="s">
        <v>141</v>
      </c>
      <c r="F12" s="25" t="s">
        <v>142</v>
      </c>
      <c r="G12" t="s">
        <v>143</v>
      </c>
      <c r="H12" s="25" t="s">
        <v>144</v>
      </c>
      <c r="I12" s="33">
        <v>1</v>
      </c>
      <c r="J12" s="33">
        <v>1</v>
      </c>
      <c r="K12" s="25">
        <v>309</v>
      </c>
      <c r="L12" s="33">
        <v>1.377</v>
      </c>
      <c r="M12" s="36">
        <f t="shared" ref="M12:M23" si="0">K12*L12</f>
        <v>425.49299999999999</v>
      </c>
      <c r="N12" s="37">
        <f t="shared" ref="N12:N23" si="1">K12*30</f>
        <v>9270</v>
      </c>
      <c r="O12" s="35">
        <f t="shared" ref="O12:O23" si="2">L12</f>
        <v>1.377</v>
      </c>
      <c r="P12" s="38">
        <f t="shared" ref="P12:P23" si="3">N12*O12</f>
        <v>12764.79</v>
      </c>
    </row>
    <row r="13" spans="1:16" ht="12.95" customHeight="1" x14ac:dyDescent="0.2">
      <c r="A13" s="1" t="s">
        <v>138</v>
      </c>
      <c r="B13" t="s">
        <v>145</v>
      </c>
      <c r="C13" s="25" t="s">
        <v>140</v>
      </c>
      <c r="D13" s="25">
        <v>901553</v>
      </c>
      <c r="E13" s="32" t="s">
        <v>146</v>
      </c>
      <c r="F13" s="25" t="s">
        <v>142</v>
      </c>
      <c r="G13" t="s">
        <v>143</v>
      </c>
      <c r="H13" s="25" t="s">
        <v>144</v>
      </c>
      <c r="I13" s="33">
        <v>1</v>
      </c>
      <c r="J13" s="33">
        <v>1</v>
      </c>
      <c r="K13" s="25">
        <v>0</v>
      </c>
      <c r="L13" s="33">
        <v>1.4359999999999999</v>
      </c>
      <c r="M13" s="36">
        <f t="shared" si="0"/>
        <v>0</v>
      </c>
      <c r="N13" s="37">
        <f t="shared" si="1"/>
        <v>0</v>
      </c>
      <c r="O13" s="40">
        <f t="shared" si="2"/>
        <v>1.4359999999999999</v>
      </c>
      <c r="P13" s="38">
        <f t="shared" si="3"/>
        <v>0</v>
      </c>
    </row>
    <row r="14" spans="1:16" ht="12.95" customHeight="1" x14ac:dyDescent="0.2">
      <c r="A14" s="1" t="s">
        <v>138</v>
      </c>
      <c r="B14" t="s">
        <v>147</v>
      </c>
      <c r="C14" s="25" t="s">
        <v>140</v>
      </c>
      <c r="D14" s="25">
        <v>901534</v>
      </c>
      <c r="E14" s="32" t="s">
        <v>148</v>
      </c>
      <c r="F14" s="25" t="s">
        <v>142</v>
      </c>
      <c r="G14" t="s">
        <v>143</v>
      </c>
      <c r="H14" s="25" t="s">
        <v>144</v>
      </c>
      <c r="I14" s="33">
        <v>1</v>
      </c>
      <c r="J14" s="33">
        <v>1</v>
      </c>
      <c r="K14" s="25">
        <v>168</v>
      </c>
      <c r="L14" s="33">
        <v>1.155</v>
      </c>
      <c r="M14" s="36">
        <f t="shared" si="0"/>
        <v>194.04</v>
      </c>
      <c r="N14" s="37">
        <f t="shared" si="1"/>
        <v>5040</v>
      </c>
      <c r="O14" s="40">
        <f t="shared" si="2"/>
        <v>1.155</v>
      </c>
      <c r="P14" s="38">
        <f t="shared" si="3"/>
        <v>5821.2</v>
      </c>
    </row>
    <row r="15" spans="1:16" ht="12.95" customHeight="1" x14ac:dyDescent="0.2">
      <c r="A15" s="1" t="s">
        <v>138</v>
      </c>
      <c r="B15" t="s">
        <v>149</v>
      </c>
      <c r="C15" s="25" t="s">
        <v>140</v>
      </c>
      <c r="D15" s="25">
        <v>901535</v>
      </c>
      <c r="E15" s="32" t="s">
        <v>150</v>
      </c>
      <c r="F15" s="25" t="s">
        <v>142</v>
      </c>
      <c r="G15" t="s">
        <v>143</v>
      </c>
      <c r="H15" s="25" t="s">
        <v>144</v>
      </c>
      <c r="I15" s="33">
        <v>1</v>
      </c>
      <c r="J15" s="33">
        <v>1</v>
      </c>
      <c r="K15" s="25">
        <v>143</v>
      </c>
      <c r="L15" s="33">
        <v>1.288</v>
      </c>
      <c r="M15" s="36">
        <f t="shared" si="0"/>
        <v>184.184</v>
      </c>
      <c r="N15" s="37">
        <f t="shared" si="1"/>
        <v>4290</v>
      </c>
      <c r="O15" s="40">
        <f t="shared" si="2"/>
        <v>1.288</v>
      </c>
      <c r="P15" s="38">
        <f t="shared" si="3"/>
        <v>5525.52</v>
      </c>
    </row>
    <row r="16" spans="1:16" ht="12.95" customHeight="1" x14ac:dyDescent="0.2">
      <c r="A16" s="1" t="s">
        <v>138</v>
      </c>
      <c r="B16" t="s">
        <v>151</v>
      </c>
      <c r="C16" s="25" t="s">
        <v>140</v>
      </c>
      <c r="D16" s="25">
        <v>901531</v>
      </c>
      <c r="E16" s="32" t="s">
        <v>152</v>
      </c>
      <c r="F16" s="25" t="s">
        <v>142</v>
      </c>
      <c r="G16" t="s">
        <v>143</v>
      </c>
      <c r="H16" s="25" t="s">
        <v>144</v>
      </c>
      <c r="I16" s="33">
        <v>1</v>
      </c>
      <c r="J16" s="33">
        <v>1</v>
      </c>
      <c r="K16" s="25">
        <v>377</v>
      </c>
      <c r="L16" s="33">
        <v>1.353</v>
      </c>
      <c r="M16" s="36">
        <f t="shared" si="0"/>
        <v>510.08100000000002</v>
      </c>
      <c r="N16" s="37">
        <f t="shared" si="1"/>
        <v>11310</v>
      </c>
      <c r="O16" s="40">
        <f t="shared" si="2"/>
        <v>1.353</v>
      </c>
      <c r="P16" s="38">
        <f t="shared" si="3"/>
        <v>15302.43</v>
      </c>
    </row>
    <row r="17" spans="1:19" ht="12.95" customHeight="1" x14ac:dyDescent="0.2">
      <c r="A17" s="1" t="s">
        <v>138</v>
      </c>
      <c r="B17" t="s">
        <v>153</v>
      </c>
      <c r="C17" s="25" t="s">
        <v>140</v>
      </c>
      <c r="D17" s="25">
        <v>901532</v>
      </c>
      <c r="E17" s="32" t="s">
        <v>154</v>
      </c>
      <c r="F17" s="25" t="s">
        <v>142</v>
      </c>
      <c r="G17" t="s">
        <v>143</v>
      </c>
      <c r="H17" s="25" t="s">
        <v>144</v>
      </c>
      <c r="I17" s="33">
        <v>1</v>
      </c>
      <c r="J17" s="33">
        <v>1</v>
      </c>
      <c r="K17" s="25">
        <v>25</v>
      </c>
      <c r="L17" s="33">
        <v>1.1339999999999999</v>
      </c>
      <c r="M17" s="36">
        <f t="shared" si="0"/>
        <v>28.349999999999998</v>
      </c>
      <c r="N17" s="37">
        <f t="shared" si="1"/>
        <v>750</v>
      </c>
      <c r="O17" s="40">
        <f t="shared" si="2"/>
        <v>1.1339999999999999</v>
      </c>
      <c r="P17" s="38">
        <f t="shared" si="3"/>
        <v>850.49999999999989</v>
      </c>
    </row>
    <row r="18" spans="1:19" ht="12.95" customHeight="1" x14ac:dyDescent="0.2">
      <c r="A18" s="1" t="s">
        <v>138</v>
      </c>
      <c r="B18" t="s">
        <v>155</v>
      </c>
      <c r="C18" s="25" t="s">
        <v>140</v>
      </c>
      <c r="D18" s="25">
        <v>901536</v>
      </c>
      <c r="E18" s="32" t="s">
        <v>156</v>
      </c>
      <c r="F18" s="25" t="s">
        <v>142</v>
      </c>
      <c r="G18" t="s">
        <v>143</v>
      </c>
      <c r="H18" s="25" t="s">
        <v>144</v>
      </c>
      <c r="I18" s="33">
        <v>1</v>
      </c>
      <c r="J18" s="33">
        <v>1</v>
      </c>
      <c r="K18" s="25">
        <v>35</v>
      </c>
      <c r="L18" s="33">
        <v>1.163</v>
      </c>
      <c r="M18" s="36">
        <f t="shared" si="0"/>
        <v>40.704999999999998</v>
      </c>
      <c r="N18" s="37">
        <f t="shared" si="1"/>
        <v>1050</v>
      </c>
      <c r="O18" s="40">
        <f t="shared" si="2"/>
        <v>1.163</v>
      </c>
      <c r="P18" s="38">
        <f t="shared" si="3"/>
        <v>1221.1500000000001</v>
      </c>
    </row>
    <row r="19" spans="1:19" ht="12.95" customHeight="1" x14ac:dyDescent="0.2">
      <c r="A19" s="1" t="s">
        <v>138</v>
      </c>
      <c r="B19" t="s">
        <v>157</v>
      </c>
      <c r="C19" s="25" t="s">
        <v>140</v>
      </c>
      <c r="D19" s="25">
        <v>901537</v>
      </c>
      <c r="E19" s="32" t="s">
        <v>156</v>
      </c>
      <c r="F19" s="25" t="s">
        <v>142</v>
      </c>
      <c r="G19" t="s">
        <v>143</v>
      </c>
      <c r="H19" s="25" t="s">
        <v>144</v>
      </c>
      <c r="I19" s="33">
        <v>1</v>
      </c>
      <c r="J19" s="33">
        <v>1</v>
      </c>
      <c r="K19" s="25">
        <v>99</v>
      </c>
      <c r="L19" s="33">
        <v>1.4910000000000001</v>
      </c>
      <c r="M19" s="36">
        <f t="shared" si="0"/>
        <v>147.60900000000001</v>
      </c>
      <c r="N19" s="37">
        <f t="shared" si="1"/>
        <v>2970</v>
      </c>
      <c r="O19" s="40">
        <f t="shared" si="2"/>
        <v>1.4910000000000001</v>
      </c>
      <c r="P19" s="38">
        <f t="shared" si="3"/>
        <v>4428.2700000000004</v>
      </c>
    </row>
    <row r="20" spans="1:19" ht="12.95" customHeight="1" x14ac:dyDescent="0.2">
      <c r="A20" s="1" t="s">
        <v>138</v>
      </c>
      <c r="B20" t="s">
        <v>158</v>
      </c>
      <c r="C20" s="25" t="s">
        <v>140</v>
      </c>
      <c r="D20" s="25">
        <v>901538</v>
      </c>
      <c r="E20" s="32" t="s">
        <v>159</v>
      </c>
      <c r="F20" s="25" t="s">
        <v>142</v>
      </c>
      <c r="G20" t="s">
        <v>143</v>
      </c>
      <c r="H20" s="25" t="s">
        <v>144</v>
      </c>
      <c r="I20" s="33">
        <v>1</v>
      </c>
      <c r="J20" s="33">
        <v>1</v>
      </c>
      <c r="K20" s="25">
        <v>28</v>
      </c>
      <c r="L20" s="33">
        <v>1.38</v>
      </c>
      <c r="M20" s="36">
        <f t="shared" si="0"/>
        <v>38.64</v>
      </c>
      <c r="N20" s="37">
        <f t="shared" si="1"/>
        <v>840</v>
      </c>
      <c r="O20" s="40">
        <f t="shared" si="2"/>
        <v>1.38</v>
      </c>
      <c r="P20" s="38">
        <f t="shared" si="3"/>
        <v>1159.1999999999998</v>
      </c>
    </row>
    <row r="21" spans="1:19" ht="12.95" customHeight="1" x14ac:dyDescent="0.2">
      <c r="A21" s="1" t="s">
        <v>138</v>
      </c>
      <c r="B21" t="s">
        <v>160</v>
      </c>
      <c r="C21" s="25" t="s">
        <v>140</v>
      </c>
      <c r="D21" s="25">
        <v>900993</v>
      </c>
      <c r="E21" s="32" t="s">
        <v>161</v>
      </c>
      <c r="F21" s="25" t="s">
        <v>142</v>
      </c>
      <c r="G21" t="s">
        <v>143</v>
      </c>
      <c r="H21" s="25" t="s">
        <v>144</v>
      </c>
      <c r="I21" s="33">
        <v>1</v>
      </c>
      <c r="J21" s="33">
        <v>1</v>
      </c>
      <c r="K21" s="25">
        <v>0</v>
      </c>
      <c r="L21" s="33">
        <v>1.4490000000000001</v>
      </c>
      <c r="M21" s="36">
        <f t="shared" si="0"/>
        <v>0</v>
      </c>
      <c r="N21" s="37">
        <f t="shared" si="1"/>
        <v>0</v>
      </c>
      <c r="O21" s="40">
        <f t="shared" si="2"/>
        <v>1.4490000000000001</v>
      </c>
      <c r="P21" s="38">
        <f t="shared" si="3"/>
        <v>0</v>
      </c>
    </row>
    <row r="22" spans="1:19" ht="12.95" customHeight="1" x14ac:dyDescent="0.2">
      <c r="A22" s="1" t="s">
        <v>138</v>
      </c>
      <c r="B22" t="s">
        <v>162</v>
      </c>
      <c r="C22" s="25" t="s">
        <v>140</v>
      </c>
      <c r="D22" s="25">
        <v>901540</v>
      </c>
      <c r="E22" s="32" t="s">
        <v>163</v>
      </c>
      <c r="F22" s="25" t="s">
        <v>142</v>
      </c>
      <c r="G22" t="s">
        <v>143</v>
      </c>
      <c r="H22" s="25" t="s">
        <v>144</v>
      </c>
      <c r="I22" s="33">
        <v>1</v>
      </c>
      <c r="J22" s="33">
        <v>1</v>
      </c>
      <c r="K22" s="25">
        <v>257</v>
      </c>
      <c r="L22" s="33">
        <v>1.494</v>
      </c>
      <c r="M22" s="36">
        <f t="shared" si="0"/>
        <v>383.95800000000003</v>
      </c>
      <c r="N22" s="37">
        <f t="shared" si="1"/>
        <v>7710</v>
      </c>
      <c r="O22" s="40">
        <f t="shared" si="2"/>
        <v>1.494</v>
      </c>
      <c r="P22" s="38">
        <f t="shared" si="3"/>
        <v>11518.74</v>
      </c>
    </row>
    <row r="23" spans="1:19" ht="12.95" customHeight="1" x14ac:dyDescent="0.2">
      <c r="A23" s="41" t="s">
        <v>138</v>
      </c>
      <c r="B23" s="42" t="s">
        <v>164</v>
      </c>
      <c r="C23" s="43" t="s">
        <v>140</v>
      </c>
      <c r="D23" s="43">
        <v>901539</v>
      </c>
      <c r="E23" s="32" t="s">
        <v>163</v>
      </c>
      <c r="F23" s="43" t="s">
        <v>142</v>
      </c>
      <c r="G23" s="42" t="s">
        <v>143</v>
      </c>
      <c r="H23" s="43" t="s">
        <v>144</v>
      </c>
      <c r="I23" s="44">
        <v>1</v>
      </c>
      <c r="J23" s="44">
        <v>1</v>
      </c>
      <c r="K23" s="25">
        <v>146</v>
      </c>
      <c r="L23" s="44">
        <v>1.484</v>
      </c>
      <c r="M23" s="36">
        <f t="shared" si="0"/>
        <v>216.66399999999999</v>
      </c>
      <c r="N23" s="37">
        <f t="shared" si="1"/>
        <v>4380</v>
      </c>
      <c r="O23" s="45">
        <f t="shared" si="2"/>
        <v>1.484</v>
      </c>
      <c r="P23" s="47">
        <f t="shared" si="3"/>
        <v>6499.92</v>
      </c>
    </row>
    <row r="24" spans="1:19" ht="12.95" customHeight="1" x14ac:dyDescent="0.2">
      <c r="A24" s="48"/>
      <c r="B24" s="49"/>
      <c r="C24" s="32"/>
      <c r="D24" s="32"/>
      <c r="E24" s="32"/>
      <c r="F24" s="32"/>
      <c r="G24" s="49"/>
      <c r="H24" s="32"/>
      <c r="I24" s="50"/>
      <c r="J24" s="50"/>
      <c r="K24" s="51"/>
      <c r="L24" s="50"/>
      <c r="M24" s="52"/>
      <c r="N24" s="39"/>
      <c r="O24" s="32"/>
      <c r="P24" s="53"/>
      <c r="Q24" s="2" t="s">
        <v>165</v>
      </c>
      <c r="R24" s="2" t="s">
        <v>10</v>
      </c>
      <c r="S24" s="2" t="s">
        <v>166</v>
      </c>
    </row>
    <row r="25" spans="1:19" ht="12.95" customHeight="1" x14ac:dyDescent="0.2">
      <c r="A25" s="80" t="s">
        <v>167</v>
      </c>
      <c r="B25" s="80"/>
      <c r="C25" s="54"/>
      <c r="D25" s="54"/>
      <c r="E25" s="32"/>
      <c r="K25" s="37">
        <f>SUM(K12:K23)</f>
        <v>1587</v>
      </c>
      <c r="L25" s="33"/>
      <c r="M25" s="37">
        <f>SUM(M12:M23)</f>
        <v>2169.7240000000002</v>
      </c>
      <c r="N25" s="37">
        <f>SUM(N12:N23)</f>
        <v>47610</v>
      </c>
      <c r="O25" s="55"/>
      <c r="P25" s="56">
        <f>SUM(P12:P24)</f>
        <v>65091.719999999994</v>
      </c>
      <c r="Q25" s="57">
        <v>0.85</v>
      </c>
      <c r="R25" s="53">
        <f>M25*Q25</f>
        <v>1844.2654</v>
      </c>
      <c r="S25" s="53">
        <f>M25-R25</f>
        <v>325.45860000000016</v>
      </c>
    </row>
    <row r="26" spans="1:19" ht="12.95" customHeight="1" x14ac:dyDescent="0.2">
      <c r="A26" s="54"/>
      <c r="B26" s="54"/>
      <c r="C26" s="54"/>
      <c r="D26" s="54"/>
      <c r="E26" s="32"/>
      <c r="K26" s="37"/>
      <c r="L26" s="33"/>
      <c r="M26" s="37"/>
      <c r="N26" s="37"/>
      <c r="O26" s="55"/>
      <c r="P26" s="58"/>
    </row>
    <row r="27" spans="1:19" ht="12.95" customHeight="1" x14ac:dyDescent="0.2">
      <c r="E27" s="32"/>
      <c r="K27" s="34"/>
      <c r="L27" s="33"/>
      <c r="M27" s="34"/>
      <c r="N27" s="37"/>
      <c r="O27" s="25"/>
      <c r="P27" s="38"/>
    </row>
    <row r="28" spans="1:19" ht="12.95" customHeight="1" x14ac:dyDescent="0.2">
      <c r="A28" s="1" t="s">
        <v>168</v>
      </c>
      <c r="B28" t="s">
        <v>169</v>
      </c>
      <c r="C28" s="25" t="s">
        <v>170</v>
      </c>
      <c r="D28" s="25">
        <v>27869</v>
      </c>
      <c r="E28" s="32"/>
      <c r="F28" s="25" t="s">
        <v>171</v>
      </c>
      <c r="G28" t="s">
        <v>172</v>
      </c>
      <c r="H28" s="25" t="s">
        <v>173</v>
      </c>
      <c r="I28" s="33">
        <v>0.2109</v>
      </c>
      <c r="J28" s="33">
        <v>0.4</v>
      </c>
      <c r="K28" s="73">
        <v>100</v>
      </c>
      <c r="L28" s="33">
        <v>1.0189999999999999</v>
      </c>
      <c r="M28" s="36">
        <f t="shared" ref="M28:M36" si="4">K28*L28*J28</f>
        <v>40.76</v>
      </c>
      <c r="N28" s="37">
        <f t="shared" ref="N28:N36" si="5">K28*30</f>
        <v>3000</v>
      </c>
      <c r="O28" s="40">
        <f t="shared" ref="O28:O36" si="6">L28</f>
        <v>1.0189999999999999</v>
      </c>
      <c r="P28" s="38">
        <f t="shared" ref="P28:P36" si="7">N28*O28</f>
        <v>3056.9999999999995</v>
      </c>
    </row>
    <row r="29" spans="1:19" ht="12.95" customHeight="1" x14ac:dyDescent="0.2">
      <c r="A29" s="1" t="s">
        <v>168</v>
      </c>
      <c r="B29" t="s">
        <v>174</v>
      </c>
      <c r="C29" s="25" t="s">
        <v>170</v>
      </c>
      <c r="D29" s="25">
        <v>28941</v>
      </c>
      <c r="E29" s="32"/>
      <c r="F29" s="25" t="s">
        <v>171</v>
      </c>
      <c r="G29" t="s">
        <v>172</v>
      </c>
      <c r="H29" s="25" t="s">
        <v>173</v>
      </c>
      <c r="I29" s="33">
        <v>0.2109</v>
      </c>
      <c r="J29" s="33">
        <v>0.11</v>
      </c>
      <c r="K29" s="73">
        <v>95</v>
      </c>
      <c r="L29" s="33">
        <v>1.028</v>
      </c>
      <c r="M29" s="36">
        <f t="shared" si="4"/>
        <v>10.742599999999999</v>
      </c>
      <c r="N29" s="37">
        <f t="shared" si="5"/>
        <v>2850</v>
      </c>
      <c r="O29" s="40">
        <f t="shared" si="6"/>
        <v>1.028</v>
      </c>
      <c r="P29" s="38">
        <f t="shared" si="7"/>
        <v>2929.8</v>
      </c>
    </row>
    <row r="30" spans="1:19" ht="12.95" customHeight="1" x14ac:dyDescent="0.2">
      <c r="A30" s="1" t="s">
        <v>168</v>
      </c>
      <c r="B30" t="s">
        <v>175</v>
      </c>
      <c r="C30" s="25" t="s">
        <v>170</v>
      </c>
      <c r="D30" s="25">
        <v>29254</v>
      </c>
      <c r="E30" s="32"/>
      <c r="F30" s="25" t="s">
        <v>171</v>
      </c>
      <c r="G30" t="s">
        <v>172</v>
      </c>
      <c r="H30" s="25" t="s">
        <v>173</v>
      </c>
      <c r="I30" s="33">
        <v>0.2109</v>
      </c>
      <c r="J30" s="33">
        <v>0.105</v>
      </c>
      <c r="K30" s="73">
        <v>225</v>
      </c>
      <c r="L30" s="33">
        <v>1.0169999999999999</v>
      </c>
      <c r="M30" s="36">
        <f t="shared" si="4"/>
        <v>24.026624999999999</v>
      </c>
      <c r="N30" s="37">
        <f t="shared" si="5"/>
        <v>6750</v>
      </c>
      <c r="O30" s="40">
        <f t="shared" si="6"/>
        <v>1.0169999999999999</v>
      </c>
      <c r="P30" s="38">
        <f t="shared" si="7"/>
        <v>6864.7499999999991</v>
      </c>
    </row>
    <row r="31" spans="1:19" ht="12.95" customHeight="1" x14ac:dyDescent="0.2">
      <c r="A31" s="1" t="s">
        <v>168</v>
      </c>
      <c r="B31" t="s">
        <v>176</v>
      </c>
      <c r="C31" s="25" t="s">
        <v>170</v>
      </c>
      <c r="D31" s="25">
        <v>27964</v>
      </c>
      <c r="E31" s="32"/>
      <c r="F31" s="25" t="s">
        <v>171</v>
      </c>
      <c r="G31" t="s">
        <v>172</v>
      </c>
      <c r="H31" s="25" t="s">
        <v>173</v>
      </c>
      <c r="I31" s="33">
        <v>0.5</v>
      </c>
      <c r="J31" s="33">
        <v>0.5</v>
      </c>
      <c r="K31" s="73">
        <v>70</v>
      </c>
      <c r="L31" s="33">
        <v>1.016</v>
      </c>
      <c r="M31" s="36">
        <f t="shared" si="4"/>
        <v>35.56</v>
      </c>
      <c r="N31" s="37">
        <f t="shared" si="5"/>
        <v>2100</v>
      </c>
      <c r="O31" s="40">
        <f t="shared" si="6"/>
        <v>1.016</v>
      </c>
      <c r="P31" s="38">
        <f t="shared" si="7"/>
        <v>2133.6</v>
      </c>
    </row>
    <row r="32" spans="1:19" ht="12.95" customHeight="1" x14ac:dyDescent="0.2">
      <c r="A32" s="1" t="s">
        <v>168</v>
      </c>
      <c r="B32" t="s">
        <v>177</v>
      </c>
      <c r="C32" s="25" t="s">
        <v>170</v>
      </c>
      <c r="D32" s="25">
        <v>28979</v>
      </c>
      <c r="E32" s="32"/>
      <c r="F32" s="25" t="s">
        <v>171</v>
      </c>
      <c r="G32" t="s">
        <v>172</v>
      </c>
      <c r="H32" s="25" t="s">
        <v>173</v>
      </c>
      <c r="I32" s="33">
        <v>0.5</v>
      </c>
      <c r="J32" s="33">
        <v>0.25</v>
      </c>
      <c r="K32" s="73">
        <v>95</v>
      </c>
      <c r="L32" s="33">
        <v>1.0149999999999999</v>
      </c>
      <c r="M32" s="36">
        <f t="shared" si="4"/>
        <v>24.106249999999999</v>
      </c>
      <c r="N32" s="37">
        <f t="shared" si="5"/>
        <v>2850</v>
      </c>
      <c r="O32" s="40">
        <f t="shared" si="6"/>
        <v>1.0149999999999999</v>
      </c>
      <c r="P32" s="38">
        <f t="shared" si="7"/>
        <v>2892.7499999999995</v>
      </c>
    </row>
    <row r="33" spans="1:19" ht="12.95" customHeight="1" x14ac:dyDescent="0.2">
      <c r="A33" s="1" t="s">
        <v>168</v>
      </c>
      <c r="B33" t="s">
        <v>178</v>
      </c>
      <c r="C33" s="25" t="s">
        <v>170</v>
      </c>
      <c r="D33" s="25">
        <v>29795</v>
      </c>
      <c r="E33" s="32"/>
      <c r="F33" s="25" t="s">
        <v>171</v>
      </c>
      <c r="G33" t="s">
        <v>172</v>
      </c>
      <c r="H33" s="25" t="s">
        <v>173</v>
      </c>
      <c r="I33" s="33">
        <v>0.5</v>
      </c>
      <c r="J33" s="33">
        <v>0.5</v>
      </c>
      <c r="K33" s="73">
        <v>90</v>
      </c>
      <c r="L33" s="33">
        <v>1.014</v>
      </c>
      <c r="M33" s="36">
        <f t="shared" si="4"/>
        <v>45.63</v>
      </c>
      <c r="N33" s="37">
        <f t="shared" si="5"/>
        <v>2700</v>
      </c>
      <c r="O33" s="40">
        <f t="shared" si="6"/>
        <v>1.014</v>
      </c>
      <c r="P33" s="38">
        <f t="shared" si="7"/>
        <v>2737.8</v>
      </c>
    </row>
    <row r="34" spans="1:19" ht="12.95" customHeight="1" x14ac:dyDescent="0.2">
      <c r="A34" s="1" t="s">
        <v>168</v>
      </c>
      <c r="B34" t="s">
        <v>179</v>
      </c>
      <c r="C34" s="25" t="s">
        <v>170</v>
      </c>
      <c r="D34" s="25">
        <v>27965</v>
      </c>
      <c r="E34" s="32"/>
      <c r="F34" s="25" t="s">
        <v>171</v>
      </c>
      <c r="G34" t="s">
        <v>172</v>
      </c>
      <c r="H34" s="25" t="s">
        <v>173</v>
      </c>
      <c r="I34" s="33">
        <v>0.5</v>
      </c>
      <c r="J34" s="33">
        <v>0.5</v>
      </c>
      <c r="K34" s="73">
        <v>135</v>
      </c>
      <c r="L34" s="33">
        <v>0.998</v>
      </c>
      <c r="M34" s="36">
        <f t="shared" si="4"/>
        <v>67.364999999999995</v>
      </c>
      <c r="N34" s="37">
        <f t="shared" si="5"/>
        <v>4050</v>
      </c>
      <c r="O34" s="40">
        <f t="shared" si="6"/>
        <v>0.998</v>
      </c>
      <c r="P34" s="38">
        <f t="shared" si="7"/>
        <v>4041.9</v>
      </c>
    </row>
    <row r="35" spans="1:19" ht="12.95" customHeight="1" x14ac:dyDescent="0.2">
      <c r="A35" s="1" t="s">
        <v>168</v>
      </c>
      <c r="B35" t="s">
        <v>180</v>
      </c>
      <c r="C35" s="25" t="s">
        <v>170</v>
      </c>
      <c r="D35" s="25">
        <v>29079</v>
      </c>
      <c r="E35" s="32"/>
      <c r="F35" s="25" t="s">
        <v>171</v>
      </c>
      <c r="G35" t="s">
        <v>172</v>
      </c>
      <c r="H35" s="25" t="s">
        <v>173</v>
      </c>
      <c r="I35" s="33">
        <v>0.5</v>
      </c>
      <c r="J35" s="33">
        <v>0.5</v>
      </c>
      <c r="K35" s="73">
        <v>0</v>
      </c>
      <c r="L35" s="33">
        <v>1</v>
      </c>
      <c r="M35" s="36">
        <f t="shared" si="4"/>
        <v>0</v>
      </c>
      <c r="N35" s="37">
        <f t="shared" si="5"/>
        <v>0</v>
      </c>
      <c r="O35" s="40">
        <f t="shared" si="6"/>
        <v>1</v>
      </c>
      <c r="P35" s="38">
        <f t="shared" si="7"/>
        <v>0</v>
      </c>
    </row>
    <row r="36" spans="1:19" ht="12.95" customHeight="1" x14ac:dyDescent="0.2">
      <c r="A36" s="41" t="s">
        <v>168</v>
      </c>
      <c r="B36" s="42" t="s">
        <v>181</v>
      </c>
      <c r="C36" s="43" t="s">
        <v>170</v>
      </c>
      <c r="D36" s="43">
        <v>29525</v>
      </c>
      <c r="E36" s="32"/>
      <c r="F36" s="43" t="s">
        <v>171</v>
      </c>
      <c r="G36" s="42" t="s">
        <v>172</v>
      </c>
      <c r="H36" s="43" t="s">
        <v>173</v>
      </c>
      <c r="I36" s="44">
        <v>0.5</v>
      </c>
      <c r="J36" s="44">
        <v>0.5</v>
      </c>
      <c r="K36" s="74">
        <v>135</v>
      </c>
      <c r="L36" s="44">
        <v>0.999</v>
      </c>
      <c r="M36" s="46">
        <f t="shared" si="4"/>
        <v>67.432500000000005</v>
      </c>
      <c r="N36" s="37">
        <f t="shared" si="5"/>
        <v>4050</v>
      </c>
      <c r="O36" s="45">
        <f t="shared" si="6"/>
        <v>0.999</v>
      </c>
      <c r="P36" s="47">
        <f t="shared" si="7"/>
        <v>4045.95</v>
      </c>
    </row>
    <row r="37" spans="1:19" ht="12.95" customHeight="1" x14ac:dyDescent="0.2">
      <c r="C37" s="25"/>
      <c r="D37" s="25"/>
      <c r="E37" s="32"/>
      <c r="I37" s="33"/>
      <c r="J37" s="33"/>
      <c r="K37" s="34"/>
      <c r="L37" s="33"/>
      <c r="M37" s="36"/>
      <c r="N37" s="37"/>
      <c r="O37" s="35"/>
      <c r="P37" s="53"/>
      <c r="Q37" s="2" t="s">
        <v>165</v>
      </c>
      <c r="R37" s="2" t="s">
        <v>10</v>
      </c>
      <c r="S37" s="2" t="s">
        <v>166</v>
      </c>
    </row>
    <row r="38" spans="1:19" ht="12.95" customHeight="1" x14ac:dyDescent="0.2">
      <c r="A38" s="81" t="s">
        <v>182</v>
      </c>
      <c r="B38" s="81"/>
      <c r="E38" s="32"/>
      <c r="K38" s="34">
        <f>SUM(K28:K37)</f>
        <v>945</v>
      </c>
      <c r="L38" s="33"/>
      <c r="M38" s="36">
        <f>SUM(M28:M37)</f>
        <v>315.622975</v>
      </c>
      <c r="N38" s="37">
        <f>SUM(N28:N37)</f>
        <v>28350</v>
      </c>
      <c r="O38" s="25"/>
      <c r="P38" s="56">
        <f>SUM(P28:P37)</f>
        <v>28703.55</v>
      </c>
      <c r="Q38" s="57">
        <v>0.75</v>
      </c>
      <c r="R38" s="53">
        <f>M38*Q38</f>
        <v>236.71723125</v>
      </c>
      <c r="S38" s="53">
        <f>M38-R38</f>
        <v>78.905743749999999</v>
      </c>
    </row>
    <row r="39" spans="1:19" ht="12.95" customHeight="1" x14ac:dyDescent="0.2">
      <c r="A39" s="2"/>
      <c r="B39" s="2"/>
      <c r="E39" s="32"/>
      <c r="K39" s="34"/>
      <c r="L39" s="33"/>
      <c r="M39" s="36"/>
      <c r="N39" s="37"/>
      <c r="O39" s="25"/>
      <c r="P39" s="58"/>
    </row>
    <row r="40" spans="1:19" ht="12.95" customHeight="1" x14ac:dyDescent="0.2">
      <c r="E40" s="32"/>
      <c r="K40" s="34"/>
      <c r="L40" s="33"/>
      <c r="M40" s="34"/>
      <c r="N40" s="37"/>
      <c r="O40" s="25"/>
      <c r="P40" s="38"/>
    </row>
    <row r="41" spans="1:19" ht="12.95" customHeight="1" x14ac:dyDescent="0.2">
      <c r="A41" s="1" t="s">
        <v>168</v>
      </c>
      <c r="B41" t="s">
        <v>183</v>
      </c>
      <c r="C41" s="25" t="s">
        <v>184</v>
      </c>
      <c r="D41" s="25">
        <v>147008</v>
      </c>
      <c r="E41" s="32" t="s">
        <v>185</v>
      </c>
      <c r="F41" s="25" t="s">
        <v>186</v>
      </c>
      <c r="G41" t="s">
        <v>172</v>
      </c>
      <c r="H41" s="25" t="s">
        <v>144</v>
      </c>
      <c r="I41" s="33">
        <v>1</v>
      </c>
      <c r="J41" s="33">
        <v>1</v>
      </c>
      <c r="K41" s="25">
        <v>71</v>
      </c>
      <c r="L41" s="33">
        <v>0.88570000000000004</v>
      </c>
      <c r="M41" s="36">
        <f t="shared" ref="M41:M72" si="8">K41*L41</f>
        <v>62.884700000000002</v>
      </c>
      <c r="N41" s="37">
        <f t="shared" ref="N41:N72" si="9">K41*30</f>
        <v>2130</v>
      </c>
      <c r="O41" s="40">
        <f t="shared" ref="O41:O72" si="10">L41</f>
        <v>0.88570000000000004</v>
      </c>
      <c r="P41" s="38">
        <f t="shared" ref="P41:P72" si="11">N41*O41</f>
        <v>1886.5410000000002</v>
      </c>
    </row>
    <row r="42" spans="1:19" ht="12.95" customHeight="1" x14ac:dyDescent="0.2">
      <c r="A42" s="1" t="s">
        <v>168</v>
      </c>
      <c r="B42" t="s">
        <v>187</v>
      </c>
      <c r="C42" s="25" t="s">
        <v>184</v>
      </c>
      <c r="D42" s="25">
        <v>514019</v>
      </c>
      <c r="E42" s="32" t="s">
        <v>185</v>
      </c>
      <c r="F42" s="25" t="s">
        <v>186</v>
      </c>
      <c r="G42" t="s">
        <v>172</v>
      </c>
      <c r="H42" s="25" t="s">
        <v>144</v>
      </c>
      <c r="I42" s="33">
        <v>1</v>
      </c>
      <c r="J42" s="33">
        <v>1</v>
      </c>
      <c r="K42" s="25">
        <v>0</v>
      </c>
      <c r="L42" s="33">
        <v>1</v>
      </c>
      <c r="M42" s="36">
        <f t="shared" si="8"/>
        <v>0</v>
      </c>
      <c r="N42" s="37">
        <f t="shared" si="9"/>
        <v>0</v>
      </c>
      <c r="O42" s="40">
        <f t="shared" si="10"/>
        <v>1</v>
      </c>
      <c r="P42" s="38">
        <f t="shared" si="11"/>
        <v>0</v>
      </c>
    </row>
    <row r="43" spans="1:19" ht="12.95" customHeight="1" x14ac:dyDescent="0.2">
      <c r="A43" s="1" t="s">
        <v>168</v>
      </c>
      <c r="B43" t="s">
        <v>188</v>
      </c>
      <c r="C43" s="25" t="s">
        <v>184</v>
      </c>
      <c r="D43" s="25">
        <v>147015</v>
      </c>
      <c r="E43" s="32" t="s">
        <v>189</v>
      </c>
      <c r="F43" s="25" t="s">
        <v>186</v>
      </c>
      <c r="G43" t="s">
        <v>172</v>
      </c>
      <c r="H43" s="25" t="s">
        <v>144</v>
      </c>
      <c r="I43" s="33">
        <v>1</v>
      </c>
      <c r="J43" s="33">
        <v>1</v>
      </c>
      <c r="K43" s="25">
        <v>65</v>
      </c>
      <c r="L43" s="33">
        <v>0.85809999999999997</v>
      </c>
      <c r="M43" s="36">
        <f t="shared" si="8"/>
        <v>55.776499999999999</v>
      </c>
      <c r="N43" s="37">
        <f t="shared" si="9"/>
        <v>1950</v>
      </c>
      <c r="O43" s="40">
        <f t="shared" si="10"/>
        <v>0.85809999999999997</v>
      </c>
      <c r="P43" s="38">
        <f t="shared" si="11"/>
        <v>1673.2949999999998</v>
      </c>
    </row>
    <row r="44" spans="1:19" ht="12.95" customHeight="1" x14ac:dyDescent="0.2">
      <c r="A44" s="1" t="s">
        <v>168</v>
      </c>
      <c r="B44" t="s">
        <v>376</v>
      </c>
      <c r="C44" s="25" t="s">
        <v>184</v>
      </c>
      <c r="D44" s="75">
        <v>37392</v>
      </c>
      <c r="E44" s="32" t="s">
        <v>189</v>
      </c>
      <c r="F44" s="25" t="s">
        <v>186</v>
      </c>
      <c r="G44" t="s">
        <v>172</v>
      </c>
      <c r="H44" s="25" t="s">
        <v>144</v>
      </c>
      <c r="I44" s="33">
        <v>1</v>
      </c>
      <c r="J44" s="33">
        <v>1</v>
      </c>
      <c r="K44" s="25">
        <v>70</v>
      </c>
      <c r="L44" s="33">
        <v>1</v>
      </c>
      <c r="M44" s="76">
        <f t="shared" si="8"/>
        <v>70</v>
      </c>
      <c r="N44" s="37">
        <f t="shared" si="9"/>
        <v>2100</v>
      </c>
      <c r="O44" s="40">
        <f t="shared" si="10"/>
        <v>1</v>
      </c>
      <c r="P44" s="38">
        <f t="shared" si="11"/>
        <v>2100</v>
      </c>
    </row>
    <row r="45" spans="1:19" ht="12.95" customHeight="1" x14ac:dyDescent="0.2">
      <c r="A45" s="1" t="s">
        <v>168</v>
      </c>
      <c r="B45" t="s">
        <v>190</v>
      </c>
      <c r="C45" s="25" t="s">
        <v>184</v>
      </c>
      <c r="D45" s="25">
        <v>147016</v>
      </c>
      <c r="E45" s="32" t="s">
        <v>191</v>
      </c>
      <c r="F45" s="25" t="s">
        <v>171</v>
      </c>
      <c r="G45" t="s">
        <v>172</v>
      </c>
      <c r="H45" s="25" t="s">
        <v>144</v>
      </c>
      <c r="I45" s="33">
        <v>1</v>
      </c>
      <c r="J45" s="33">
        <v>1</v>
      </c>
      <c r="K45" s="25">
        <v>30</v>
      </c>
      <c r="L45" s="33">
        <v>0.95450000000000002</v>
      </c>
      <c r="M45" s="36">
        <f t="shared" si="8"/>
        <v>28.635000000000002</v>
      </c>
      <c r="N45" s="37">
        <f t="shared" si="9"/>
        <v>900</v>
      </c>
      <c r="O45" s="40">
        <f t="shared" si="10"/>
        <v>0.95450000000000002</v>
      </c>
      <c r="P45" s="38">
        <f t="shared" si="11"/>
        <v>859.05000000000007</v>
      </c>
    </row>
    <row r="46" spans="1:19" ht="12.95" customHeight="1" x14ac:dyDescent="0.2">
      <c r="A46" s="1" t="s">
        <v>168</v>
      </c>
      <c r="B46" t="s">
        <v>192</v>
      </c>
      <c r="C46" s="25" t="s">
        <v>184</v>
      </c>
      <c r="D46" s="25">
        <v>514013</v>
      </c>
      <c r="E46" s="32" t="s">
        <v>191</v>
      </c>
      <c r="F46" s="25" t="s">
        <v>171</v>
      </c>
      <c r="G46" t="s">
        <v>172</v>
      </c>
      <c r="H46" s="25" t="s">
        <v>144</v>
      </c>
      <c r="I46" s="33">
        <v>1</v>
      </c>
      <c r="J46" s="33">
        <v>1</v>
      </c>
      <c r="K46" s="25">
        <v>119</v>
      </c>
      <c r="L46" s="33">
        <v>0.93669999999999998</v>
      </c>
      <c r="M46" s="36">
        <f t="shared" si="8"/>
        <v>111.46729999999999</v>
      </c>
      <c r="N46" s="37">
        <f t="shared" si="9"/>
        <v>3570</v>
      </c>
      <c r="O46" s="40">
        <f t="shared" si="10"/>
        <v>0.93669999999999998</v>
      </c>
      <c r="P46" s="38">
        <f t="shared" si="11"/>
        <v>3344.0189999999998</v>
      </c>
    </row>
    <row r="47" spans="1:19" ht="12.95" customHeight="1" x14ac:dyDescent="0.2">
      <c r="A47" s="1" t="s">
        <v>168</v>
      </c>
      <c r="B47" t="s">
        <v>193</v>
      </c>
      <c r="C47" s="25" t="s">
        <v>184</v>
      </c>
      <c r="D47" s="25">
        <v>147017</v>
      </c>
      <c r="E47" s="32" t="s">
        <v>194</v>
      </c>
      <c r="F47" s="25" t="s">
        <v>186</v>
      </c>
      <c r="G47" t="s">
        <v>172</v>
      </c>
      <c r="H47" s="25" t="s">
        <v>144</v>
      </c>
      <c r="I47" s="33">
        <v>1</v>
      </c>
      <c r="J47" s="33">
        <v>1</v>
      </c>
      <c r="K47" s="25">
        <v>44</v>
      </c>
      <c r="L47" s="33">
        <v>0.86409999999999998</v>
      </c>
      <c r="M47" s="36">
        <f t="shared" si="8"/>
        <v>38.020400000000002</v>
      </c>
      <c r="N47" s="37">
        <f t="shared" si="9"/>
        <v>1320</v>
      </c>
      <c r="O47" s="40">
        <f t="shared" si="10"/>
        <v>0.86409999999999998</v>
      </c>
      <c r="P47" s="38">
        <f t="shared" si="11"/>
        <v>1140.6120000000001</v>
      </c>
    </row>
    <row r="48" spans="1:19" ht="12.95" customHeight="1" x14ac:dyDescent="0.2">
      <c r="A48" s="1" t="s">
        <v>168</v>
      </c>
      <c r="B48" t="s">
        <v>195</v>
      </c>
      <c r="C48" s="25" t="s">
        <v>184</v>
      </c>
      <c r="D48" s="25">
        <v>514079</v>
      </c>
      <c r="E48" s="32" t="s">
        <v>194</v>
      </c>
      <c r="F48" s="25" t="s">
        <v>186</v>
      </c>
      <c r="G48" t="s">
        <v>172</v>
      </c>
      <c r="H48" s="25" t="s">
        <v>144</v>
      </c>
      <c r="I48" s="33">
        <v>1</v>
      </c>
      <c r="J48" s="33">
        <v>1</v>
      </c>
      <c r="K48" s="25">
        <v>103</v>
      </c>
      <c r="L48" s="33">
        <v>0.85240000000000005</v>
      </c>
      <c r="M48" s="36">
        <f t="shared" si="8"/>
        <v>87.797200000000004</v>
      </c>
      <c r="N48" s="37">
        <f t="shared" si="9"/>
        <v>3090</v>
      </c>
      <c r="O48" s="40">
        <f t="shared" si="10"/>
        <v>0.85240000000000005</v>
      </c>
      <c r="P48" s="38">
        <f t="shared" si="11"/>
        <v>2633.9160000000002</v>
      </c>
    </row>
    <row r="49" spans="1:16" ht="12.95" customHeight="1" x14ac:dyDescent="0.2">
      <c r="A49" s="1" t="s">
        <v>168</v>
      </c>
      <c r="B49" t="s">
        <v>196</v>
      </c>
      <c r="C49" s="25" t="s">
        <v>184</v>
      </c>
      <c r="D49" s="25">
        <v>147018</v>
      </c>
      <c r="E49" s="32" t="s">
        <v>197</v>
      </c>
      <c r="F49" s="25" t="s">
        <v>186</v>
      </c>
      <c r="G49" t="s">
        <v>172</v>
      </c>
      <c r="H49" s="25" t="s">
        <v>144</v>
      </c>
      <c r="I49" s="33">
        <v>0.74299999999999999</v>
      </c>
      <c r="J49" s="33">
        <v>0.74299999999999999</v>
      </c>
      <c r="K49" s="25">
        <v>75</v>
      </c>
      <c r="L49" s="33">
        <v>0.87909999999999999</v>
      </c>
      <c r="M49" s="36">
        <f t="shared" si="8"/>
        <v>65.932500000000005</v>
      </c>
      <c r="N49" s="37">
        <f t="shared" si="9"/>
        <v>2250</v>
      </c>
      <c r="O49" s="40">
        <f t="shared" si="10"/>
        <v>0.87909999999999999</v>
      </c>
      <c r="P49" s="38">
        <f t="shared" si="11"/>
        <v>1977.9749999999999</v>
      </c>
    </row>
    <row r="50" spans="1:16" ht="12.95" customHeight="1" x14ac:dyDescent="0.2">
      <c r="A50" s="1" t="s">
        <v>168</v>
      </c>
      <c r="B50" t="s">
        <v>198</v>
      </c>
      <c r="C50" s="25" t="s">
        <v>184</v>
      </c>
      <c r="D50" s="25">
        <v>514076</v>
      </c>
      <c r="E50" s="32" t="s">
        <v>197</v>
      </c>
      <c r="F50" s="25" t="s">
        <v>186</v>
      </c>
      <c r="G50" t="s">
        <v>172</v>
      </c>
      <c r="H50" s="25" t="s">
        <v>144</v>
      </c>
      <c r="I50" s="33">
        <v>0.74299999999999999</v>
      </c>
      <c r="J50" s="33">
        <v>0.74299999999999999</v>
      </c>
      <c r="K50" s="25">
        <v>73</v>
      </c>
      <c r="L50" s="33">
        <v>0.86399999999999999</v>
      </c>
      <c r="M50" s="36">
        <f t="shared" si="8"/>
        <v>63.072000000000003</v>
      </c>
      <c r="N50" s="37">
        <f t="shared" si="9"/>
        <v>2190</v>
      </c>
      <c r="O50" s="40">
        <f t="shared" si="10"/>
        <v>0.86399999999999999</v>
      </c>
      <c r="P50" s="38">
        <f t="shared" si="11"/>
        <v>1892.16</v>
      </c>
    </row>
    <row r="51" spans="1:16" ht="12.95" customHeight="1" x14ac:dyDescent="0.2">
      <c r="A51" s="1" t="s">
        <v>168</v>
      </c>
      <c r="B51" t="s">
        <v>199</v>
      </c>
      <c r="C51" s="25" t="s">
        <v>184</v>
      </c>
      <c r="D51" s="25">
        <v>147019</v>
      </c>
      <c r="E51" s="32" t="s">
        <v>200</v>
      </c>
      <c r="F51" s="25" t="s">
        <v>171</v>
      </c>
      <c r="G51" t="s">
        <v>172</v>
      </c>
      <c r="H51" s="25" t="s">
        <v>144</v>
      </c>
      <c r="I51" s="33">
        <v>1</v>
      </c>
      <c r="J51" s="33">
        <v>1</v>
      </c>
      <c r="K51" s="25">
        <v>31</v>
      </c>
      <c r="L51" s="33">
        <v>0.9869</v>
      </c>
      <c r="M51" s="36">
        <f t="shared" si="8"/>
        <v>30.593900000000001</v>
      </c>
      <c r="N51" s="37">
        <f t="shared" si="9"/>
        <v>930</v>
      </c>
      <c r="O51" s="40">
        <f t="shared" si="10"/>
        <v>0.9869</v>
      </c>
      <c r="P51" s="38">
        <f t="shared" si="11"/>
        <v>917.81700000000001</v>
      </c>
    </row>
    <row r="52" spans="1:16" ht="12.95" customHeight="1" x14ac:dyDescent="0.2">
      <c r="A52" s="1" t="s">
        <v>168</v>
      </c>
      <c r="B52" t="s">
        <v>201</v>
      </c>
      <c r="C52" s="25" t="s">
        <v>184</v>
      </c>
      <c r="D52" s="25">
        <v>514053</v>
      </c>
      <c r="E52" s="32" t="s">
        <v>200</v>
      </c>
      <c r="F52" s="25" t="s">
        <v>171</v>
      </c>
      <c r="G52" t="s">
        <v>172</v>
      </c>
      <c r="H52" s="25" t="s">
        <v>144</v>
      </c>
      <c r="I52" s="33">
        <v>1</v>
      </c>
      <c r="J52" s="33">
        <v>1</v>
      </c>
      <c r="K52" s="25">
        <v>61</v>
      </c>
      <c r="L52" s="33">
        <v>0.98409999999999997</v>
      </c>
      <c r="M52" s="36">
        <f t="shared" si="8"/>
        <v>60.030099999999997</v>
      </c>
      <c r="N52" s="37">
        <f t="shared" si="9"/>
        <v>1830</v>
      </c>
      <c r="O52" s="40">
        <f t="shared" si="10"/>
        <v>0.98409999999999997</v>
      </c>
      <c r="P52" s="38">
        <f t="shared" si="11"/>
        <v>1800.903</v>
      </c>
    </row>
    <row r="53" spans="1:16" ht="12.95" customHeight="1" x14ac:dyDescent="0.2">
      <c r="A53" s="1" t="s">
        <v>168</v>
      </c>
      <c r="B53" t="s">
        <v>202</v>
      </c>
      <c r="C53" s="25" t="s">
        <v>184</v>
      </c>
      <c r="D53" s="25">
        <v>147020</v>
      </c>
      <c r="E53" s="32" t="s">
        <v>203</v>
      </c>
      <c r="F53" s="25" t="s">
        <v>171</v>
      </c>
      <c r="G53" t="s">
        <v>172</v>
      </c>
      <c r="H53" s="25" t="s">
        <v>144</v>
      </c>
      <c r="I53" s="33">
        <v>1</v>
      </c>
      <c r="J53" s="33">
        <v>1</v>
      </c>
      <c r="K53" s="25">
        <v>37</v>
      </c>
      <c r="L53" s="33">
        <v>0.98029999999999995</v>
      </c>
      <c r="M53" s="36">
        <f t="shared" si="8"/>
        <v>36.271099999999997</v>
      </c>
      <c r="N53" s="37">
        <f t="shared" si="9"/>
        <v>1110</v>
      </c>
      <c r="O53" s="40">
        <f t="shared" si="10"/>
        <v>0.98029999999999995</v>
      </c>
      <c r="P53" s="38">
        <f t="shared" si="11"/>
        <v>1088.133</v>
      </c>
    </row>
    <row r="54" spans="1:16" ht="12.95" customHeight="1" x14ac:dyDescent="0.2">
      <c r="A54" s="1" t="s">
        <v>168</v>
      </c>
      <c r="B54" t="s">
        <v>204</v>
      </c>
      <c r="C54" s="25" t="s">
        <v>184</v>
      </c>
      <c r="D54" s="25">
        <v>514083</v>
      </c>
      <c r="E54" s="32" t="s">
        <v>203</v>
      </c>
      <c r="F54" s="25" t="s">
        <v>171</v>
      </c>
      <c r="G54" t="s">
        <v>172</v>
      </c>
      <c r="H54" s="25" t="s">
        <v>144</v>
      </c>
      <c r="I54" s="33">
        <v>1</v>
      </c>
      <c r="J54" s="33">
        <v>1</v>
      </c>
      <c r="K54" s="25">
        <v>85</v>
      </c>
      <c r="L54" s="33">
        <v>0.97660000000000002</v>
      </c>
      <c r="M54" s="36">
        <f t="shared" si="8"/>
        <v>83.010999999999996</v>
      </c>
      <c r="N54" s="37">
        <f t="shared" si="9"/>
        <v>2550</v>
      </c>
      <c r="O54" s="40">
        <f t="shared" si="10"/>
        <v>0.97660000000000002</v>
      </c>
      <c r="P54" s="38">
        <f t="shared" si="11"/>
        <v>2490.33</v>
      </c>
    </row>
    <row r="55" spans="1:16" ht="12.95" customHeight="1" x14ac:dyDescent="0.2">
      <c r="A55" s="1" t="s">
        <v>168</v>
      </c>
      <c r="B55" t="s">
        <v>205</v>
      </c>
      <c r="C55" s="25" t="s">
        <v>184</v>
      </c>
      <c r="D55" s="25">
        <v>147023</v>
      </c>
      <c r="E55" s="32" t="s">
        <v>206</v>
      </c>
      <c r="F55" s="25" t="s">
        <v>171</v>
      </c>
      <c r="G55" t="s">
        <v>172</v>
      </c>
      <c r="H55" s="25" t="s">
        <v>144</v>
      </c>
      <c r="I55" s="33">
        <v>1</v>
      </c>
      <c r="J55" s="33">
        <v>1</v>
      </c>
      <c r="K55" s="25">
        <v>30</v>
      </c>
      <c r="L55" s="33">
        <v>0.94850000000000001</v>
      </c>
      <c r="M55" s="36">
        <f t="shared" si="8"/>
        <v>28.455000000000002</v>
      </c>
      <c r="N55" s="37">
        <f t="shared" si="9"/>
        <v>900</v>
      </c>
      <c r="O55" s="40">
        <f t="shared" si="10"/>
        <v>0.94850000000000001</v>
      </c>
      <c r="P55" s="38">
        <f t="shared" si="11"/>
        <v>853.65</v>
      </c>
    </row>
    <row r="56" spans="1:16" ht="12.95" customHeight="1" x14ac:dyDescent="0.2">
      <c r="A56" s="1" t="s">
        <v>168</v>
      </c>
      <c r="B56" t="s">
        <v>207</v>
      </c>
      <c r="C56" s="25" t="s">
        <v>184</v>
      </c>
      <c r="D56" s="25">
        <v>514086</v>
      </c>
      <c r="E56" s="32" t="s">
        <v>206</v>
      </c>
      <c r="F56" s="25" t="s">
        <v>171</v>
      </c>
      <c r="G56" t="s">
        <v>172</v>
      </c>
      <c r="H56" s="25" t="s">
        <v>144</v>
      </c>
      <c r="I56" s="33">
        <v>1</v>
      </c>
      <c r="J56" s="33">
        <v>1</v>
      </c>
      <c r="K56" s="25">
        <v>105</v>
      </c>
      <c r="L56" s="33">
        <v>0.95120000000000005</v>
      </c>
      <c r="M56" s="36">
        <f t="shared" si="8"/>
        <v>99.876000000000005</v>
      </c>
      <c r="N56" s="37">
        <f t="shared" si="9"/>
        <v>3150</v>
      </c>
      <c r="O56" s="40">
        <f t="shared" si="10"/>
        <v>0.95120000000000005</v>
      </c>
      <c r="P56" s="38">
        <f t="shared" si="11"/>
        <v>2996.28</v>
      </c>
    </row>
    <row r="57" spans="1:16" ht="12.95" customHeight="1" x14ac:dyDescent="0.2">
      <c r="A57" s="1" t="s">
        <v>168</v>
      </c>
      <c r="B57" t="s">
        <v>208</v>
      </c>
      <c r="C57" s="25" t="s">
        <v>184</v>
      </c>
      <c r="D57" s="77" t="s">
        <v>377</v>
      </c>
      <c r="E57" s="32" t="s">
        <v>209</v>
      </c>
      <c r="F57" s="25" t="s">
        <v>171</v>
      </c>
      <c r="G57" t="s">
        <v>172</v>
      </c>
      <c r="H57" s="25" t="s">
        <v>144</v>
      </c>
      <c r="I57" s="33">
        <v>1</v>
      </c>
      <c r="J57" s="33">
        <v>1</v>
      </c>
      <c r="K57" s="25">
        <v>0</v>
      </c>
      <c r="L57" s="33">
        <v>0.93600000000000005</v>
      </c>
      <c r="M57" s="36">
        <f t="shared" si="8"/>
        <v>0</v>
      </c>
      <c r="N57" s="37">
        <f t="shared" si="9"/>
        <v>0</v>
      </c>
      <c r="O57" s="40">
        <f t="shared" si="10"/>
        <v>0.93600000000000005</v>
      </c>
      <c r="P57" s="38">
        <f t="shared" si="11"/>
        <v>0</v>
      </c>
    </row>
    <row r="58" spans="1:16" ht="12.95" customHeight="1" x14ac:dyDescent="0.2">
      <c r="A58" s="1" t="s">
        <v>168</v>
      </c>
      <c r="B58" t="s">
        <v>210</v>
      </c>
      <c r="C58" s="25" t="s">
        <v>184</v>
      </c>
      <c r="D58" s="25">
        <v>514082</v>
      </c>
      <c r="E58" s="32" t="s">
        <v>209</v>
      </c>
      <c r="F58" s="25" t="s">
        <v>171</v>
      </c>
      <c r="G58" t="s">
        <v>172</v>
      </c>
      <c r="H58" s="25" t="s">
        <v>144</v>
      </c>
      <c r="I58" s="33">
        <v>1</v>
      </c>
      <c r="J58" s="33">
        <v>1</v>
      </c>
      <c r="K58" s="25">
        <v>31</v>
      </c>
      <c r="L58" s="33">
        <v>0.9365</v>
      </c>
      <c r="M58" s="36">
        <f t="shared" si="8"/>
        <v>29.031500000000001</v>
      </c>
      <c r="N58" s="37">
        <f t="shared" si="9"/>
        <v>930</v>
      </c>
      <c r="O58" s="40">
        <f t="shared" si="10"/>
        <v>0.9365</v>
      </c>
      <c r="P58" s="38">
        <f t="shared" si="11"/>
        <v>870.94500000000005</v>
      </c>
    </row>
    <row r="59" spans="1:16" ht="12.95" customHeight="1" x14ac:dyDescent="0.2">
      <c r="A59" s="1" t="s">
        <v>168</v>
      </c>
      <c r="B59" t="s">
        <v>211</v>
      </c>
      <c r="C59" s="25" t="s">
        <v>184</v>
      </c>
      <c r="D59" s="25">
        <v>147025</v>
      </c>
      <c r="E59" s="32" t="s">
        <v>212</v>
      </c>
      <c r="F59" s="25" t="s">
        <v>171</v>
      </c>
      <c r="G59" t="s">
        <v>172</v>
      </c>
      <c r="H59" s="25" t="s">
        <v>144</v>
      </c>
      <c r="I59" s="33">
        <v>1</v>
      </c>
      <c r="J59" s="33">
        <v>1</v>
      </c>
      <c r="K59" s="25">
        <v>43</v>
      </c>
      <c r="L59" s="33">
        <v>0.92789999999999995</v>
      </c>
      <c r="M59" s="36">
        <f t="shared" si="8"/>
        <v>39.899699999999996</v>
      </c>
      <c r="N59" s="37">
        <f t="shared" si="9"/>
        <v>1290</v>
      </c>
      <c r="O59" s="40">
        <f t="shared" si="10"/>
        <v>0.92789999999999995</v>
      </c>
      <c r="P59" s="38">
        <f t="shared" si="11"/>
        <v>1196.991</v>
      </c>
    </row>
    <row r="60" spans="1:16" ht="12.95" customHeight="1" x14ac:dyDescent="0.2">
      <c r="A60" s="1" t="s">
        <v>168</v>
      </c>
      <c r="B60" t="s">
        <v>213</v>
      </c>
      <c r="C60" s="25" t="s">
        <v>184</v>
      </c>
      <c r="D60" s="25">
        <v>514092</v>
      </c>
      <c r="E60" s="32" t="s">
        <v>212</v>
      </c>
      <c r="F60" s="25" t="s">
        <v>171</v>
      </c>
      <c r="G60" t="s">
        <v>172</v>
      </c>
      <c r="H60" s="25" t="s">
        <v>144</v>
      </c>
      <c r="I60" s="33">
        <v>1</v>
      </c>
      <c r="J60" s="33">
        <v>1</v>
      </c>
      <c r="K60" s="25">
        <v>44</v>
      </c>
      <c r="L60" s="33">
        <v>0.92849999999999999</v>
      </c>
      <c r="M60" s="36">
        <f t="shared" si="8"/>
        <v>40.853999999999999</v>
      </c>
      <c r="N60" s="37">
        <f t="shared" si="9"/>
        <v>1320</v>
      </c>
      <c r="O60" s="40">
        <f t="shared" si="10"/>
        <v>0.92849999999999999</v>
      </c>
      <c r="P60" s="38">
        <f t="shared" si="11"/>
        <v>1225.6199999999999</v>
      </c>
    </row>
    <row r="61" spans="1:16" ht="12.95" customHeight="1" x14ac:dyDescent="0.2">
      <c r="A61" s="1" t="s">
        <v>168</v>
      </c>
      <c r="B61" t="s">
        <v>214</v>
      </c>
      <c r="C61" s="25" t="s">
        <v>184</v>
      </c>
      <c r="D61" s="25">
        <v>147026</v>
      </c>
      <c r="E61" s="32" t="s">
        <v>215</v>
      </c>
      <c r="F61" s="25" t="s">
        <v>186</v>
      </c>
      <c r="G61" t="s">
        <v>172</v>
      </c>
      <c r="H61" s="25" t="s">
        <v>144</v>
      </c>
      <c r="I61" s="33">
        <v>1</v>
      </c>
      <c r="J61" s="33">
        <v>1</v>
      </c>
      <c r="K61" s="25">
        <v>15</v>
      </c>
      <c r="L61" s="33">
        <v>0.92469999999999997</v>
      </c>
      <c r="M61" s="36">
        <f t="shared" si="8"/>
        <v>13.8705</v>
      </c>
      <c r="N61" s="37">
        <f t="shared" si="9"/>
        <v>450</v>
      </c>
      <c r="O61" s="40">
        <f t="shared" si="10"/>
        <v>0.92469999999999997</v>
      </c>
      <c r="P61" s="38">
        <f t="shared" si="11"/>
        <v>416.11500000000001</v>
      </c>
    </row>
    <row r="62" spans="1:16" ht="12.95" customHeight="1" x14ac:dyDescent="0.2">
      <c r="A62" s="1" t="s">
        <v>168</v>
      </c>
      <c r="B62" t="s">
        <v>216</v>
      </c>
      <c r="C62" s="25" t="s">
        <v>184</v>
      </c>
      <c r="D62" s="25">
        <v>514074</v>
      </c>
      <c r="E62" s="32" t="s">
        <v>215</v>
      </c>
      <c r="F62" s="25" t="s">
        <v>186</v>
      </c>
      <c r="G62" t="s">
        <v>172</v>
      </c>
      <c r="H62" s="25" t="s">
        <v>144</v>
      </c>
      <c r="I62" s="33">
        <v>1</v>
      </c>
      <c r="J62" s="33">
        <v>1</v>
      </c>
      <c r="K62" s="25">
        <v>73</v>
      </c>
      <c r="L62" s="33">
        <v>0.92849999999999999</v>
      </c>
      <c r="M62" s="36">
        <f t="shared" si="8"/>
        <v>67.780500000000004</v>
      </c>
      <c r="N62" s="37">
        <f t="shared" si="9"/>
        <v>2190</v>
      </c>
      <c r="O62" s="40">
        <f t="shared" si="10"/>
        <v>0.92849999999999999</v>
      </c>
      <c r="P62" s="38">
        <f t="shared" si="11"/>
        <v>2033.415</v>
      </c>
    </row>
    <row r="63" spans="1:16" ht="12.95" customHeight="1" x14ac:dyDescent="0.2">
      <c r="A63" s="1" t="s">
        <v>168</v>
      </c>
      <c r="B63" t="s">
        <v>217</v>
      </c>
      <c r="C63" s="25" t="s">
        <v>184</v>
      </c>
      <c r="D63" s="25">
        <v>147027</v>
      </c>
      <c r="E63" s="32" t="s">
        <v>218</v>
      </c>
      <c r="F63" s="25" t="s">
        <v>171</v>
      </c>
      <c r="G63" t="s">
        <v>172</v>
      </c>
      <c r="H63" s="25" t="s">
        <v>144</v>
      </c>
      <c r="I63" s="33">
        <v>1</v>
      </c>
      <c r="J63" s="33">
        <v>1</v>
      </c>
      <c r="K63" s="25">
        <v>32</v>
      </c>
      <c r="L63" s="33">
        <v>0.98219999999999996</v>
      </c>
      <c r="M63" s="36">
        <f t="shared" si="8"/>
        <v>31.430399999999999</v>
      </c>
      <c r="N63" s="37">
        <f t="shared" si="9"/>
        <v>960</v>
      </c>
      <c r="O63" s="40">
        <f t="shared" si="10"/>
        <v>0.98219999999999996</v>
      </c>
      <c r="P63" s="38">
        <f t="shared" si="11"/>
        <v>942.91199999999992</v>
      </c>
    </row>
    <row r="64" spans="1:16" ht="12.95" customHeight="1" x14ac:dyDescent="0.2">
      <c r="A64" s="1" t="s">
        <v>168</v>
      </c>
      <c r="B64" t="s">
        <v>219</v>
      </c>
      <c r="C64" s="25" t="s">
        <v>184</v>
      </c>
      <c r="D64" s="25">
        <v>814011</v>
      </c>
      <c r="E64" s="32" t="s">
        <v>218</v>
      </c>
      <c r="F64" s="25" t="s">
        <v>171</v>
      </c>
      <c r="G64" t="s">
        <v>172</v>
      </c>
      <c r="H64" s="25" t="s">
        <v>144</v>
      </c>
      <c r="I64" s="33">
        <v>1</v>
      </c>
      <c r="J64" s="33">
        <v>1</v>
      </c>
      <c r="K64" s="25">
        <v>67</v>
      </c>
      <c r="L64" s="33">
        <v>0.98470000000000002</v>
      </c>
      <c r="M64" s="36">
        <f t="shared" si="8"/>
        <v>65.974900000000005</v>
      </c>
      <c r="N64" s="37">
        <f t="shared" si="9"/>
        <v>2010</v>
      </c>
      <c r="O64" s="40">
        <f t="shared" si="10"/>
        <v>0.98470000000000002</v>
      </c>
      <c r="P64" s="38">
        <f t="shared" si="11"/>
        <v>1979.2470000000001</v>
      </c>
    </row>
    <row r="65" spans="1:16" ht="12.95" customHeight="1" x14ac:dyDescent="0.2">
      <c r="A65" s="1" t="s">
        <v>168</v>
      </c>
      <c r="B65" t="s">
        <v>220</v>
      </c>
      <c r="C65" s="25" t="s">
        <v>184</v>
      </c>
      <c r="D65" s="25">
        <v>147028</v>
      </c>
      <c r="E65" s="32" t="s">
        <v>221</v>
      </c>
      <c r="F65" s="25" t="s">
        <v>171</v>
      </c>
      <c r="G65" t="s">
        <v>172</v>
      </c>
      <c r="H65" s="25" t="s">
        <v>144</v>
      </c>
      <c r="I65" s="33">
        <v>1</v>
      </c>
      <c r="J65" s="33">
        <v>1</v>
      </c>
      <c r="K65" s="25">
        <v>48</v>
      </c>
      <c r="L65" s="33">
        <v>0.99270000000000003</v>
      </c>
      <c r="M65" s="36">
        <f t="shared" si="8"/>
        <v>47.6496</v>
      </c>
      <c r="N65" s="37">
        <f t="shared" si="9"/>
        <v>1440</v>
      </c>
      <c r="O65" s="40">
        <f t="shared" si="10"/>
        <v>0.99270000000000003</v>
      </c>
      <c r="P65" s="38">
        <f t="shared" si="11"/>
        <v>1429.4880000000001</v>
      </c>
    </row>
    <row r="66" spans="1:16" ht="12.95" customHeight="1" x14ac:dyDescent="0.2">
      <c r="A66" s="1" t="s">
        <v>168</v>
      </c>
      <c r="B66" t="s">
        <v>222</v>
      </c>
      <c r="C66" s="25" t="s">
        <v>184</v>
      </c>
      <c r="D66" s="25">
        <v>814010</v>
      </c>
      <c r="E66" s="32" t="s">
        <v>221</v>
      </c>
      <c r="F66" s="25" t="s">
        <v>171</v>
      </c>
      <c r="G66" t="s">
        <v>172</v>
      </c>
      <c r="H66" s="25" t="s">
        <v>144</v>
      </c>
      <c r="I66" s="33">
        <v>1</v>
      </c>
      <c r="J66" s="33">
        <v>1</v>
      </c>
      <c r="K66" s="25">
        <v>60</v>
      </c>
      <c r="L66" s="33">
        <v>0.98760000000000003</v>
      </c>
      <c r="M66" s="36">
        <f t="shared" si="8"/>
        <v>59.256</v>
      </c>
      <c r="N66" s="37">
        <f t="shared" si="9"/>
        <v>1800</v>
      </c>
      <c r="O66" s="40">
        <f t="shared" si="10"/>
        <v>0.98760000000000003</v>
      </c>
      <c r="P66" s="38">
        <f t="shared" si="11"/>
        <v>1777.68</v>
      </c>
    </row>
    <row r="67" spans="1:16" ht="12.95" customHeight="1" x14ac:dyDescent="0.2">
      <c r="A67" s="1" t="s">
        <v>168</v>
      </c>
      <c r="B67" t="s">
        <v>223</v>
      </c>
      <c r="C67" s="25" t="s">
        <v>184</v>
      </c>
      <c r="D67" s="25">
        <v>147035</v>
      </c>
      <c r="E67" s="32" t="s">
        <v>203</v>
      </c>
      <c r="F67" s="25" t="s">
        <v>171</v>
      </c>
      <c r="G67" t="s">
        <v>172</v>
      </c>
      <c r="H67" s="25" t="s">
        <v>144</v>
      </c>
      <c r="I67" s="33">
        <v>1</v>
      </c>
      <c r="J67" s="33">
        <v>1</v>
      </c>
      <c r="K67" s="25">
        <v>31</v>
      </c>
      <c r="L67" s="33">
        <v>0.96779999999999999</v>
      </c>
      <c r="M67" s="36">
        <f t="shared" si="8"/>
        <v>30.001799999999999</v>
      </c>
      <c r="N67" s="37">
        <f t="shared" si="9"/>
        <v>930</v>
      </c>
      <c r="O67" s="40">
        <f t="shared" si="10"/>
        <v>0.96779999999999999</v>
      </c>
      <c r="P67" s="38">
        <f t="shared" si="11"/>
        <v>900.05399999999997</v>
      </c>
    </row>
    <row r="68" spans="1:16" ht="12.95" customHeight="1" x14ac:dyDescent="0.2">
      <c r="A68" s="1" t="s">
        <v>168</v>
      </c>
      <c r="B68" t="s">
        <v>224</v>
      </c>
      <c r="C68" s="25" t="s">
        <v>184</v>
      </c>
      <c r="D68" s="25">
        <v>814014</v>
      </c>
      <c r="E68" s="32" t="s">
        <v>203</v>
      </c>
      <c r="F68" s="25" t="s">
        <v>171</v>
      </c>
      <c r="G68" t="s">
        <v>172</v>
      </c>
      <c r="H68" s="25" t="s">
        <v>144</v>
      </c>
      <c r="I68" s="33">
        <v>1</v>
      </c>
      <c r="J68" s="33">
        <v>1</v>
      </c>
      <c r="K68" s="25">
        <v>111</v>
      </c>
      <c r="L68" s="33">
        <v>0.96930000000000005</v>
      </c>
      <c r="M68" s="36">
        <f t="shared" si="8"/>
        <v>107.59230000000001</v>
      </c>
      <c r="N68" s="37">
        <f t="shared" si="9"/>
        <v>3330</v>
      </c>
      <c r="O68" s="40">
        <f t="shared" si="10"/>
        <v>0.96930000000000005</v>
      </c>
      <c r="P68" s="38">
        <f t="shared" si="11"/>
        <v>3227.7690000000002</v>
      </c>
    </row>
    <row r="69" spans="1:16" ht="12.95" customHeight="1" x14ac:dyDescent="0.2">
      <c r="A69" s="1" t="s">
        <v>168</v>
      </c>
      <c r="B69" t="s">
        <v>225</v>
      </c>
      <c r="C69" s="25" t="s">
        <v>184</v>
      </c>
      <c r="D69" s="25">
        <v>147036</v>
      </c>
      <c r="E69" s="32" t="s">
        <v>226</v>
      </c>
      <c r="F69" s="25" t="s">
        <v>186</v>
      </c>
      <c r="G69" t="s">
        <v>172</v>
      </c>
      <c r="H69" s="25" t="s">
        <v>144</v>
      </c>
      <c r="I69" s="33">
        <v>1</v>
      </c>
      <c r="J69" s="33">
        <v>1</v>
      </c>
      <c r="K69" s="25">
        <v>56</v>
      </c>
      <c r="L69" s="33">
        <v>0.94589999999999996</v>
      </c>
      <c r="M69" s="36">
        <f t="shared" si="8"/>
        <v>52.970399999999998</v>
      </c>
      <c r="N69" s="37">
        <f t="shared" si="9"/>
        <v>1680</v>
      </c>
      <c r="O69" s="40">
        <f t="shared" si="10"/>
        <v>0.94589999999999996</v>
      </c>
      <c r="P69" s="38">
        <f t="shared" si="11"/>
        <v>1589.1119999999999</v>
      </c>
    </row>
    <row r="70" spans="1:16" ht="12.95" customHeight="1" x14ac:dyDescent="0.2">
      <c r="A70" s="1" t="s">
        <v>168</v>
      </c>
      <c r="B70" t="s">
        <v>227</v>
      </c>
      <c r="C70" s="25" t="s">
        <v>184</v>
      </c>
      <c r="D70" s="25">
        <v>514056</v>
      </c>
      <c r="E70" s="32" t="s">
        <v>226</v>
      </c>
      <c r="F70" s="25" t="s">
        <v>186</v>
      </c>
      <c r="G70" t="s">
        <v>172</v>
      </c>
      <c r="H70" s="25" t="s">
        <v>144</v>
      </c>
      <c r="I70" s="33">
        <v>1</v>
      </c>
      <c r="J70" s="33">
        <v>1</v>
      </c>
      <c r="K70" s="25">
        <v>62</v>
      </c>
      <c r="L70" s="33">
        <v>0.94469999999999998</v>
      </c>
      <c r="M70" s="36">
        <f t="shared" si="8"/>
        <v>58.571399999999997</v>
      </c>
      <c r="N70" s="37">
        <f t="shared" si="9"/>
        <v>1860</v>
      </c>
      <c r="O70" s="40">
        <f t="shared" si="10"/>
        <v>0.94469999999999998</v>
      </c>
      <c r="P70" s="38">
        <f t="shared" si="11"/>
        <v>1757.1420000000001</v>
      </c>
    </row>
    <row r="71" spans="1:16" ht="12.95" customHeight="1" x14ac:dyDescent="0.2">
      <c r="A71" s="1" t="s">
        <v>168</v>
      </c>
      <c r="B71" t="s">
        <v>228</v>
      </c>
      <c r="C71" s="25" t="s">
        <v>184</v>
      </c>
      <c r="D71" s="25">
        <v>514081</v>
      </c>
      <c r="E71" s="32" t="s">
        <v>229</v>
      </c>
      <c r="F71" s="25" t="s">
        <v>171</v>
      </c>
      <c r="G71" t="s">
        <v>172</v>
      </c>
      <c r="H71" s="25" t="s">
        <v>144</v>
      </c>
      <c r="I71" s="33">
        <v>1</v>
      </c>
      <c r="J71" s="33">
        <v>1</v>
      </c>
      <c r="K71" s="25">
        <v>19</v>
      </c>
      <c r="L71" s="33">
        <v>0.90849999999999997</v>
      </c>
      <c r="M71" s="36">
        <f t="shared" si="8"/>
        <v>17.261499999999998</v>
      </c>
      <c r="N71" s="37">
        <f t="shared" si="9"/>
        <v>570</v>
      </c>
      <c r="O71" s="40">
        <f t="shared" si="10"/>
        <v>0.90849999999999997</v>
      </c>
      <c r="P71" s="38">
        <f t="shared" si="11"/>
        <v>517.84500000000003</v>
      </c>
    </row>
    <row r="72" spans="1:16" ht="12.95" customHeight="1" x14ac:dyDescent="0.2">
      <c r="A72" s="1" t="s">
        <v>168</v>
      </c>
      <c r="B72" t="s">
        <v>230</v>
      </c>
      <c r="C72" s="25" t="s">
        <v>184</v>
      </c>
      <c r="D72" s="25">
        <v>147038</v>
      </c>
      <c r="E72" s="32" t="s">
        <v>229</v>
      </c>
      <c r="F72" s="25" t="s">
        <v>171</v>
      </c>
      <c r="G72" t="s">
        <v>172</v>
      </c>
      <c r="H72" s="25" t="s">
        <v>144</v>
      </c>
      <c r="I72" s="33">
        <v>1</v>
      </c>
      <c r="J72" s="33">
        <v>1</v>
      </c>
      <c r="K72" s="25">
        <v>123</v>
      </c>
      <c r="L72" s="33">
        <v>0.87980000000000003</v>
      </c>
      <c r="M72" s="36">
        <f t="shared" si="8"/>
        <v>108.2154</v>
      </c>
      <c r="N72" s="37">
        <f t="shared" si="9"/>
        <v>3690</v>
      </c>
      <c r="O72" s="40">
        <f t="shared" si="10"/>
        <v>0.87980000000000003</v>
      </c>
      <c r="P72" s="38">
        <f t="shared" si="11"/>
        <v>3246.462</v>
      </c>
    </row>
    <row r="73" spans="1:16" ht="12.95" customHeight="1" x14ac:dyDescent="0.2">
      <c r="A73" s="1" t="s">
        <v>168</v>
      </c>
      <c r="B73" t="s">
        <v>231</v>
      </c>
      <c r="C73" s="25" t="s">
        <v>184</v>
      </c>
      <c r="D73" s="25">
        <v>147039</v>
      </c>
      <c r="E73" s="32" t="s">
        <v>232</v>
      </c>
      <c r="F73" s="25" t="s">
        <v>171</v>
      </c>
      <c r="G73" t="s">
        <v>172</v>
      </c>
      <c r="H73" s="25" t="s">
        <v>144</v>
      </c>
      <c r="I73" s="33">
        <v>1</v>
      </c>
      <c r="J73" s="33">
        <v>1</v>
      </c>
      <c r="K73" s="25">
        <v>37</v>
      </c>
      <c r="L73" s="33">
        <v>0.96799999999999997</v>
      </c>
      <c r="M73" s="36">
        <f t="shared" ref="M73:M104" si="12">K73*L73</f>
        <v>35.816000000000003</v>
      </c>
      <c r="N73" s="37">
        <f t="shared" ref="N73:N104" si="13">K73*30</f>
        <v>1110</v>
      </c>
      <c r="O73" s="40">
        <f t="shared" ref="O73:O104" si="14">L73</f>
        <v>0.96799999999999997</v>
      </c>
      <c r="P73" s="38">
        <f t="shared" ref="P73:P104" si="15">N73*O73</f>
        <v>1074.48</v>
      </c>
    </row>
    <row r="74" spans="1:16" ht="12.95" customHeight="1" x14ac:dyDescent="0.2">
      <c r="A74" s="1" t="s">
        <v>168</v>
      </c>
      <c r="B74" s="59" t="s">
        <v>233</v>
      </c>
      <c r="C74" s="60" t="s">
        <v>184</v>
      </c>
      <c r="D74" s="60">
        <v>514054</v>
      </c>
      <c r="E74" s="61" t="s">
        <v>234</v>
      </c>
      <c r="F74" s="60" t="s">
        <v>171</v>
      </c>
      <c r="G74" s="59" t="s">
        <v>172</v>
      </c>
      <c r="H74" s="25" t="s">
        <v>144</v>
      </c>
      <c r="I74" s="33">
        <v>1</v>
      </c>
      <c r="J74" s="33">
        <v>1</v>
      </c>
      <c r="K74" s="25">
        <v>81</v>
      </c>
      <c r="L74" s="33">
        <v>0.97240000000000004</v>
      </c>
      <c r="M74" s="36">
        <f t="shared" si="12"/>
        <v>78.764400000000009</v>
      </c>
      <c r="N74" s="37">
        <f t="shared" si="13"/>
        <v>2430</v>
      </c>
      <c r="O74" s="40">
        <f t="shared" si="14"/>
        <v>0.97240000000000004</v>
      </c>
      <c r="P74" s="38">
        <f t="shared" si="15"/>
        <v>2362.9320000000002</v>
      </c>
    </row>
    <row r="75" spans="1:16" ht="12.95" customHeight="1" x14ac:dyDescent="0.2">
      <c r="A75" s="1" t="s">
        <v>168</v>
      </c>
      <c r="B75" t="s">
        <v>235</v>
      </c>
      <c r="C75" s="25" t="s">
        <v>184</v>
      </c>
      <c r="D75" s="25">
        <v>147040</v>
      </c>
      <c r="E75" s="32" t="s">
        <v>236</v>
      </c>
      <c r="F75" s="25" t="s">
        <v>171</v>
      </c>
      <c r="G75" t="s">
        <v>172</v>
      </c>
      <c r="H75" s="25" t="s">
        <v>144</v>
      </c>
      <c r="I75" s="33">
        <v>1</v>
      </c>
      <c r="J75" s="33">
        <v>1</v>
      </c>
      <c r="K75" s="25">
        <v>20</v>
      </c>
      <c r="L75" s="33">
        <v>0.98150000000000004</v>
      </c>
      <c r="M75" s="36">
        <f t="shared" si="12"/>
        <v>19.630000000000003</v>
      </c>
      <c r="N75" s="37">
        <f t="shared" si="13"/>
        <v>600</v>
      </c>
      <c r="O75" s="40">
        <f t="shared" si="14"/>
        <v>0.98150000000000004</v>
      </c>
      <c r="P75" s="38">
        <f t="shared" si="15"/>
        <v>588.9</v>
      </c>
    </row>
    <row r="76" spans="1:16" ht="12.95" customHeight="1" x14ac:dyDescent="0.2">
      <c r="A76" s="1" t="s">
        <v>168</v>
      </c>
      <c r="B76" t="s">
        <v>237</v>
      </c>
      <c r="C76" s="25" t="s">
        <v>184</v>
      </c>
      <c r="D76" s="25">
        <v>514084</v>
      </c>
      <c r="E76" s="32" t="s">
        <v>236</v>
      </c>
      <c r="F76" s="25" t="s">
        <v>171</v>
      </c>
      <c r="G76" t="s">
        <v>172</v>
      </c>
      <c r="H76" s="25" t="s">
        <v>144</v>
      </c>
      <c r="I76" s="33">
        <v>1</v>
      </c>
      <c r="J76" s="33">
        <v>1</v>
      </c>
      <c r="K76" s="25">
        <v>107</v>
      </c>
      <c r="L76" s="33">
        <v>0.98560000000000003</v>
      </c>
      <c r="M76" s="36">
        <f t="shared" si="12"/>
        <v>105.45920000000001</v>
      </c>
      <c r="N76" s="37">
        <f t="shared" si="13"/>
        <v>3210</v>
      </c>
      <c r="O76" s="40">
        <f t="shared" si="14"/>
        <v>0.98560000000000003</v>
      </c>
      <c r="P76" s="38">
        <f t="shared" si="15"/>
        <v>3163.7760000000003</v>
      </c>
    </row>
    <row r="77" spans="1:16" ht="12.95" customHeight="1" x14ac:dyDescent="0.2">
      <c r="A77" s="1" t="s">
        <v>168</v>
      </c>
      <c r="B77" t="s">
        <v>238</v>
      </c>
      <c r="C77" s="25" t="s">
        <v>184</v>
      </c>
      <c r="D77" s="25">
        <v>147041</v>
      </c>
      <c r="E77" s="32" t="s">
        <v>234</v>
      </c>
      <c r="F77" s="25" t="s">
        <v>171</v>
      </c>
      <c r="G77" t="s">
        <v>172</v>
      </c>
      <c r="H77" s="25" t="s">
        <v>144</v>
      </c>
      <c r="I77" s="33">
        <v>1</v>
      </c>
      <c r="J77" s="33">
        <v>1</v>
      </c>
      <c r="K77" s="25">
        <v>28</v>
      </c>
      <c r="L77" s="33">
        <v>0.96220000000000006</v>
      </c>
      <c r="M77" s="36">
        <f t="shared" si="12"/>
        <v>26.941600000000001</v>
      </c>
      <c r="N77" s="37">
        <f t="shared" si="13"/>
        <v>840</v>
      </c>
      <c r="O77" s="40">
        <f t="shared" si="14"/>
        <v>0.96220000000000006</v>
      </c>
      <c r="P77" s="38">
        <f t="shared" si="15"/>
        <v>808.24800000000005</v>
      </c>
    </row>
    <row r="78" spans="1:16" ht="12.95" customHeight="1" x14ac:dyDescent="0.2">
      <c r="A78" s="1" t="s">
        <v>168</v>
      </c>
      <c r="B78" t="s">
        <v>239</v>
      </c>
      <c r="C78" s="25" t="s">
        <v>184</v>
      </c>
      <c r="D78" s="25">
        <v>514087</v>
      </c>
      <c r="E78" s="32" t="s">
        <v>234</v>
      </c>
      <c r="F78" s="25" t="s">
        <v>171</v>
      </c>
      <c r="G78" t="s">
        <v>172</v>
      </c>
      <c r="H78" s="25" t="s">
        <v>144</v>
      </c>
      <c r="I78" s="33">
        <v>1</v>
      </c>
      <c r="J78" s="33">
        <v>1</v>
      </c>
      <c r="K78" s="25">
        <v>43</v>
      </c>
      <c r="L78" s="33">
        <v>0.89870000000000005</v>
      </c>
      <c r="M78" s="36">
        <f t="shared" si="12"/>
        <v>38.644100000000002</v>
      </c>
      <c r="N78" s="37">
        <f t="shared" si="13"/>
        <v>1290</v>
      </c>
      <c r="O78" s="40">
        <f t="shared" si="14"/>
        <v>0.89870000000000005</v>
      </c>
      <c r="P78" s="38">
        <f t="shared" si="15"/>
        <v>1159.3230000000001</v>
      </c>
    </row>
    <row r="79" spans="1:16" ht="12.95" customHeight="1" x14ac:dyDescent="0.2">
      <c r="A79" s="1" t="s">
        <v>168</v>
      </c>
      <c r="B79" t="s">
        <v>240</v>
      </c>
      <c r="C79" s="25" t="s">
        <v>184</v>
      </c>
      <c r="D79" s="25">
        <v>147042</v>
      </c>
      <c r="E79" s="32" t="s">
        <v>241</v>
      </c>
      <c r="F79" s="25" t="s">
        <v>171</v>
      </c>
      <c r="G79" t="s">
        <v>172</v>
      </c>
      <c r="H79" s="25" t="s">
        <v>144</v>
      </c>
      <c r="I79" s="33">
        <v>1</v>
      </c>
      <c r="J79" s="33">
        <v>1</v>
      </c>
      <c r="K79" s="25">
        <v>59</v>
      </c>
      <c r="L79" s="33">
        <v>0.95950000000000002</v>
      </c>
      <c r="M79" s="36">
        <f t="shared" si="12"/>
        <v>56.610500000000002</v>
      </c>
      <c r="N79" s="37">
        <f t="shared" si="13"/>
        <v>1770</v>
      </c>
      <c r="O79" s="40">
        <f t="shared" si="14"/>
        <v>0.95950000000000002</v>
      </c>
      <c r="P79" s="38">
        <f t="shared" si="15"/>
        <v>1698.3150000000001</v>
      </c>
    </row>
    <row r="80" spans="1:16" ht="12.95" customHeight="1" x14ac:dyDescent="0.2">
      <c r="A80" s="1" t="s">
        <v>168</v>
      </c>
      <c r="B80" t="s">
        <v>242</v>
      </c>
      <c r="C80" s="25" t="s">
        <v>184</v>
      </c>
      <c r="D80" s="25">
        <v>514055</v>
      </c>
      <c r="E80" s="32" t="s">
        <v>241</v>
      </c>
      <c r="F80" s="25" t="s">
        <v>171</v>
      </c>
      <c r="G80" t="s">
        <v>172</v>
      </c>
      <c r="H80" s="25" t="s">
        <v>144</v>
      </c>
      <c r="I80" s="33">
        <v>1</v>
      </c>
      <c r="J80" s="33">
        <v>1</v>
      </c>
      <c r="K80" s="25">
        <v>74</v>
      </c>
      <c r="L80" s="33">
        <v>0.95040000000000002</v>
      </c>
      <c r="M80" s="36">
        <f t="shared" si="12"/>
        <v>70.329599999999999</v>
      </c>
      <c r="N80" s="37">
        <f t="shared" si="13"/>
        <v>2220</v>
      </c>
      <c r="O80" s="40">
        <f t="shared" si="14"/>
        <v>0.95040000000000002</v>
      </c>
      <c r="P80" s="38">
        <f t="shared" si="15"/>
        <v>2109.8879999999999</v>
      </c>
    </row>
    <row r="81" spans="1:16" ht="12.95" customHeight="1" x14ac:dyDescent="0.2">
      <c r="A81" s="1" t="s">
        <v>168</v>
      </c>
      <c r="B81" t="s">
        <v>243</v>
      </c>
      <c r="C81" s="25" t="s">
        <v>184</v>
      </c>
      <c r="D81" s="25">
        <v>147044</v>
      </c>
      <c r="E81" s="32" t="s">
        <v>244</v>
      </c>
      <c r="F81" s="25" t="s">
        <v>171</v>
      </c>
      <c r="G81" t="s">
        <v>172</v>
      </c>
      <c r="H81" s="25" t="s">
        <v>144</v>
      </c>
      <c r="I81" s="33">
        <v>1</v>
      </c>
      <c r="J81" s="33">
        <v>1</v>
      </c>
      <c r="K81" s="25">
        <v>61</v>
      </c>
      <c r="L81" s="33">
        <v>0.95779999999999998</v>
      </c>
      <c r="M81" s="36">
        <f t="shared" si="12"/>
        <v>58.425800000000002</v>
      </c>
      <c r="N81" s="37">
        <f t="shared" si="13"/>
        <v>1830</v>
      </c>
      <c r="O81" s="40">
        <f t="shared" si="14"/>
        <v>0.95779999999999998</v>
      </c>
      <c r="P81" s="38">
        <f t="shared" si="15"/>
        <v>1752.7739999999999</v>
      </c>
    </row>
    <row r="82" spans="1:16" ht="12.95" customHeight="1" x14ac:dyDescent="0.2">
      <c r="A82" s="1" t="s">
        <v>168</v>
      </c>
      <c r="B82" s="59" t="s">
        <v>245</v>
      </c>
      <c r="C82" s="60" t="s">
        <v>184</v>
      </c>
      <c r="D82" s="60">
        <v>514072</v>
      </c>
      <c r="E82" s="61" t="s">
        <v>246</v>
      </c>
      <c r="F82" s="60" t="s">
        <v>171</v>
      </c>
      <c r="G82" t="s">
        <v>172</v>
      </c>
      <c r="H82" s="25" t="s">
        <v>144</v>
      </c>
      <c r="I82" s="33">
        <v>1</v>
      </c>
      <c r="J82" s="33">
        <v>1</v>
      </c>
      <c r="K82" s="25">
        <v>0</v>
      </c>
      <c r="L82" s="33">
        <v>0.93500000000000005</v>
      </c>
      <c r="M82" s="36">
        <f t="shared" si="12"/>
        <v>0</v>
      </c>
      <c r="N82" s="37">
        <f t="shared" si="13"/>
        <v>0</v>
      </c>
      <c r="O82" s="40">
        <f t="shared" si="14"/>
        <v>0.93500000000000005</v>
      </c>
      <c r="P82" s="38">
        <f t="shared" si="15"/>
        <v>0</v>
      </c>
    </row>
    <row r="83" spans="1:16" ht="12.95" customHeight="1" x14ac:dyDescent="0.2">
      <c r="A83" s="1" t="s">
        <v>168</v>
      </c>
      <c r="B83" t="s">
        <v>247</v>
      </c>
      <c r="C83" s="25" t="s">
        <v>184</v>
      </c>
      <c r="D83" s="25">
        <v>147045</v>
      </c>
      <c r="E83" s="32" t="s">
        <v>248</v>
      </c>
      <c r="F83" s="25" t="s">
        <v>171</v>
      </c>
      <c r="G83" t="s">
        <v>172</v>
      </c>
      <c r="H83" s="25" t="s">
        <v>144</v>
      </c>
      <c r="I83" s="33">
        <v>1</v>
      </c>
      <c r="J83" s="33">
        <v>1</v>
      </c>
      <c r="K83" s="25">
        <v>23</v>
      </c>
      <c r="L83" s="33">
        <v>0.998</v>
      </c>
      <c r="M83" s="36">
        <f t="shared" si="12"/>
        <v>22.954000000000001</v>
      </c>
      <c r="N83" s="37">
        <f t="shared" si="13"/>
        <v>690</v>
      </c>
      <c r="O83" s="40">
        <f t="shared" si="14"/>
        <v>0.998</v>
      </c>
      <c r="P83" s="38">
        <f t="shared" si="15"/>
        <v>688.62</v>
      </c>
    </row>
    <row r="84" spans="1:16" ht="12.95" customHeight="1" x14ac:dyDescent="0.2">
      <c r="A84" s="1" t="s">
        <v>168</v>
      </c>
      <c r="B84" t="s">
        <v>249</v>
      </c>
      <c r="C84" s="25" t="s">
        <v>184</v>
      </c>
      <c r="D84" s="25">
        <v>514071</v>
      </c>
      <c r="E84" s="32" t="s">
        <v>248</v>
      </c>
      <c r="F84" s="25" t="s">
        <v>171</v>
      </c>
      <c r="G84" t="s">
        <v>172</v>
      </c>
      <c r="H84" s="25" t="s">
        <v>144</v>
      </c>
      <c r="I84" s="33">
        <v>1</v>
      </c>
      <c r="J84" s="33">
        <v>1</v>
      </c>
      <c r="K84" s="25">
        <v>46</v>
      </c>
      <c r="L84" s="33">
        <v>0.99809999999999999</v>
      </c>
      <c r="M84" s="36">
        <f t="shared" si="12"/>
        <v>45.912599999999998</v>
      </c>
      <c r="N84" s="37">
        <f t="shared" si="13"/>
        <v>1380</v>
      </c>
      <c r="O84" s="40">
        <f t="shared" si="14"/>
        <v>0.99809999999999999</v>
      </c>
      <c r="P84" s="38">
        <f t="shared" si="15"/>
        <v>1377.3779999999999</v>
      </c>
    </row>
    <row r="85" spans="1:16" ht="12.95" customHeight="1" x14ac:dyDescent="0.2">
      <c r="A85" s="1" t="s">
        <v>168</v>
      </c>
      <c r="B85" t="s">
        <v>250</v>
      </c>
      <c r="C85" s="25" t="s">
        <v>184</v>
      </c>
      <c r="D85" s="25">
        <v>147046</v>
      </c>
      <c r="E85" s="32" t="s">
        <v>189</v>
      </c>
      <c r="F85" s="25" t="s">
        <v>186</v>
      </c>
      <c r="G85" t="s">
        <v>172</v>
      </c>
      <c r="H85" s="25" t="s">
        <v>144</v>
      </c>
      <c r="I85" s="33">
        <v>1</v>
      </c>
      <c r="J85" s="33">
        <v>1</v>
      </c>
      <c r="K85" s="25">
        <v>62</v>
      </c>
      <c r="L85" s="33">
        <v>0.80820000000000003</v>
      </c>
      <c r="M85" s="36">
        <f t="shared" si="12"/>
        <v>50.108400000000003</v>
      </c>
      <c r="N85" s="37">
        <f t="shared" si="13"/>
        <v>1860</v>
      </c>
      <c r="O85" s="40">
        <f t="shared" si="14"/>
        <v>0.80820000000000003</v>
      </c>
      <c r="P85" s="38">
        <f t="shared" si="15"/>
        <v>1503.252</v>
      </c>
    </row>
    <row r="86" spans="1:16" ht="12.95" customHeight="1" x14ac:dyDescent="0.2">
      <c r="A86" s="1" t="s">
        <v>168</v>
      </c>
      <c r="B86" s="59" t="s">
        <v>251</v>
      </c>
      <c r="C86" s="60" t="s">
        <v>184</v>
      </c>
      <c r="D86" s="60">
        <v>514057</v>
      </c>
      <c r="E86" s="61" t="s">
        <v>252</v>
      </c>
      <c r="F86" s="60" t="s">
        <v>186</v>
      </c>
      <c r="G86" t="s">
        <v>172</v>
      </c>
      <c r="H86" s="25" t="s">
        <v>144</v>
      </c>
      <c r="I86" s="33">
        <v>1</v>
      </c>
      <c r="J86" s="33">
        <v>1</v>
      </c>
      <c r="K86" s="25">
        <v>46</v>
      </c>
      <c r="L86" s="33">
        <v>0.81610000000000005</v>
      </c>
      <c r="M86" s="36">
        <f t="shared" si="12"/>
        <v>37.540600000000005</v>
      </c>
      <c r="N86" s="37">
        <f t="shared" si="13"/>
        <v>1380</v>
      </c>
      <c r="O86" s="40">
        <f t="shared" si="14"/>
        <v>0.81610000000000005</v>
      </c>
      <c r="P86" s="38">
        <f t="shared" si="15"/>
        <v>1126.2180000000001</v>
      </c>
    </row>
    <row r="87" spans="1:16" ht="12.95" customHeight="1" x14ac:dyDescent="0.2">
      <c r="A87" s="1" t="s">
        <v>168</v>
      </c>
      <c r="B87" t="s">
        <v>253</v>
      </c>
      <c r="C87" s="25" t="s">
        <v>184</v>
      </c>
      <c r="D87" s="25">
        <v>147048</v>
      </c>
      <c r="E87" s="32" t="s">
        <v>254</v>
      </c>
      <c r="F87" s="25" t="s">
        <v>171</v>
      </c>
      <c r="G87" t="s">
        <v>172</v>
      </c>
      <c r="H87" s="25" t="s">
        <v>144</v>
      </c>
      <c r="I87" s="33">
        <v>1</v>
      </c>
      <c r="J87" s="33">
        <v>1</v>
      </c>
      <c r="K87" s="25">
        <v>26</v>
      </c>
      <c r="L87" s="33">
        <v>0.94669999999999999</v>
      </c>
      <c r="M87" s="36">
        <f t="shared" si="12"/>
        <v>24.6142</v>
      </c>
      <c r="N87" s="37">
        <f t="shared" si="13"/>
        <v>780</v>
      </c>
      <c r="O87" s="40">
        <f t="shared" si="14"/>
        <v>0.94669999999999999</v>
      </c>
      <c r="P87" s="38">
        <f t="shared" si="15"/>
        <v>738.42600000000004</v>
      </c>
    </row>
    <row r="88" spans="1:16" ht="12.95" customHeight="1" x14ac:dyDescent="0.2">
      <c r="A88" s="1" t="s">
        <v>168</v>
      </c>
      <c r="B88" t="s">
        <v>255</v>
      </c>
      <c r="C88" s="25" t="s">
        <v>184</v>
      </c>
      <c r="D88" s="25">
        <v>514080</v>
      </c>
      <c r="E88" s="32" t="s">
        <v>254</v>
      </c>
      <c r="F88" s="25" t="s">
        <v>171</v>
      </c>
      <c r="G88" t="s">
        <v>172</v>
      </c>
      <c r="H88" s="25" t="s">
        <v>144</v>
      </c>
      <c r="I88" s="33">
        <v>1</v>
      </c>
      <c r="J88" s="33">
        <v>1</v>
      </c>
      <c r="K88" s="25">
        <v>18</v>
      </c>
      <c r="L88" s="33">
        <v>0.90859999999999996</v>
      </c>
      <c r="M88" s="36">
        <f t="shared" si="12"/>
        <v>16.354800000000001</v>
      </c>
      <c r="N88" s="37">
        <f t="shared" si="13"/>
        <v>540</v>
      </c>
      <c r="O88" s="40">
        <f t="shared" si="14"/>
        <v>0.90859999999999996</v>
      </c>
      <c r="P88" s="38">
        <f t="shared" si="15"/>
        <v>490.64400000000001</v>
      </c>
    </row>
    <row r="89" spans="1:16" ht="12.95" customHeight="1" x14ac:dyDescent="0.2">
      <c r="A89" s="1" t="s">
        <v>168</v>
      </c>
      <c r="B89" t="s">
        <v>256</v>
      </c>
      <c r="C89" s="25" t="s">
        <v>184</v>
      </c>
      <c r="D89" s="25">
        <v>147050</v>
      </c>
      <c r="E89" s="32" t="s">
        <v>257</v>
      </c>
      <c r="F89" s="25" t="s">
        <v>186</v>
      </c>
      <c r="G89" t="s">
        <v>172</v>
      </c>
      <c r="H89" s="25" t="s">
        <v>144</v>
      </c>
      <c r="I89" s="33">
        <v>1</v>
      </c>
      <c r="J89" s="33">
        <v>1</v>
      </c>
      <c r="K89" s="25">
        <v>15</v>
      </c>
      <c r="L89" s="33">
        <v>0.91449999999999998</v>
      </c>
      <c r="M89" s="36">
        <f t="shared" si="12"/>
        <v>13.717499999999999</v>
      </c>
      <c r="N89" s="37">
        <f t="shared" si="13"/>
        <v>450</v>
      </c>
      <c r="O89" s="40">
        <f t="shared" si="14"/>
        <v>0.91449999999999998</v>
      </c>
      <c r="P89" s="38">
        <f t="shared" si="15"/>
        <v>411.52499999999998</v>
      </c>
    </row>
    <row r="90" spans="1:16" ht="12.95" customHeight="1" x14ac:dyDescent="0.2">
      <c r="A90" s="1" t="s">
        <v>168</v>
      </c>
      <c r="B90" t="s">
        <v>258</v>
      </c>
      <c r="C90" s="25" t="s">
        <v>184</v>
      </c>
      <c r="D90" s="25">
        <v>147052</v>
      </c>
      <c r="E90" s="32" t="s">
        <v>259</v>
      </c>
      <c r="F90" s="25" t="s">
        <v>171</v>
      </c>
      <c r="G90" t="s">
        <v>172</v>
      </c>
      <c r="H90" s="25" t="s">
        <v>144</v>
      </c>
      <c r="I90" s="33">
        <v>1</v>
      </c>
      <c r="J90" s="33">
        <v>1</v>
      </c>
      <c r="K90" s="25">
        <v>40</v>
      </c>
      <c r="L90" s="33">
        <v>0.94879999999999998</v>
      </c>
      <c r="M90" s="36">
        <f t="shared" si="12"/>
        <v>37.951999999999998</v>
      </c>
      <c r="N90" s="37">
        <f t="shared" si="13"/>
        <v>1200</v>
      </c>
      <c r="O90" s="40">
        <f t="shared" si="14"/>
        <v>0.94879999999999998</v>
      </c>
      <c r="P90" s="38">
        <f t="shared" si="15"/>
        <v>1138.56</v>
      </c>
    </row>
    <row r="91" spans="1:16" ht="12.95" customHeight="1" x14ac:dyDescent="0.2">
      <c r="A91" s="1" t="s">
        <v>168</v>
      </c>
      <c r="B91" t="s">
        <v>260</v>
      </c>
      <c r="C91" s="25" t="s">
        <v>184</v>
      </c>
      <c r="D91" s="25">
        <v>514015</v>
      </c>
      <c r="E91" s="32" t="s">
        <v>259</v>
      </c>
      <c r="F91" s="25" t="s">
        <v>171</v>
      </c>
      <c r="G91" t="s">
        <v>172</v>
      </c>
      <c r="H91" s="25" t="s">
        <v>144</v>
      </c>
      <c r="I91" s="33">
        <v>1</v>
      </c>
      <c r="J91" s="33">
        <v>1</v>
      </c>
      <c r="K91" s="25">
        <v>65</v>
      </c>
      <c r="L91" s="33">
        <v>0.94810000000000005</v>
      </c>
      <c r="M91" s="36">
        <f t="shared" si="12"/>
        <v>61.6265</v>
      </c>
      <c r="N91" s="37">
        <f t="shared" si="13"/>
        <v>1950</v>
      </c>
      <c r="O91" s="40">
        <f t="shared" si="14"/>
        <v>0.94810000000000005</v>
      </c>
      <c r="P91" s="38">
        <f t="shared" si="15"/>
        <v>1848.7950000000001</v>
      </c>
    </row>
    <row r="92" spans="1:16" ht="12.95" customHeight="1" x14ac:dyDescent="0.2">
      <c r="A92" s="1" t="s">
        <v>168</v>
      </c>
      <c r="B92" t="s">
        <v>261</v>
      </c>
      <c r="C92" s="25" t="s">
        <v>184</v>
      </c>
      <c r="D92" s="25">
        <v>147053</v>
      </c>
      <c r="E92" s="32" t="s">
        <v>262</v>
      </c>
      <c r="F92" s="25" t="s">
        <v>171</v>
      </c>
      <c r="G92" t="s">
        <v>172</v>
      </c>
      <c r="H92" s="25" t="s">
        <v>144</v>
      </c>
      <c r="I92" s="33">
        <v>1</v>
      </c>
      <c r="J92" s="33">
        <v>1</v>
      </c>
      <c r="K92" s="25">
        <v>36</v>
      </c>
      <c r="L92" s="33">
        <v>0.90029999999999999</v>
      </c>
      <c r="M92" s="36">
        <f t="shared" si="12"/>
        <v>32.410800000000002</v>
      </c>
      <c r="N92" s="37">
        <f t="shared" si="13"/>
        <v>1080</v>
      </c>
      <c r="O92" s="40">
        <f t="shared" si="14"/>
        <v>0.90029999999999999</v>
      </c>
      <c r="P92" s="38">
        <f t="shared" si="15"/>
        <v>972.32399999999996</v>
      </c>
    </row>
    <row r="93" spans="1:16" ht="12.95" customHeight="1" x14ac:dyDescent="0.2">
      <c r="A93" s="1" t="s">
        <v>168</v>
      </c>
      <c r="B93" t="s">
        <v>263</v>
      </c>
      <c r="C93" s="25" t="s">
        <v>184</v>
      </c>
      <c r="D93" s="25">
        <v>514088</v>
      </c>
      <c r="E93" s="32" t="s">
        <v>262</v>
      </c>
      <c r="F93" s="25" t="s">
        <v>171</v>
      </c>
      <c r="G93" t="s">
        <v>172</v>
      </c>
      <c r="H93" s="25" t="s">
        <v>144</v>
      </c>
      <c r="I93" s="33">
        <v>1</v>
      </c>
      <c r="J93" s="33">
        <v>1</v>
      </c>
      <c r="K93" s="25">
        <v>68</v>
      </c>
      <c r="L93" s="33">
        <v>0.88200000000000001</v>
      </c>
      <c r="M93" s="36">
        <f t="shared" si="12"/>
        <v>59.975999999999999</v>
      </c>
      <c r="N93" s="37">
        <f t="shared" si="13"/>
        <v>2040</v>
      </c>
      <c r="O93" s="40">
        <f t="shared" si="14"/>
        <v>0.88200000000000001</v>
      </c>
      <c r="P93" s="38">
        <f t="shared" si="15"/>
        <v>1799.28</v>
      </c>
    </row>
    <row r="94" spans="1:16" ht="12.95" customHeight="1" x14ac:dyDescent="0.2">
      <c r="A94" s="1" t="s">
        <v>168</v>
      </c>
      <c r="B94" t="s">
        <v>264</v>
      </c>
      <c r="C94" s="25" t="s">
        <v>184</v>
      </c>
      <c r="D94" s="25">
        <v>147055</v>
      </c>
      <c r="E94" s="32" t="s">
        <v>221</v>
      </c>
      <c r="F94" s="25" t="s">
        <v>171</v>
      </c>
      <c r="G94" t="s">
        <v>172</v>
      </c>
      <c r="H94" s="25" t="s">
        <v>144</v>
      </c>
      <c r="I94" s="33">
        <v>1</v>
      </c>
      <c r="J94" s="33">
        <v>1</v>
      </c>
      <c r="K94" s="25">
        <v>49</v>
      </c>
      <c r="L94" s="33">
        <v>0.98599999999999999</v>
      </c>
      <c r="M94" s="36">
        <f t="shared" si="12"/>
        <v>48.314</v>
      </c>
      <c r="N94" s="37">
        <f t="shared" si="13"/>
        <v>1470</v>
      </c>
      <c r="O94" s="40">
        <f t="shared" si="14"/>
        <v>0.98599999999999999</v>
      </c>
      <c r="P94" s="38">
        <f t="shared" si="15"/>
        <v>1449.42</v>
      </c>
    </row>
    <row r="95" spans="1:16" ht="12.95" customHeight="1" x14ac:dyDescent="0.2">
      <c r="A95" s="1" t="s">
        <v>168</v>
      </c>
      <c r="B95" t="s">
        <v>265</v>
      </c>
      <c r="C95" s="25" t="s">
        <v>184</v>
      </c>
      <c r="D95" s="25">
        <v>814009</v>
      </c>
      <c r="E95" s="32" t="s">
        <v>221</v>
      </c>
      <c r="F95" s="25" t="s">
        <v>171</v>
      </c>
      <c r="G95" t="s">
        <v>172</v>
      </c>
      <c r="H95" s="25" t="s">
        <v>144</v>
      </c>
      <c r="I95" s="33">
        <v>1</v>
      </c>
      <c r="J95" s="33">
        <v>1</v>
      </c>
      <c r="K95" s="25">
        <v>60</v>
      </c>
      <c r="L95" s="33">
        <v>0.98660000000000003</v>
      </c>
      <c r="M95" s="36">
        <f t="shared" si="12"/>
        <v>59.196000000000005</v>
      </c>
      <c r="N95" s="37">
        <f t="shared" si="13"/>
        <v>1800</v>
      </c>
      <c r="O95" s="40">
        <f t="shared" si="14"/>
        <v>0.98660000000000003</v>
      </c>
      <c r="P95" s="38">
        <f t="shared" si="15"/>
        <v>1775.88</v>
      </c>
    </row>
    <row r="96" spans="1:16" ht="12.95" customHeight="1" x14ac:dyDescent="0.2">
      <c r="A96" s="1" t="s">
        <v>168</v>
      </c>
      <c r="B96" t="s">
        <v>266</v>
      </c>
      <c r="C96" s="25" t="s">
        <v>184</v>
      </c>
      <c r="D96" s="25">
        <v>147056</v>
      </c>
      <c r="E96" s="32" t="s">
        <v>267</v>
      </c>
      <c r="F96" s="25" t="s">
        <v>171</v>
      </c>
      <c r="G96" t="s">
        <v>172</v>
      </c>
      <c r="H96" s="25" t="s">
        <v>144</v>
      </c>
      <c r="I96" s="33">
        <v>1</v>
      </c>
      <c r="J96" s="33">
        <v>1</v>
      </c>
      <c r="K96" s="25">
        <v>60</v>
      </c>
      <c r="L96" s="33">
        <v>0.97309999999999997</v>
      </c>
      <c r="M96" s="36">
        <f t="shared" si="12"/>
        <v>58.385999999999996</v>
      </c>
      <c r="N96" s="37">
        <f t="shared" si="13"/>
        <v>1800</v>
      </c>
      <c r="O96" s="40">
        <f t="shared" si="14"/>
        <v>0.97309999999999997</v>
      </c>
      <c r="P96" s="38">
        <f t="shared" si="15"/>
        <v>1751.58</v>
      </c>
    </row>
    <row r="97" spans="1:16" ht="12.95" customHeight="1" x14ac:dyDescent="0.2">
      <c r="A97" s="1" t="s">
        <v>168</v>
      </c>
      <c r="B97" t="s">
        <v>268</v>
      </c>
      <c r="C97" s="25" t="s">
        <v>184</v>
      </c>
      <c r="D97" s="25">
        <v>514017</v>
      </c>
      <c r="E97" s="32" t="s">
        <v>267</v>
      </c>
      <c r="F97" s="25" t="s">
        <v>171</v>
      </c>
      <c r="G97" t="s">
        <v>172</v>
      </c>
      <c r="H97" s="25" t="s">
        <v>144</v>
      </c>
      <c r="I97" s="33">
        <v>1</v>
      </c>
      <c r="J97" s="33">
        <v>1</v>
      </c>
      <c r="K97" s="25">
        <v>75</v>
      </c>
      <c r="L97" s="33">
        <v>0.97619999999999996</v>
      </c>
      <c r="M97" s="36">
        <f t="shared" si="12"/>
        <v>73.215000000000003</v>
      </c>
      <c r="N97" s="37">
        <f t="shared" si="13"/>
        <v>2250</v>
      </c>
      <c r="O97" s="40">
        <f t="shared" si="14"/>
        <v>0.97619999999999996</v>
      </c>
      <c r="P97" s="38">
        <f t="shared" si="15"/>
        <v>2196.4499999999998</v>
      </c>
    </row>
    <row r="98" spans="1:16" ht="12.95" customHeight="1" x14ac:dyDescent="0.2">
      <c r="A98" s="1" t="s">
        <v>168</v>
      </c>
      <c r="B98" t="s">
        <v>269</v>
      </c>
      <c r="C98" s="25" t="s">
        <v>184</v>
      </c>
      <c r="D98" s="25">
        <v>147057</v>
      </c>
      <c r="E98" s="32" t="s">
        <v>270</v>
      </c>
      <c r="F98" s="25" t="s">
        <v>171</v>
      </c>
      <c r="G98" t="s">
        <v>172</v>
      </c>
      <c r="H98" s="25" t="s">
        <v>144</v>
      </c>
      <c r="I98" s="33">
        <v>1</v>
      </c>
      <c r="J98" s="33">
        <v>1</v>
      </c>
      <c r="K98" s="25">
        <v>30</v>
      </c>
      <c r="L98" s="33">
        <v>0.97960000000000003</v>
      </c>
      <c r="M98" s="36">
        <f t="shared" si="12"/>
        <v>29.388000000000002</v>
      </c>
      <c r="N98" s="37">
        <f t="shared" si="13"/>
        <v>900</v>
      </c>
      <c r="O98" s="40">
        <f t="shared" si="14"/>
        <v>0.97960000000000003</v>
      </c>
      <c r="P98" s="38">
        <f t="shared" si="15"/>
        <v>881.64</v>
      </c>
    </row>
    <row r="99" spans="1:16" ht="12.95" customHeight="1" x14ac:dyDescent="0.2">
      <c r="A99" s="1" t="s">
        <v>168</v>
      </c>
      <c r="B99" t="s">
        <v>271</v>
      </c>
      <c r="C99" s="25" t="s">
        <v>184</v>
      </c>
      <c r="D99" s="25">
        <v>514016</v>
      </c>
      <c r="E99" s="32" t="s">
        <v>270</v>
      </c>
      <c r="F99" s="25" t="s">
        <v>171</v>
      </c>
      <c r="G99" t="s">
        <v>172</v>
      </c>
      <c r="H99" s="25" t="s">
        <v>144</v>
      </c>
      <c r="I99" s="33">
        <v>1</v>
      </c>
      <c r="J99" s="33">
        <v>1</v>
      </c>
      <c r="K99" s="25">
        <v>60</v>
      </c>
      <c r="L99" s="33">
        <v>0.9647</v>
      </c>
      <c r="M99" s="36">
        <f t="shared" si="12"/>
        <v>57.881999999999998</v>
      </c>
      <c r="N99" s="37">
        <f t="shared" si="13"/>
        <v>1800</v>
      </c>
      <c r="O99" s="40">
        <f t="shared" si="14"/>
        <v>0.9647</v>
      </c>
      <c r="P99" s="38">
        <f t="shared" si="15"/>
        <v>1736.46</v>
      </c>
    </row>
    <row r="100" spans="1:16" ht="12.95" customHeight="1" x14ac:dyDescent="0.2">
      <c r="A100" s="1" t="s">
        <v>168</v>
      </c>
      <c r="B100" t="s">
        <v>272</v>
      </c>
      <c r="C100" s="25" t="s">
        <v>184</v>
      </c>
      <c r="D100" s="25">
        <v>147059</v>
      </c>
      <c r="E100" s="32" t="s">
        <v>273</v>
      </c>
      <c r="F100" s="25" t="s">
        <v>171</v>
      </c>
      <c r="G100" t="s">
        <v>172</v>
      </c>
      <c r="H100" s="25" t="s">
        <v>144</v>
      </c>
      <c r="I100" s="33">
        <v>1</v>
      </c>
      <c r="J100" s="33">
        <v>1</v>
      </c>
      <c r="K100" s="25">
        <v>25</v>
      </c>
      <c r="L100" s="33">
        <v>0.95789999999999997</v>
      </c>
      <c r="M100" s="36">
        <f t="shared" si="12"/>
        <v>23.947499999999998</v>
      </c>
      <c r="N100" s="37">
        <f t="shared" si="13"/>
        <v>750</v>
      </c>
      <c r="O100" s="40">
        <f t="shared" si="14"/>
        <v>0.95789999999999997</v>
      </c>
      <c r="P100" s="38">
        <f t="shared" si="15"/>
        <v>718.42499999999995</v>
      </c>
    </row>
    <row r="101" spans="1:16" ht="12.95" customHeight="1" x14ac:dyDescent="0.2">
      <c r="A101" s="1" t="s">
        <v>168</v>
      </c>
      <c r="B101" t="s">
        <v>274</v>
      </c>
      <c r="C101" s="25" t="s">
        <v>184</v>
      </c>
      <c r="D101" s="25">
        <v>514090</v>
      </c>
      <c r="E101" s="32" t="s">
        <v>273</v>
      </c>
      <c r="F101" s="25" t="s">
        <v>171</v>
      </c>
      <c r="G101" t="s">
        <v>172</v>
      </c>
      <c r="H101" s="25" t="s">
        <v>144</v>
      </c>
      <c r="I101" s="33">
        <v>1</v>
      </c>
      <c r="J101" s="33">
        <v>1</v>
      </c>
      <c r="K101" s="25">
        <v>33</v>
      </c>
      <c r="L101" s="33">
        <v>0.96709999999999996</v>
      </c>
      <c r="M101" s="36">
        <f t="shared" si="12"/>
        <v>31.914299999999997</v>
      </c>
      <c r="N101" s="37">
        <f t="shared" si="13"/>
        <v>990</v>
      </c>
      <c r="O101" s="40">
        <f t="shared" si="14"/>
        <v>0.96709999999999996</v>
      </c>
      <c r="P101" s="38">
        <f t="shared" si="15"/>
        <v>957.42899999999997</v>
      </c>
    </row>
    <row r="102" spans="1:16" ht="12.95" customHeight="1" x14ac:dyDescent="0.2">
      <c r="A102" s="1" t="s">
        <v>168</v>
      </c>
      <c r="B102" t="s">
        <v>275</v>
      </c>
      <c r="C102" s="25" t="s">
        <v>184</v>
      </c>
      <c r="D102" s="25">
        <v>147060</v>
      </c>
      <c r="E102" s="32" t="s">
        <v>276</v>
      </c>
      <c r="F102" s="25" t="s">
        <v>171</v>
      </c>
      <c r="G102" t="s">
        <v>172</v>
      </c>
      <c r="H102" s="25" t="s">
        <v>144</v>
      </c>
      <c r="I102" s="33">
        <v>1</v>
      </c>
      <c r="J102" s="33">
        <v>1</v>
      </c>
      <c r="K102" s="25">
        <v>47</v>
      </c>
      <c r="L102" s="33">
        <v>0.96030000000000004</v>
      </c>
      <c r="M102" s="36">
        <f t="shared" si="12"/>
        <v>45.134100000000004</v>
      </c>
      <c r="N102" s="37">
        <f t="shared" si="13"/>
        <v>1410</v>
      </c>
      <c r="O102" s="40">
        <f t="shared" si="14"/>
        <v>0.96030000000000004</v>
      </c>
      <c r="P102" s="38">
        <f t="shared" si="15"/>
        <v>1354.0230000000001</v>
      </c>
    </row>
    <row r="103" spans="1:16" ht="12.95" customHeight="1" x14ac:dyDescent="0.2">
      <c r="A103" s="1" t="s">
        <v>168</v>
      </c>
      <c r="B103" t="s">
        <v>277</v>
      </c>
      <c r="C103" s="25" t="s">
        <v>184</v>
      </c>
      <c r="D103" s="75">
        <v>514089</v>
      </c>
      <c r="E103" s="32" t="s">
        <v>276</v>
      </c>
      <c r="F103" s="25" t="s">
        <v>171</v>
      </c>
      <c r="G103" t="s">
        <v>172</v>
      </c>
      <c r="H103" s="25" t="s">
        <v>144</v>
      </c>
      <c r="I103" s="33">
        <v>1</v>
      </c>
      <c r="J103" s="33">
        <v>1</v>
      </c>
      <c r="K103" s="25">
        <v>60</v>
      </c>
      <c r="L103" s="33">
        <v>0.95030000000000003</v>
      </c>
      <c r="M103" s="36">
        <f t="shared" si="12"/>
        <v>57.018000000000001</v>
      </c>
      <c r="N103" s="37">
        <f t="shared" si="13"/>
        <v>1800</v>
      </c>
      <c r="O103" s="40">
        <f t="shared" si="14"/>
        <v>0.95030000000000003</v>
      </c>
      <c r="P103" s="38">
        <f t="shared" si="15"/>
        <v>1710.54</v>
      </c>
    </row>
    <row r="104" spans="1:16" ht="12.95" customHeight="1" x14ac:dyDescent="0.2">
      <c r="A104" s="1" t="s">
        <v>168</v>
      </c>
      <c r="B104" t="s">
        <v>278</v>
      </c>
      <c r="C104" s="25" t="s">
        <v>184</v>
      </c>
      <c r="D104" s="75">
        <v>147063</v>
      </c>
      <c r="E104" s="32" t="s">
        <v>279</v>
      </c>
      <c r="F104" s="25" t="s">
        <v>171</v>
      </c>
      <c r="G104" t="s">
        <v>172</v>
      </c>
      <c r="H104" s="25" t="s">
        <v>144</v>
      </c>
      <c r="I104" s="33">
        <v>1</v>
      </c>
      <c r="J104" s="33">
        <v>1</v>
      </c>
      <c r="K104" s="25">
        <v>22</v>
      </c>
      <c r="L104" s="33">
        <v>0.9879</v>
      </c>
      <c r="M104" s="36">
        <f t="shared" si="12"/>
        <v>21.733799999999999</v>
      </c>
      <c r="N104" s="37">
        <f t="shared" si="13"/>
        <v>660</v>
      </c>
      <c r="O104" s="40">
        <f t="shared" si="14"/>
        <v>0.9879</v>
      </c>
      <c r="P104" s="38">
        <f t="shared" si="15"/>
        <v>652.01400000000001</v>
      </c>
    </row>
    <row r="105" spans="1:16" ht="12.95" customHeight="1" x14ac:dyDescent="0.2">
      <c r="A105" s="1" t="s">
        <v>168</v>
      </c>
      <c r="B105" t="s">
        <v>280</v>
      </c>
      <c r="C105" s="25" t="s">
        <v>184</v>
      </c>
      <c r="D105" s="77" t="s">
        <v>378</v>
      </c>
      <c r="E105" s="32" t="s">
        <v>279</v>
      </c>
      <c r="F105" s="25" t="s">
        <v>171</v>
      </c>
      <c r="G105" t="s">
        <v>172</v>
      </c>
      <c r="H105" s="25" t="s">
        <v>144</v>
      </c>
      <c r="I105" s="33">
        <v>1</v>
      </c>
      <c r="J105" s="33">
        <v>1</v>
      </c>
      <c r="K105" s="25">
        <v>0</v>
      </c>
      <c r="L105" s="33">
        <v>0.93600000000000005</v>
      </c>
      <c r="M105" s="36">
        <f t="shared" ref="M105:M115" si="16">K105*L105</f>
        <v>0</v>
      </c>
      <c r="N105" s="37">
        <f t="shared" ref="N105:N115" si="17">K105*30</f>
        <v>0</v>
      </c>
      <c r="O105" s="40">
        <f t="shared" ref="O105:O115" si="18">L105</f>
        <v>0.93600000000000005</v>
      </c>
      <c r="P105" s="38">
        <f t="shared" ref="P105:P115" si="19">N105*O105</f>
        <v>0</v>
      </c>
    </row>
    <row r="106" spans="1:16" ht="12.95" customHeight="1" x14ac:dyDescent="0.2">
      <c r="A106" s="1" t="s">
        <v>168</v>
      </c>
      <c r="B106" t="s">
        <v>281</v>
      </c>
      <c r="C106" s="25" t="s">
        <v>184</v>
      </c>
      <c r="D106" s="25">
        <v>147064</v>
      </c>
      <c r="E106" s="32" t="s">
        <v>282</v>
      </c>
      <c r="F106" s="25" t="s">
        <v>171</v>
      </c>
      <c r="G106" t="s">
        <v>172</v>
      </c>
      <c r="H106" s="25" t="s">
        <v>144</v>
      </c>
      <c r="I106" s="33">
        <v>1</v>
      </c>
      <c r="J106" s="33">
        <v>1</v>
      </c>
      <c r="K106" s="25">
        <v>79</v>
      </c>
      <c r="L106" s="33">
        <v>0.98670000000000002</v>
      </c>
      <c r="M106" s="36">
        <f t="shared" si="16"/>
        <v>77.949300000000008</v>
      </c>
      <c r="N106" s="37">
        <f t="shared" si="17"/>
        <v>2370</v>
      </c>
      <c r="O106" s="40">
        <f t="shared" si="18"/>
        <v>0.98670000000000002</v>
      </c>
      <c r="P106" s="38">
        <f t="shared" si="19"/>
        <v>2338.4790000000003</v>
      </c>
    </row>
    <row r="107" spans="1:16" ht="12.95" customHeight="1" x14ac:dyDescent="0.2">
      <c r="A107" s="1" t="s">
        <v>168</v>
      </c>
      <c r="B107" t="s">
        <v>283</v>
      </c>
      <c r="C107" s="25" t="s">
        <v>184</v>
      </c>
      <c r="D107" s="25">
        <v>514012</v>
      </c>
      <c r="E107" s="32" t="s">
        <v>282</v>
      </c>
      <c r="F107" s="25" t="s">
        <v>171</v>
      </c>
      <c r="G107" t="s">
        <v>172</v>
      </c>
      <c r="H107" s="25" t="s">
        <v>144</v>
      </c>
      <c r="I107" s="33">
        <v>1</v>
      </c>
      <c r="J107" s="33">
        <v>1</v>
      </c>
      <c r="K107" s="25">
        <v>93</v>
      </c>
      <c r="L107" s="33">
        <v>0.98460000000000003</v>
      </c>
      <c r="M107" s="36">
        <f t="shared" si="16"/>
        <v>91.567800000000005</v>
      </c>
      <c r="N107" s="37">
        <f t="shared" si="17"/>
        <v>2790</v>
      </c>
      <c r="O107" s="40">
        <f t="shared" si="18"/>
        <v>0.98460000000000003</v>
      </c>
      <c r="P107" s="38">
        <f t="shared" si="19"/>
        <v>2747.0340000000001</v>
      </c>
    </row>
    <row r="108" spans="1:16" ht="12.95" customHeight="1" x14ac:dyDescent="0.2">
      <c r="A108" s="1" t="s">
        <v>168</v>
      </c>
      <c r="B108" t="s">
        <v>284</v>
      </c>
      <c r="C108" s="25" t="s">
        <v>184</v>
      </c>
      <c r="D108" s="25">
        <v>147065</v>
      </c>
      <c r="E108" s="32" t="s">
        <v>285</v>
      </c>
      <c r="F108" s="25" t="s">
        <v>171</v>
      </c>
      <c r="G108" t="s">
        <v>172</v>
      </c>
      <c r="H108" s="25" t="s">
        <v>144</v>
      </c>
      <c r="I108" s="33">
        <v>1</v>
      </c>
      <c r="J108" s="33">
        <v>1</v>
      </c>
      <c r="K108" s="25">
        <v>34</v>
      </c>
      <c r="L108" s="33">
        <v>0.91779999999999995</v>
      </c>
      <c r="M108" s="36">
        <f t="shared" si="16"/>
        <v>31.205199999999998</v>
      </c>
      <c r="N108" s="37">
        <f t="shared" si="17"/>
        <v>1020</v>
      </c>
      <c r="O108" s="40">
        <f t="shared" si="18"/>
        <v>0.91779999999999995</v>
      </c>
      <c r="P108" s="38">
        <f t="shared" si="19"/>
        <v>936.15599999999995</v>
      </c>
    </row>
    <row r="109" spans="1:16" ht="12.95" customHeight="1" x14ac:dyDescent="0.2">
      <c r="A109" s="1" t="s">
        <v>168</v>
      </c>
      <c r="B109" t="s">
        <v>286</v>
      </c>
      <c r="C109" s="25" t="s">
        <v>184</v>
      </c>
      <c r="D109" s="25">
        <v>514068</v>
      </c>
      <c r="E109" s="32" t="s">
        <v>285</v>
      </c>
      <c r="F109" s="25" t="s">
        <v>171</v>
      </c>
      <c r="G109" t="s">
        <v>172</v>
      </c>
      <c r="H109" s="25" t="s">
        <v>144</v>
      </c>
      <c r="I109" s="33">
        <v>1</v>
      </c>
      <c r="J109" s="33">
        <v>1</v>
      </c>
      <c r="K109" s="25">
        <v>81</v>
      </c>
      <c r="L109" s="33">
        <v>0.89359999999999995</v>
      </c>
      <c r="M109" s="36">
        <f t="shared" si="16"/>
        <v>72.381599999999992</v>
      </c>
      <c r="N109" s="37">
        <f t="shared" si="17"/>
        <v>2430</v>
      </c>
      <c r="O109" s="40">
        <f t="shared" si="18"/>
        <v>0.89359999999999995</v>
      </c>
      <c r="P109" s="38">
        <f t="shared" si="19"/>
        <v>2171.4479999999999</v>
      </c>
    </row>
    <row r="110" spans="1:16" ht="12.95" customHeight="1" x14ac:dyDescent="0.2">
      <c r="A110" s="1" t="s">
        <v>168</v>
      </c>
      <c r="B110" t="s">
        <v>287</v>
      </c>
      <c r="C110" s="25" t="s">
        <v>184</v>
      </c>
      <c r="D110" s="25">
        <v>147066</v>
      </c>
      <c r="E110" s="32" t="s">
        <v>288</v>
      </c>
      <c r="F110" s="25" t="s">
        <v>186</v>
      </c>
      <c r="G110" t="s">
        <v>172</v>
      </c>
      <c r="H110" s="25" t="s">
        <v>144</v>
      </c>
      <c r="I110" s="33">
        <v>1</v>
      </c>
      <c r="J110" s="33">
        <v>1</v>
      </c>
      <c r="K110" s="25">
        <v>80</v>
      </c>
      <c r="L110" s="33">
        <v>0.90629999999999999</v>
      </c>
      <c r="M110" s="36">
        <f t="shared" si="16"/>
        <v>72.504000000000005</v>
      </c>
      <c r="N110" s="37">
        <f t="shared" si="17"/>
        <v>2400</v>
      </c>
      <c r="O110" s="40">
        <f t="shared" si="18"/>
        <v>0.90629999999999999</v>
      </c>
      <c r="P110" s="38">
        <f t="shared" si="19"/>
        <v>2175.12</v>
      </c>
    </row>
    <row r="111" spans="1:16" ht="12.95" customHeight="1" x14ac:dyDescent="0.2">
      <c r="A111" s="1" t="s">
        <v>168</v>
      </c>
      <c r="B111" t="s">
        <v>289</v>
      </c>
      <c r="C111" s="25" t="s">
        <v>184</v>
      </c>
      <c r="D111" s="25">
        <v>514018</v>
      </c>
      <c r="E111" s="32" t="s">
        <v>288</v>
      </c>
      <c r="F111" s="25" t="s">
        <v>186</v>
      </c>
      <c r="G111" t="s">
        <v>172</v>
      </c>
      <c r="H111" s="25" t="s">
        <v>144</v>
      </c>
      <c r="I111" s="33">
        <v>1</v>
      </c>
      <c r="J111" s="33">
        <v>1</v>
      </c>
      <c r="K111" s="25">
        <v>106</v>
      </c>
      <c r="L111" s="33">
        <v>0.91200000000000003</v>
      </c>
      <c r="M111" s="36">
        <f t="shared" si="16"/>
        <v>96.671999999999997</v>
      </c>
      <c r="N111" s="37">
        <f t="shared" si="17"/>
        <v>3180</v>
      </c>
      <c r="O111" s="40">
        <f t="shared" si="18"/>
        <v>0.91200000000000003</v>
      </c>
      <c r="P111" s="38">
        <f t="shared" si="19"/>
        <v>2900.1600000000003</v>
      </c>
    </row>
    <row r="112" spans="1:16" ht="12.95" customHeight="1" x14ac:dyDescent="0.2">
      <c r="A112" s="1" t="s">
        <v>168</v>
      </c>
      <c r="B112" t="s">
        <v>290</v>
      </c>
      <c r="C112" s="25" t="s">
        <v>184</v>
      </c>
      <c r="D112" s="25">
        <v>147068</v>
      </c>
      <c r="E112" s="32" t="s">
        <v>291</v>
      </c>
      <c r="F112" s="25" t="s">
        <v>186</v>
      </c>
      <c r="G112" t="s">
        <v>172</v>
      </c>
      <c r="H112" s="25" t="s">
        <v>144</v>
      </c>
      <c r="I112" s="33">
        <v>1</v>
      </c>
      <c r="J112" s="33">
        <v>1</v>
      </c>
      <c r="K112" s="25">
        <v>65</v>
      </c>
      <c r="L112" s="33">
        <v>0.86860000000000004</v>
      </c>
      <c r="M112" s="36">
        <f t="shared" si="16"/>
        <v>56.459000000000003</v>
      </c>
      <c r="N112" s="37">
        <f t="shared" si="17"/>
        <v>1950</v>
      </c>
      <c r="O112" s="40">
        <f t="shared" si="18"/>
        <v>0.86860000000000004</v>
      </c>
      <c r="P112" s="38">
        <f t="shared" si="19"/>
        <v>1693.77</v>
      </c>
    </row>
    <row r="113" spans="1:19" ht="12.95" customHeight="1" x14ac:dyDescent="0.2">
      <c r="A113" s="1" t="s">
        <v>168</v>
      </c>
      <c r="B113" t="s">
        <v>292</v>
      </c>
      <c r="C113" s="25" t="s">
        <v>184</v>
      </c>
      <c r="D113" s="25">
        <v>514067</v>
      </c>
      <c r="E113" s="32" t="s">
        <v>291</v>
      </c>
      <c r="F113" s="25" t="s">
        <v>186</v>
      </c>
      <c r="G113" t="s">
        <v>172</v>
      </c>
      <c r="H113" s="25" t="s">
        <v>144</v>
      </c>
      <c r="I113" s="33">
        <v>1</v>
      </c>
      <c r="J113" s="33">
        <v>1</v>
      </c>
      <c r="K113" s="25">
        <v>56</v>
      </c>
      <c r="L113" s="33">
        <v>0.84060000000000001</v>
      </c>
      <c r="M113" s="36">
        <f t="shared" si="16"/>
        <v>47.073599999999999</v>
      </c>
      <c r="N113" s="37">
        <f t="shared" si="17"/>
        <v>1680</v>
      </c>
      <c r="O113" s="40">
        <f t="shared" si="18"/>
        <v>0.84060000000000001</v>
      </c>
      <c r="P113" s="38">
        <f t="shared" si="19"/>
        <v>1412.2080000000001</v>
      </c>
    </row>
    <row r="114" spans="1:19" ht="12.95" customHeight="1" x14ac:dyDescent="0.2">
      <c r="A114" s="1" t="s">
        <v>168</v>
      </c>
      <c r="B114" t="s">
        <v>293</v>
      </c>
      <c r="C114" s="25" t="s">
        <v>184</v>
      </c>
      <c r="D114" s="25">
        <v>147095</v>
      </c>
      <c r="E114" s="32" t="s">
        <v>218</v>
      </c>
      <c r="F114" s="25" t="s">
        <v>171</v>
      </c>
      <c r="G114" t="s">
        <v>172</v>
      </c>
      <c r="H114" s="25" t="s">
        <v>144</v>
      </c>
      <c r="I114" s="33">
        <v>1</v>
      </c>
      <c r="J114" s="33">
        <v>1</v>
      </c>
      <c r="K114" s="25">
        <v>40</v>
      </c>
      <c r="L114" s="33">
        <v>0.97350000000000003</v>
      </c>
      <c r="M114" s="36">
        <f t="shared" si="16"/>
        <v>38.94</v>
      </c>
      <c r="N114" s="37">
        <f t="shared" si="17"/>
        <v>1200</v>
      </c>
      <c r="O114" s="40">
        <f t="shared" si="18"/>
        <v>0.97350000000000003</v>
      </c>
      <c r="P114" s="38">
        <f t="shared" si="19"/>
        <v>1168.2</v>
      </c>
    </row>
    <row r="115" spans="1:19" ht="12.95" customHeight="1" x14ac:dyDescent="0.2">
      <c r="A115" s="41" t="s">
        <v>168</v>
      </c>
      <c r="B115" s="42" t="s">
        <v>294</v>
      </c>
      <c r="C115" s="25" t="s">
        <v>184</v>
      </c>
      <c r="D115" s="43"/>
      <c r="E115" s="32" t="s">
        <v>221</v>
      </c>
      <c r="F115" s="43" t="s">
        <v>171</v>
      </c>
      <c r="G115" s="42" t="s">
        <v>172</v>
      </c>
      <c r="H115" s="43" t="s">
        <v>144</v>
      </c>
      <c r="I115" s="33">
        <v>1</v>
      </c>
      <c r="J115" s="33">
        <v>1</v>
      </c>
      <c r="K115" s="25">
        <v>0</v>
      </c>
      <c r="L115" s="44">
        <v>0.96</v>
      </c>
      <c r="M115" s="36">
        <f t="shared" si="16"/>
        <v>0</v>
      </c>
      <c r="N115" s="37">
        <f t="shared" si="17"/>
        <v>0</v>
      </c>
      <c r="O115" s="45">
        <f t="shared" si="18"/>
        <v>0.96</v>
      </c>
      <c r="P115" s="47">
        <f t="shared" si="19"/>
        <v>0</v>
      </c>
    </row>
    <row r="116" spans="1:19" ht="12.95" customHeight="1" x14ac:dyDescent="0.2">
      <c r="A116" s="48"/>
      <c r="B116" s="49"/>
      <c r="C116" s="32"/>
      <c r="D116" s="32"/>
      <c r="E116" s="32"/>
      <c r="F116" s="32"/>
      <c r="G116" s="49"/>
      <c r="H116" s="32"/>
      <c r="I116" s="33"/>
      <c r="J116" s="33"/>
      <c r="K116" s="51"/>
      <c r="L116" s="50"/>
      <c r="M116" s="51"/>
      <c r="N116" s="39"/>
      <c r="O116" s="40"/>
      <c r="P116" s="53"/>
      <c r="Q116" s="2" t="s">
        <v>165</v>
      </c>
      <c r="R116" s="2" t="s">
        <v>10</v>
      </c>
      <c r="S116" s="2" t="s">
        <v>166</v>
      </c>
    </row>
    <row r="117" spans="1:19" ht="12.95" customHeight="1" x14ac:dyDescent="0.2">
      <c r="A117" s="80" t="s">
        <v>295</v>
      </c>
      <c r="B117" s="80"/>
      <c r="C117" s="54"/>
      <c r="D117" s="54"/>
      <c r="E117" s="32"/>
      <c r="K117" s="37">
        <f>SUM(K41:K115)</f>
        <v>3924</v>
      </c>
      <c r="L117" s="33"/>
      <c r="M117" s="37">
        <f>SUM(M41:M115)</f>
        <v>3676.8524000000016</v>
      </c>
      <c r="N117" s="37">
        <f>SUM(N41:N115)</f>
        <v>117720</v>
      </c>
      <c r="O117" s="55"/>
      <c r="P117" s="56">
        <f>M117-O117</f>
        <v>3676.8524000000016</v>
      </c>
      <c r="Q117" s="57">
        <v>0.8</v>
      </c>
      <c r="R117" s="53">
        <f>M117*Q117</f>
        <v>2941.4819200000015</v>
      </c>
      <c r="S117" s="53">
        <f>M117-R117</f>
        <v>735.37048000000004</v>
      </c>
    </row>
    <row r="118" spans="1:19" ht="12.95" customHeight="1" x14ac:dyDescent="0.2">
      <c r="E118" s="32"/>
      <c r="K118" s="34"/>
      <c r="L118" s="33"/>
      <c r="M118" s="34"/>
      <c r="N118" s="37"/>
      <c r="O118" s="25"/>
      <c r="P118" s="38"/>
    </row>
    <row r="119" spans="1:19" ht="12.95" customHeight="1" x14ac:dyDescent="0.2">
      <c r="A119" s="1" t="s">
        <v>168</v>
      </c>
      <c r="B119" t="s">
        <v>296</v>
      </c>
      <c r="C119" s="25" t="s">
        <v>184</v>
      </c>
      <c r="D119" s="25">
        <v>147011</v>
      </c>
      <c r="E119" s="32" t="s">
        <v>297</v>
      </c>
      <c r="F119" s="25" t="s">
        <v>298</v>
      </c>
      <c r="G119" t="s">
        <v>172</v>
      </c>
      <c r="H119" s="25" t="s">
        <v>144</v>
      </c>
      <c r="I119" s="33">
        <v>1</v>
      </c>
      <c r="J119" s="33">
        <v>1</v>
      </c>
      <c r="K119" s="25">
        <v>56</v>
      </c>
      <c r="L119" s="33">
        <v>0.91290000000000004</v>
      </c>
      <c r="M119" s="36">
        <f t="shared" ref="M119:M142" si="20">K119*L119</f>
        <v>51.122399999999999</v>
      </c>
      <c r="N119" s="37">
        <f t="shared" ref="N119:N142" si="21">K119*30</f>
        <v>1680</v>
      </c>
      <c r="O119" s="40">
        <f t="shared" ref="O119:O142" si="22">L119</f>
        <v>0.91290000000000004</v>
      </c>
      <c r="P119" s="38">
        <f t="shared" ref="P119:P142" si="23">N119*O119</f>
        <v>1533.672</v>
      </c>
    </row>
    <row r="120" spans="1:19" ht="12.95" customHeight="1" x14ac:dyDescent="0.2">
      <c r="A120" s="1" t="s">
        <v>168</v>
      </c>
      <c r="B120" s="3" t="s">
        <v>379</v>
      </c>
      <c r="C120" s="25" t="s">
        <v>184</v>
      </c>
      <c r="D120" s="75">
        <v>37391</v>
      </c>
      <c r="E120" s="32" t="s">
        <v>297</v>
      </c>
      <c r="F120" s="25" t="s">
        <v>298</v>
      </c>
      <c r="G120" t="s">
        <v>172</v>
      </c>
      <c r="H120" s="25" t="s">
        <v>144</v>
      </c>
      <c r="I120" s="33">
        <v>1</v>
      </c>
      <c r="J120" s="33">
        <v>1</v>
      </c>
      <c r="K120" s="25">
        <v>4</v>
      </c>
      <c r="L120" s="33">
        <v>1</v>
      </c>
      <c r="M120" s="36">
        <f t="shared" si="20"/>
        <v>4</v>
      </c>
      <c r="N120" s="37">
        <f t="shared" si="21"/>
        <v>120</v>
      </c>
      <c r="O120" s="40">
        <f t="shared" si="22"/>
        <v>1</v>
      </c>
      <c r="P120" s="38">
        <f t="shared" si="23"/>
        <v>120</v>
      </c>
    </row>
    <row r="121" spans="1:19" ht="12.95" customHeight="1" x14ac:dyDescent="0.2">
      <c r="A121" s="1" t="s">
        <v>168</v>
      </c>
      <c r="B121" t="s">
        <v>299</v>
      </c>
      <c r="C121" s="25" t="s">
        <v>184</v>
      </c>
      <c r="D121" s="25">
        <v>147012</v>
      </c>
      <c r="E121" s="32" t="s">
        <v>300</v>
      </c>
      <c r="F121" s="25" t="s">
        <v>298</v>
      </c>
      <c r="G121" t="s">
        <v>172</v>
      </c>
      <c r="H121" s="25" t="s">
        <v>144</v>
      </c>
      <c r="I121" s="33">
        <v>1</v>
      </c>
      <c r="J121" s="33">
        <v>1</v>
      </c>
      <c r="K121" s="25">
        <v>56</v>
      </c>
      <c r="L121" s="33">
        <v>1</v>
      </c>
      <c r="M121" s="36">
        <f t="shared" si="20"/>
        <v>56</v>
      </c>
      <c r="N121" s="37">
        <f t="shared" si="21"/>
        <v>1680</v>
      </c>
      <c r="O121" s="40">
        <f t="shared" si="22"/>
        <v>1</v>
      </c>
      <c r="P121" s="38">
        <f t="shared" si="23"/>
        <v>1680</v>
      </c>
    </row>
    <row r="122" spans="1:19" ht="12.95" customHeight="1" x14ac:dyDescent="0.2">
      <c r="A122" s="1" t="s">
        <v>168</v>
      </c>
      <c r="B122" t="s">
        <v>301</v>
      </c>
      <c r="C122" s="25" t="s">
        <v>184</v>
      </c>
      <c r="D122" s="25">
        <v>514066</v>
      </c>
      <c r="E122" s="32" t="s">
        <v>300</v>
      </c>
      <c r="F122" s="25" t="s">
        <v>298</v>
      </c>
      <c r="G122" t="s">
        <v>172</v>
      </c>
      <c r="H122" s="25" t="s">
        <v>144</v>
      </c>
      <c r="I122" s="33">
        <v>1</v>
      </c>
      <c r="J122" s="33">
        <v>1</v>
      </c>
      <c r="K122" s="25">
        <v>33</v>
      </c>
      <c r="L122" s="33">
        <v>0.90359999999999996</v>
      </c>
      <c r="M122" s="36">
        <f t="shared" si="20"/>
        <v>29.8188</v>
      </c>
      <c r="N122" s="37">
        <f t="shared" si="21"/>
        <v>990</v>
      </c>
      <c r="O122" s="40">
        <f t="shared" si="22"/>
        <v>0.90359999999999996</v>
      </c>
      <c r="P122" s="38">
        <f t="shared" si="23"/>
        <v>894.56399999999996</v>
      </c>
    </row>
    <row r="123" spans="1:19" ht="12.95" customHeight="1" x14ac:dyDescent="0.2">
      <c r="A123" s="1" t="s">
        <v>168</v>
      </c>
      <c r="B123" t="s">
        <v>302</v>
      </c>
      <c r="C123" s="25" t="s">
        <v>184</v>
      </c>
      <c r="D123" s="25">
        <v>147013</v>
      </c>
      <c r="E123" s="32" t="s">
        <v>303</v>
      </c>
      <c r="F123" s="25" t="s">
        <v>298</v>
      </c>
      <c r="G123" t="s">
        <v>172</v>
      </c>
      <c r="H123" s="25" t="s">
        <v>144</v>
      </c>
      <c r="I123" s="33">
        <v>1</v>
      </c>
      <c r="J123" s="33">
        <v>1</v>
      </c>
      <c r="K123" s="25">
        <v>72</v>
      </c>
      <c r="L123" s="33">
        <v>0.92379999999999995</v>
      </c>
      <c r="M123" s="36">
        <f t="shared" si="20"/>
        <v>66.513599999999997</v>
      </c>
      <c r="N123" s="37">
        <f t="shared" si="21"/>
        <v>2160</v>
      </c>
      <c r="O123" s="40">
        <f t="shared" si="22"/>
        <v>0.92379999999999995</v>
      </c>
      <c r="P123" s="38">
        <f t="shared" si="23"/>
        <v>1995.4079999999999</v>
      </c>
    </row>
    <row r="124" spans="1:19" ht="12.95" customHeight="1" x14ac:dyDescent="0.2">
      <c r="A124" s="1" t="s">
        <v>168</v>
      </c>
      <c r="B124" t="s">
        <v>304</v>
      </c>
      <c r="C124" s="25" t="s">
        <v>184</v>
      </c>
      <c r="D124" s="25">
        <v>514077</v>
      </c>
      <c r="E124" s="32" t="s">
        <v>303</v>
      </c>
      <c r="F124" s="25" t="s">
        <v>298</v>
      </c>
      <c r="G124" t="s">
        <v>172</v>
      </c>
      <c r="H124" s="25" t="s">
        <v>144</v>
      </c>
      <c r="I124" s="33">
        <v>1</v>
      </c>
      <c r="J124" s="33">
        <v>1</v>
      </c>
      <c r="K124" s="25">
        <v>79</v>
      </c>
      <c r="L124" s="33">
        <v>0.9304</v>
      </c>
      <c r="M124" s="36">
        <f t="shared" si="20"/>
        <v>73.501599999999996</v>
      </c>
      <c r="N124" s="37">
        <f t="shared" si="21"/>
        <v>2370</v>
      </c>
      <c r="O124" s="40">
        <f t="shared" si="22"/>
        <v>0.9304</v>
      </c>
      <c r="P124" s="38">
        <f t="shared" si="23"/>
        <v>2205.0480000000002</v>
      </c>
    </row>
    <row r="125" spans="1:19" ht="12.95" customHeight="1" x14ac:dyDescent="0.2">
      <c r="A125" s="1" t="s">
        <v>168</v>
      </c>
      <c r="B125" t="s">
        <v>305</v>
      </c>
      <c r="C125" s="25" t="s">
        <v>184</v>
      </c>
      <c r="D125" s="25">
        <v>147014</v>
      </c>
      <c r="E125" s="32" t="s">
        <v>306</v>
      </c>
      <c r="F125" s="25" t="s">
        <v>298</v>
      </c>
      <c r="G125" t="s">
        <v>172</v>
      </c>
      <c r="H125" s="25" t="s">
        <v>144</v>
      </c>
      <c r="I125" s="33">
        <v>1</v>
      </c>
      <c r="J125" s="33">
        <v>1</v>
      </c>
      <c r="K125" s="25">
        <v>59</v>
      </c>
      <c r="L125" s="33">
        <v>0.9254</v>
      </c>
      <c r="M125" s="36">
        <f t="shared" si="20"/>
        <v>54.598599999999998</v>
      </c>
      <c r="N125" s="37">
        <f t="shared" si="21"/>
        <v>1770</v>
      </c>
      <c r="O125" s="40">
        <f t="shared" si="22"/>
        <v>0.9254</v>
      </c>
      <c r="P125" s="38">
        <f t="shared" si="23"/>
        <v>1637.9580000000001</v>
      </c>
    </row>
    <row r="126" spans="1:19" ht="12.95" customHeight="1" x14ac:dyDescent="0.2">
      <c r="A126" s="1" t="s">
        <v>168</v>
      </c>
      <c r="B126" t="s">
        <v>307</v>
      </c>
      <c r="C126" s="25" t="s">
        <v>184</v>
      </c>
      <c r="D126" s="25">
        <v>514078</v>
      </c>
      <c r="E126" s="32" t="s">
        <v>306</v>
      </c>
      <c r="F126" s="25" t="s">
        <v>298</v>
      </c>
      <c r="G126" t="s">
        <v>172</v>
      </c>
      <c r="H126" s="25" t="s">
        <v>144</v>
      </c>
      <c r="I126" s="33">
        <v>1</v>
      </c>
      <c r="J126" s="33">
        <v>1</v>
      </c>
      <c r="K126" s="25">
        <v>54</v>
      </c>
      <c r="L126" s="33">
        <v>0.93330000000000002</v>
      </c>
      <c r="M126" s="36">
        <f t="shared" si="20"/>
        <v>50.398200000000003</v>
      </c>
      <c r="N126" s="37">
        <f t="shared" si="21"/>
        <v>1620</v>
      </c>
      <c r="O126" s="40">
        <f t="shared" si="22"/>
        <v>0.93330000000000002</v>
      </c>
      <c r="P126" s="38">
        <f t="shared" si="23"/>
        <v>1511.9460000000001</v>
      </c>
    </row>
    <row r="127" spans="1:19" ht="12.95" customHeight="1" x14ac:dyDescent="0.2">
      <c r="A127" s="1" t="s">
        <v>168</v>
      </c>
      <c r="B127" t="s">
        <v>308</v>
      </c>
      <c r="C127" s="25" t="s">
        <v>184</v>
      </c>
      <c r="D127" s="25">
        <v>147022</v>
      </c>
      <c r="E127" s="32" t="s">
        <v>206</v>
      </c>
      <c r="F127" s="25" t="s">
        <v>298</v>
      </c>
      <c r="G127" t="s">
        <v>172</v>
      </c>
      <c r="H127" s="25" t="s">
        <v>144</v>
      </c>
      <c r="I127" s="33">
        <v>1</v>
      </c>
      <c r="J127" s="33">
        <v>1</v>
      </c>
      <c r="K127" s="25">
        <v>53</v>
      </c>
      <c r="L127" s="33">
        <v>0.92310000000000003</v>
      </c>
      <c r="M127" s="36">
        <f t="shared" si="20"/>
        <v>48.924300000000002</v>
      </c>
      <c r="N127" s="37">
        <f t="shared" si="21"/>
        <v>1590</v>
      </c>
      <c r="O127" s="40">
        <f t="shared" si="22"/>
        <v>0.92310000000000003</v>
      </c>
      <c r="P127" s="38">
        <f t="shared" si="23"/>
        <v>1467.729</v>
      </c>
    </row>
    <row r="128" spans="1:19" ht="12.95" customHeight="1" x14ac:dyDescent="0.2">
      <c r="A128" s="1" t="s">
        <v>168</v>
      </c>
      <c r="B128" t="s">
        <v>309</v>
      </c>
      <c r="C128" s="25" t="s">
        <v>184</v>
      </c>
      <c r="D128" s="25">
        <v>814007</v>
      </c>
      <c r="E128" s="32" t="s">
        <v>206</v>
      </c>
      <c r="F128" s="25" t="s">
        <v>298</v>
      </c>
      <c r="G128" t="s">
        <v>172</v>
      </c>
      <c r="H128" s="25" t="s">
        <v>144</v>
      </c>
      <c r="I128" s="33">
        <v>1</v>
      </c>
      <c r="J128" s="33">
        <v>1</v>
      </c>
      <c r="K128" s="25">
        <v>87</v>
      </c>
      <c r="L128" s="33">
        <v>0.91700000000000004</v>
      </c>
      <c r="M128" s="36">
        <f t="shared" si="20"/>
        <v>79.778999999999996</v>
      </c>
      <c r="N128" s="37">
        <f t="shared" si="21"/>
        <v>2610</v>
      </c>
      <c r="O128" s="40">
        <f t="shared" si="22"/>
        <v>0.91700000000000004</v>
      </c>
      <c r="P128" s="38">
        <f t="shared" si="23"/>
        <v>2393.37</v>
      </c>
    </row>
    <row r="129" spans="1:19" ht="12.95" customHeight="1" x14ac:dyDescent="0.2">
      <c r="A129" s="1" t="s">
        <v>168</v>
      </c>
      <c r="B129" t="s">
        <v>313</v>
      </c>
      <c r="C129" s="25" t="s">
        <v>184</v>
      </c>
      <c r="D129" s="25">
        <v>147031</v>
      </c>
      <c r="E129" s="32" t="s">
        <v>314</v>
      </c>
      <c r="F129" s="60" t="s">
        <v>186</v>
      </c>
      <c r="G129" t="s">
        <v>172</v>
      </c>
      <c r="H129" s="25" t="s">
        <v>144</v>
      </c>
      <c r="I129" s="33">
        <v>1</v>
      </c>
      <c r="J129" s="33">
        <v>1</v>
      </c>
      <c r="K129" s="25">
        <v>56</v>
      </c>
      <c r="L129" s="33">
        <v>0.85770000000000002</v>
      </c>
      <c r="M129" s="36">
        <f t="shared" si="20"/>
        <v>48.031199999999998</v>
      </c>
      <c r="N129" s="37">
        <f t="shared" si="21"/>
        <v>1680</v>
      </c>
      <c r="O129" s="40">
        <f t="shared" si="22"/>
        <v>0.85770000000000002</v>
      </c>
      <c r="P129" s="38">
        <f t="shared" si="23"/>
        <v>1440.9359999999999</v>
      </c>
    </row>
    <row r="130" spans="1:19" ht="12.95" customHeight="1" x14ac:dyDescent="0.2">
      <c r="A130" s="1" t="s">
        <v>168</v>
      </c>
      <c r="B130" t="s">
        <v>315</v>
      </c>
      <c r="C130" s="25" t="s">
        <v>184</v>
      </c>
      <c r="D130" s="25">
        <v>514064</v>
      </c>
      <c r="E130" s="32" t="s">
        <v>314</v>
      </c>
      <c r="F130" s="60" t="s">
        <v>186</v>
      </c>
      <c r="G130" t="s">
        <v>172</v>
      </c>
      <c r="H130" s="25" t="s">
        <v>144</v>
      </c>
      <c r="I130" s="33">
        <v>1</v>
      </c>
      <c r="J130" s="33">
        <v>1</v>
      </c>
      <c r="K130" s="25">
        <v>80</v>
      </c>
      <c r="L130" s="33">
        <v>0.87660000000000005</v>
      </c>
      <c r="M130" s="36">
        <f t="shared" si="20"/>
        <v>70.128</v>
      </c>
      <c r="N130" s="37">
        <f t="shared" si="21"/>
        <v>2400</v>
      </c>
      <c r="O130" s="40">
        <f t="shared" si="22"/>
        <v>0.87660000000000005</v>
      </c>
      <c r="P130" s="38">
        <f t="shared" si="23"/>
        <v>2103.84</v>
      </c>
    </row>
    <row r="131" spans="1:19" ht="12.95" customHeight="1" x14ac:dyDescent="0.2">
      <c r="A131" s="1" t="s">
        <v>168</v>
      </c>
      <c r="B131" t="s">
        <v>316</v>
      </c>
      <c r="C131" s="25" t="s">
        <v>184</v>
      </c>
      <c r="D131" s="25">
        <v>147032</v>
      </c>
      <c r="E131" s="32" t="s">
        <v>317</v>
      </c>
      <c r="F131" s="25" t="s">
        <v>298</v>
      </c>
      <c r="G131" t="s">
        <v>172</v>
      </c>
      <c r="H131" s="25" t="s">
        <v>144</v>
      </c>
      <c r="I131" s="33">
        <v>1</v>
      </c>
      <c r="J131" s="33">
        <v>1</v>
      </c>
      <c r="K131" s="25">
        <v>63</v>
      </c>
      <c r="L131" s="33">
        <v>0.92049999999999998</v>
      </c>
      <c r="M131" s="36">
        <f t="shared" si="20"/>
        <v>57.991500000000002</v>
      </c>
      <c r="N131" s="37">
        <f t="shared" si="21"/>
        <v>1890</v>
      </c>
      <c r="O131" s="40">
        <f t="shared" si="22"/>
        <v>0.92049999999999998</v>
      </c>
      <c r="P131" s="38">
        <f t="shared" si="23"/>
        <v>1739.7449999999999</v>
      </c>
    </row>
    <row r="132" spans="1:19" ht="12.95" customHeight="1" x14ac:dyDescent="0.2">
      <c r="A132" s="1" t="s">
        <v>168</v>
      </c>
      <c r="B132" t="s">
        <v>318</v>
      </c>
      <c r="C132" s="25" t="s">
        <v>184</v>
      </c>
      <c r="D132" s="25">
        <v>147033</v>
      </c>
      <c r="E132" s="32" t="s">
        <v>319</v>
      </c>
      <c r="F132" s="25" t="s">
        <v>298</v>
      </c>
      <c r="G132" t="s">
        <v>172</v>
      </c>
      <c r="H132" s="25" t="s">
        <v>144</v>
      </c>
      <c r="I132" s="33">
        <v>1</v>
      </c>
      <c r="J132" s="33">
        <v>1</v>
      </c>
      <c r="K132" s="25">
        <v>89</v>
      </c>
      <c r="L132" s="33">
        <v>0.92449999999999999</v>
      </c>
      <c r="M132" s="36">
        <f t="shared" si="20"/>
        <v>82.280500000000004</v>
      </c>
      <c r="N132" s="37">
        <f t="shared" si="21"/>
        <v>2670</v>
      </c>
      <c r="O132" s="40">
        <f t="shared" si="22"/>
        <v>0.92449999999999999</v>
      </c>
      <c r="P132" s="38">
        <f t="shared" si="23"/>
        <v>2468.415</v>
      </c>
    </row>
    <row r="133" spans="1:19" ht="12.95" customHeight="1" x14ac:dyDescent="0.2">
      <c r="A133" s="1" t="s">
        <v>168</v>
      </c>
      <c r="B133" t="s">
        <v>347</v>
      </c>
      <c r="C133" s="25" t="s">
        <v>184</v>
      </c>
      <c r="D133" s="25">
        <v>514060</v>
      </c>
      <c r="E133" s="32" t="s">
        <v>319</v>
      </c>
      <c r="F133" s="25" t="s">
        <v>312</v>
      </c>
      <c r="G133" t="s">
        <v>172</v>
      </c>
      <c r="H133" s="25" t="s">
        <v>144</v>
      </c>
      <c r="I133" s="50">
        <v>1</v>
      </c>
      <c r="J133" s="50">
        <v>1</v>
      </c>
      <c r="K133" s="25">
        <v>70</v>
      </c>
      <c r="L133" s="33">
        <v>0.9214</v>
      </c>
      <c r="M133" s="36">
        <f t="shared" si="20"/>
        <v>64.498000000000005</v>
      </c>
      <c r="N133" s="37">
        <f t="shared" si="21"/>
        <v>2100</v>
      </c>
      <c r="O133" s="40">
        <f t="shared" si="22"/>
        <v>0.9214</v>
      </c>
      <c r="P133" s="38">
        <f t="shared" si="23"/>
        <v>1934.94</v>
      </c>
    </row>
    <row r="134" spans="1:19" ht="12.95" customHeight="1" x14ac:dyDescent="0.2">
      <c r="A134" s="1" t="s">
        <v>168</v>
      </c>
      <c r="B134" t="s">
        <v>320</v>
      </c>
      <c r="C134" s="25" t="s">
        <v>184</v>
      </c>
      <c r="D134" s="25">
        <v>147034</v>
      </c>
      <c r="E134" s="32" t="s">
        <v>321</v>
      </c>
      <c r="F134" s="25" t="s">
        <v>298</v>
      </c>
      <c r="G134" t="s">
        <v>172</v>
      </c>
      <c r="H134" s="25" t="s">
        <v>144</v>
      </c>
      <c r="I134" s="33">
        <v>1</v>
      </c>
      <c r="J134" s="33">
        <v>1</v>
      </c>
      <c r="K134" s="25">
        <v>62</v>
      </c>
      <c r="L134" s="33">
        <v>0.93410000000000004</v>
      </c>
      <c r="M134" s="36">
        <f t="shared" si="20"/>
        <v>57.914200000000001</v>
      </c>
      <c r="N134" s="37">
        <f t="shared" si="21"/>
        <v>1860</v>
      </c>
      <c r="O134" s="40">
        <f t="shared" si="22"/>
        <v>0.93410000000000004</v>
      </c>
      <c r="P134" s="38">
        <f t="shared" si="23"/>
        <v>1737.4260000000002</v>
      </c>
    </row>
    <row r="135" spans="1:19" ht="12.95" customHeight="1" x14ac:dyDescent="0.2">
      <c r="A135" s="1" t="s">
        <v>168</v>
      </c>
      <c r="B135" t="s">
        <v>322</v>
      </c>
      <c r="C135" s="25" t="s">
        <v>184</v>
      </c>
      <c r="D135" s="25">
        <v>514063</v>
      </c>
      <c r="E135" s="32" t="s">
        <v>321</v>
      </c>
      <c r="F135" s="25" t="s">
        <v>298</v>
      </c>
      <c r="G135" t="s">
        <v>172</v>
      </c>
      <c r="H135" s="25" t="s">
        <v>144</v>
      </c>
      <c r="I135" s="33">
        <v>1</v>
      </c>
      <c r="J135" s="33">
        <v>1</v>
      </c>
      <c r="K135" s="25">
        <v>99</v>
      </c>
      <c r="L135" s="33">
        <v>0.95509999999999995</v>
      </c>
      <c r="M135" s="36">
        <f t="shared" si="20"/>
        <v>94.554899999999989</v>
      </c>
      <c r="N135" s="37">
        <f t="shared" si="21"/>
        <v>2970</v>
      </c>
      <c r="O135" s="40">
        <f t="shared" si="22"/>
        <v>0.95509999999999995</v>
      </c>
      <c r="P135" s="38">
        <f t="shared" si="23"/>
        <v>2836.6469999999999</v>
      </c>
    </row>
    <row r="136" spans="1:19" ht="12.95" customHeight="1" x14ac:dyDescent="0.2">
      <c r="A136" s="1" t="s">
        <v>168</v>
      </c>
      <c r="B136" t="s">
        <v>323</v>
      </c>
      <c r="C136" s="25" t="s">
        <v>184</v>
      </c>
      <c r="D136" s="25">
        <v>147037</v>
      </c>
      <c r="E136" s="32" t="s">
        <v>324</v>
      </c>
      <c r="F136" s="25" t="s">
        <v>298</v>
      </c>
      <c r="G136" t="s">
        <v>172</v>
      </c>
      <c r="H136" s="25" t="s">
        <v>144</v>
      </c>
      <c r="I136" s="33">
        <v>1</v>
      </c>
      <c r="J136" s="33">
        <v>1</v>
      </c>
      <c r="K136" s="25">
        <v>50</v>
      </c>
      <c r="L136" s="33">
        <v>0.90859999999999996</v>
      </c>
      <c r="M136" s="36">
        <f t="shared" si="20"/>
        <v>45.43</v>
      </c>
      <c r="N136" s="37">
        <f t="shared" si="21"/>
        <v>1500</v>
      </c>
      <c r="O136" s="40">
        <f t="shared" si="22"/>
        <v>0.90859999999999996</v>
      </c>
      <c r="P136" s="38">
        <f t="shared" si="23"/>
        <v>1362.8999999999999</v>
      </c>
    </row>
    <row r="137" spans="1:19" ht="12.95" customHeight="1" x14ac:dyDescent="0.2">
      <c r="A137" s="1" t="s">
        <v>168</v>
      </c>
      <c r="B137" t="s">
        <v>325</v>
      </c>
      <c r="C137" s="25" t="s">
        <v>184</v>
      </c>
      <c r="D137" s="25">
        <v>514065</v>
      </c>
      <c r="E137" s="32" t="s">
        <v>324</v>
      </c>
      <c r="F137" s="25" t="s">
        <v>298</v>
      </c>
      <c r="G137" t="s">
        <v>172</v>
      </c>
      <c r="H137" s="25" t="s">
        <v>144</v>
      </c>
      <c r="I137" s="33">
        <v>1</v>
      </c>
      <c r="J137" s="33">
        <v>1</v>
      </c>
      <c r="K137" s="25">
        <v>71</v>
      </c>
      <c r="L137" s="33">
        <v>0.92449999999999999</v>
      </c>
      <c r="M137" s="36">
        <f t="shared" si="20"/>
        <v>65.639499999999998</v>
      </c>
      <c r="N137" s="37">
        <f t="shared" si="21"/>
        <v>2130</v>
      </c>
      <c r="O137" s="40">
        <f t="shared" si="22"/>
        <v>0.92449999999999999</v>
      </c>
      <c r="P137" s="38">
        <f t="shared" si="23"/>
        <v>1969.1849999999999</v>
      </c>
    </row>
    <row r="138" spans="1:19" ht="12.95" customHeight="1" x14ac:dyDescent="0.2">
      <c r="A138" s="1" t="s">
        <v>168</v>
      </c>
      <c r="B138" t="s">
        <v>326</v>
      </c>
      <c r="C138" s="25" t="s">
        <v>184</v>
      </c>
      <c r="D138" s="25">
        <v>147051</v>
      </c>
      <c r="E138" s="32" t="s">
        <v>327</v>
      </c>
      <c r="F138" s="25" t="s">
        <v>298</v>
      </c>
      <c r="G138" t="s">
        <v>172</v>
      </c>
      <c r="H138" s="25" t="s">
        <v>144</v>
      </c>
      <c r="I138" s="33">
        <v>1</v>
      </c>
      <c r="J138" s="33">
        <v>1</v>
      </c>
      <c r="K138" s="25">
        <v>59</v>
      </c>
      <c r="L138" s="33">
        <v>0.96779999999999999</v>
      </c>
      <c r="M138" s="36">
        <f t="shared" si="20"/>
        <v>57.100200000000001</v>
      </c>
      <c r="N138" s="37">
        <f t="shared" si="21"/>
        <v>1770</v>
      </c>
      <c r="O138" s="40">
        <f t="shared" si="22"/>
        <v>0.96779999999999999</v>
      </c>
      <c r="P138" s="38">
        <f t="shared" si="23"/>
        <v>1713.0060000000001</v>
      </c>
    </row>
    <row r="139" spans="1:19" ht="12.95" customHeight="1" x14ac:dyDescent="0.2">
      <c r="A139" s="1" t="s">
        <v>168</v>
      </c>
      <c r="B139" t="s">
        <v>328</v>
      </c>
      <c r="C139" s="25" t="s">
        <v>184</v>
      </c>
      <c r="D139" s="25">
        <v>147054</v>
      </c>
      <c r="E139" s="32" t="s">
        <v>329</v>
      </c>
      <c r="F139" s="25" t="s">
        <v>298</v>
      </c>
      <c r="G139" t="s">
        <v>172</v>
      </c>
      <c r="H139" s="25" t="s">
        <v>144</v>
      </c>
      <c r="I139" s="33">
        <v>1</v>
      </c>
      <c r="J139" s="33">
        <v>1</v>
      </c>
      <c r="K139" s="25">
        <v>38</v>
      </c>
      <c r="L139" s="33">
        <v>0.92679999999999996</v>
      </c>
      <c r="M139" s="36">
        <f t="shared" si="20"/>
        <v>35.218399999999995</v>
      </c>
      <c r="N139" s="37">
        <f t="shared" si="21"/>
        <v>1140</v>
      </c>
      <c r="O139" s="40">
        <f t="shared" si="22"/>
        <v>0.92679999999999996</v>
      </c>
      <c r="P139" s="38">
        <f t="shared" si="23"/>
        <v>1056.5519999999999</v>
      </c>
    </row>
    <row r="140" spans="1:19" ht="12.95" customHeight="1" x14ac:dyDescent="0.2">
      <c r="A140" s="1" t="s">
        <v>168</v>
      </c>
      <c r="B140" t="s">
        <v>330</v>
      </c>
      <c r="C140" s="25" t="s">
        <v>184</v>
      </c>
      <c r="D140" s="25">
        <v>514070</v>
      </c>
      <c r="E140" s="32" t="s">
        <v>329</v>
      </c>
      <c r="F140" s="25" t="s">
        <v>298</v>
      </c>
      <c r="G140" t="s">
        <v>172</v>
      </c>
      <c r="H140" s="25" t="s">
        <v>144</v>
      </c>
      <c r="I140" s="33">
        <v>1</v>
      </c>
      <c r="J140" s="33">
        <v>1</v>
      </c>
      <c r="K140" s="25">
        <v>52</v>
      </c>
      <c r="L140" s="33">
        <v>0.93689999999999996</v>
      </c>
      <c r="M140" s="36">
        <f t="shared" si="20"/>
        <v>48.718799999999995</v>
      </c>
      <c r="N140" s="37">
        <f t="shared" si="21"/>
        <v>1560</v>
      </c>
      <c r="O140" s="40">
        <f t="shared" si="22"/>
        <v>0.93689999999999996</v>
      </c>
      <c r="P140" s="38">
        <f t="shared" si="23"/>
        <v>1461.5639999999999</v>
      </c>
    </row>
    <row r="141" spans="1:19" ht="12.95" customHeight="1" x14ac:dyDescent="0.2">
      <c r="A141" s="1" t="s">
        <v>168</v>
      </c>
      <c r="B141" t="s">
        <v>331</v>
      </c>
      <c r="C141" s="25" t="s">
        <v>184</v>
      </c>
      <c r="D141" s="25">
        <v>147069</v>
      </c>
      <c r="E141" s="32" t="s">
        <v>332</v>
      </c>
      <c r="F141" s="25" t="s">
        <v>298</v>
      </c>
      <c r="G141" t="s">
        <v>172</v>
      </c>
      <c r="H141" s="25" t="s">
        <v>144</v>
      </c>
      <c r="I141" s="33">
        <v>1</v>
      </c>
      <c r="J141" s="33">
        <v>1</v>
      </c>
      <c r="K141" s="25">
        <v>78</v>
      </c>
      <c r="L141" s="33">
        <v>0.94199999999999995</v>
      </c>
      <c r="M141" s="36">
        <f t="shared" si="20"/>
        <v>73.475999999999999</v>
      </c>
      <c r="N141" s="37">
        <f t="shared" si="21"/>
        <v>2340</v>
      </c>
      <c r="O141" s="40">
        <f t="shared" si="22"/>
        <v>0.94199999999999995</v>
      </c>
      <c r="P141" s="38">
        <f t="shared" si="23"/>
        <v>2204.2799999999997</v>
      </c>
    </row>
    <row r="142" spans="1:19" ht="12.95" customHeight="1" x14ac:dyDescent="0.2">
      <c r="A142" s="41" t="s">
        <v>168</v>
      </c>
      <c r="B142" s="42" t="s">
        <v>333</v>
      </c>
      <c r="C142" s="25" t="s">
        <v>184</v>
      </c>
      <c r="D142" s="43">
        <v>514059</v>
      </c>
      <c r="E142" s="32" t="s">
        <v>332</v>
      </c>
      <c r="F142" s="43" t="s">
        <v>298</v>
      </c>
      <c r="G142" s="42" t="s">
        <v>172</v>
      </c>
      <c r="H142" s="43" t="s">
        <v>144</v>
      </c>
      <c r="I142" s="44">
        <v>1</v>
      </c>
      <c r="J142" s="44">
        <v>1</v>
      </c>
      <c r="K142" s="25">
        <v>45</v>
      </c>
      <c r="L142" s="44">
        <v>0.94730000000000003</v>
      </c>
      <c r="M142" s="36">
        <f t="shared" si="20"/>
        <v>42.628500000000003</v>
      </c>
      <c r="N142" s="37">
        <f t="shared" si="21"/>
        <v>1350</v>
      </c>
      <c r="O142" s="45">
        <f t="shared" si="22"/>
        <v>0.94730000000000003</v>
      </c>
      <c r="P142" s="47">
        <f t="shared" si="23"/>
        <v>1278.855</v>
      </c>
    </row>
    <row r="143" spans="1:19" ht="12.95" customHeight="1" x14ac:dyDescent="0.2">
      <c r="A143" s="48"/>
      <c r="B143" s="49"/>
      <c r="C143" s="32"/>
      <c r="D143" s="32"/>
      <c r="E143" s="32"/>
      <c r="F143" s="32"/>
      <c r="G143" s="49"/>
      <c r="H143" s="32"/>
      <c r="I143" s="50"/>
      <c r="J143" s="50"/>
      <c r="K143" s="51"/>
      <c r="L143" s="50"/>
      <c r="M143" s="52"/>
      <c r="N143" s="39"/>
      <c r="O143" s="32"/>
      <c r="P143" s="53"/>
      <c r="Q143" s="2" t="s">
        <v>165</v>
      </c>
      <c r="R143" s="2" t="s">
        <v>10</v>
      </c>
      <c r="S143" s="2" t="s">
        <v>166</v>
      </c>
    </row>
    <row r="144" spans="1:19" ht="12.95" customHeight="1" x14ac:dyDescent="0.2">
      <c r="A144" s="80" t="s">
        <v>334</v>
      </c>
      <c r="B144" s="80"/>
      <c r="C144" s="54"/>
      <c r="D144" s="54"/>
      <c r="E144" s="32"/>
      <c r="K144" s="37">
        <f>SUM(K119:K142)</f>
        <v>1465</v>
      </c>
      <c r="L144" s="33"/>
      <c r="M144" s="37">
        <f>SUM(M119:M142)</f>
        <v>1358.2662000000003</v>
      </c>
      <c r="N144" s="37">
        <f>SUM(N119:N142)</f>
        <v>43950</v>
      </c>
      <c r="O144" s="55"/>
      <c r="P144" s="56">
        <f>SUM(P119:P143)</f>
        <v>40747.986000000004</v>
      </c>
      <c r="Q144" s="57">
        <v>0.8</v>
      </c>
      <c r="R144" s="53">
        <f>M144*Q144</f>
        <v>1086.6129600000002</v>
      </c>
      <c r="S144" s="53">
        <f>M144-R144</f>
        <v>271.6532400000001</v>
      </c>
    </row>
    <row r="145" spans="1:19" ht="12.95" customHeight="1" x14ac:dyDescent="0.2">
      <c r="A145" s="54"/>
      <c r="B145" s="54"/>
      <c r="C145" s="54"/>
      <c r="D145" s="54"/>
      <c r="E145" s="32"/>
      <c r="K145" s="37"/>
      <c r="L145" s="33"/>
      <c r="M145" s="37"/>
      <c r="N145" s="37"/>
      <c r="O145" s="55"/>
      <c r="P145" s="58"/>
    </row>
    <row r="146" spans="1:19" ht="12.95" customHeight="1" x14ac:dyDescent="0.2">
      <c r="B146" s="1"/>
      <c r="C146" s="1"/>
      <c r="D146" s="1"/>
      <c r="E146" s="32"/>
      <c r="K146" s="34"/>
      <c r="L146" s="33"/>
      <c r="M146" s="34"/>
      <c r="N146" s="37"/>
      <c r="O146" s="25"/>
      <c r="P146" s="38"/>
    </row>
    <row r="147" spans="1:19" ht="12.95" customHeight="1" x14ac:dyDescent="0.25">
      <c r="A147" s="62" t="s">
        <v>335</v>
      </c>
      <c r="E147" s="32"/>
      <c r="K147" s="34"/>
      <c r="L147" s="33"/>
      <c r="M147" s="34"/>
      <c r="N147" s="37"/>
      <c r="O147" s="25"/>
      <c r="P147" s="38"/>
    </row>
    <row r="148" spans="1:19" ht="12.95" customHeight="1" x14ac:dyDescent="0.2">
      <c r="A148" s="1" t="s">
        <v>168</v>
      </c>
      <c r="B148" t="s">
        <v>336</v>
      </c>
      <c r="C148" s="25" t="s">
        <v>184</v>
      </c>
      <c r="D148" s="25">
        <v>147067</v>
      </c>
      <c r="E148" s="32" t="s">
        <v>337</v>
      </c>
      <c r="F148" s="25" t="s">
        <v>298</v>
      </c>
      <c r="G148" t="s">
        <v>172</v>
      </c>
      <c r="H148" s="25" t="s">
        <v>144</v>
      </c>
      <c r="I148" s="50">
        <v>1</v>
      </c>
      <c r="J148" s="50">
        <v>1</v>
      </c>
      <c r="K148" s="25">
        <v>50</v>
      </c>
      <c r="L148" s="33">
        <v>0.88890000000000002</v>
      </c>
      <c r="M148" s="36">
        <f>K148*L148</f>
        <v>44.445</v>
      </c>
      <c r="N148" s="39">
        <f>K148*31</f>
        <v>1550</v>
      </c>
      <c r="O148" s="40">
        <f>L148</f>
        <v>0.88890000000000002</v>
      </c>
      <c r="P148" s="38">
        <f>N148*O148</f>
        <v>1377.7950000000001</v>
      </c>
    </row>
    <row r="149" spans="1:19" ht="12.95" customHeight="1" x14ac:dyDescent="0.2">
      <c r="A149" s="41" t="s">
        <v>168</v>
      </c>
      <c r="B149" s="42" t="s">
        <v>338</v>
      </c>
      <c r="C149" s="43" t="s">
        <v>184</v>
      </c>
      <c r="D149" s="43">
        <v>514006</v>
      </c>
      <c r="E149" s="32" t="s">
        <v>337</v>
      </c>
      <c r="F149" s="43" t="s">
        <v>298</v>
      </c>
      <c r="G149" s="42" t="s">
        <v>172</v>
      </c>
      <c r="H149" s="43" t="s">
        <v>144</v>
      </c>
      <c r="I149" s="44">
        <v>1</v>
      </c>
      <c r="J149" s="44">
        <v>1</v>
      </c>
      <c r="K149" s="25">
        <v>24</v>
      </c>
      <c r="L149" s="44">
        <v>0.88680000000000003</v>
      </c>
      <c r="M149" s="36">
        <f>K149*L149</f>
        <v>21.283200000000001</v>
      </c>
      <c r="N149" s="39">
        <f>K149*31</f>
        <v>744</v>
      </c>
      <c r="O149" s="45">
        <f>L149</f>
        <v>0.88680000000000003</v>
      </c>
      <c r="P149" s="47">
        <f>N149*O149</f>
        <v>659.77920000000006</v>
      </c>
    </row>
    <row r="150" spans="1:19" ht="12.95" customHeight="1" x14ac:dyDescent="0.2">
      <c r="A150" s="48"/>
      <c r="B150" s="49"/>
      <c r="C150" s="32"/>
      <c r="D150" s="32"/>
      <c r="E150" s="32"/>
      <c r="F150" s="32"/>
      <c r="G150" s="49"/>
      <c r="H150" s="32"/>
      <c r="I150" s="50"/>
      <c r="J150" s="50"/>
      <c r="K150" s="51"/>
      <c r="L150" s="50"/>
      <c r="M150" s="51"/>
      <c r="N150" s="39"/>
      <c r="O150" s="40"/>
      <c r="P150" s="53"/>
      <c r="Q150" s="2" t="s">
        <v>165</v>
      </c>
      <c r="R150" s="2" t="s">
        <v>10</v>
      </c>
      <c r="S150" s="2" t="s">
        <v>166</v>
      </c>
    </row>
    <row r="151" spans="1:19" ht="12.95" customHeight="1" x14ac:dyDescent="0.2">
      <c r="A151" s="80" t="s">
        <v>339</v>
      </c>
      <c r="B151" s="80"/>
      <c r="C151" s="54"/>
      <c r="D151" s="54"/>
      <c r="E151" s="32"/>
      <c r="K151" s="34">
        <f>K148+K149</f>
        <v>74</v>
      </c>
      <c r="L151" s="33"/>
      <c r="M151" s="36">
        <f>M148+M149</f>
        <v>65.728200000000001</v>
      </c>
      <c r="N151" s="37">
        <f>N148+N149</f>
        <v>2294</v>
      </c>
      <c r="O151" s="25"/>
      <c r="P151" s="56">
        <f>M151-O151</f>
        <v>65.728200000000001</v>
      </c>
      <c r="Q151" s="57">
        <v>0.8</v>
      </c>
      <c r="R151" s="53">
        <f>M151*Q151</f>
        <v>52.582560000000001</v>
      </c>
      <c r="S151" s="53">
        <f>M151-R151</f>
        <v>13.14564</v>
      </c>
    </row>
    <row r="152" spans="1:19" ht="12.95" customHeight="1" x14ac:dyDescent="0.2">
      <c r="E152" s="32"/>
      <c r="K152" s="34"/>
      <c r="L152" s="33"/>
      <c r="M152" s="34"/>
      <c r="N152" s="37"/>
      <c r="O152" s="25"/>
      <c r="P152" s="38"/>
    </row>
    <row r="153" spans="1:19" ht="12.95" customHeight="1" x14ac:dyDescent="0.25">
      <c r="A153" s="62" t="s">
        <v>335</v>
      </c>
      <c r="E153" s="32"/>
      <c r="K153" s="34"/>
      <c r="L153" s="33"/>
      <c r="M153" s="34"/>
      <c r="N153" s="37"/>
      <c r="O153" s="25"/>
      <c r="P153" s="38"/>
    </row>
    <row r="154" spans="1:19" ht="12.95" customHeight="1" x14ac:dyDescent="0.2">
      <c r="A154" s="1" t="s">
        <v>168</v>
      </c>
      <c r="B154" t="s">
        <v>340</v>
      </c>
      <c r="C154" s="25" t="s">
        <v>184</v>
      </c>
      <c r="D154" s="25">
        <v>147010</v>
      </c>
      <c r="E154" s="32" t="s">
        <v>341</v>
      </c>
      <c r="F154" s="25" t="s">
        <v>312</v>
      </c>
      <c r="G154" t="s">
        <v>172</v>
      </c>
      <c r="H154" s="25" t="s">
        <v>144</v>
      </c>
      <c r="I154" s="50">
        <v>1</v>
      </c>
      <c r="J154" s="50">
        <v>1</v>
      </c>
      <c r="K154" s="25">
        <v>49</v>
      </c>
      <c r="L154" s="33">
        <v>0.94720000000000004</v>
      </c>
      <c r="M154" s="36">
        <f t="shared" ref="M154:M168" si="24">K154*L154</f>
        <v>46.412800000000004</v>
      </c>
      <c r="N154" s="37">
        <f t="shared" ref="N154:N168" si="25">K154*30</f>
        <v>1470</v>
      </c>
      <c r="O154" s="40">
        <f t="shared" ref="O154:O168" si="26">L154</f>
        <v>0.94720000000000004</v>
      </c>
      <c r="P154" s="38">
        <f t="shared" ref="P154:P168" si="27">N154*O154</f>
        <v>1392.384</v>
      </c>
    </row>
    <row r="155" spans="1:19" ht="12.95" customHeight="1" x14ac:dyDescent="0.2">
      <c r="A155" s="1" t="s">
        <v>168</v>
      </c>
      <c r="B155" t="s">
        <v>342</v>
      </c>
      <c r="C155" s="25" t="s">
        <v>184</v>
      </c>
      <c r="D155" s="25">
        <v>514061</v>
      </c>
      <c r="E155" s="32" t="s">
        <v>341</v>
      </c>
      <c r="F155" s="25" t="s">
        <v>312</v>
      </c>
      <c r="G155" t="s">
        <v>172</v>
      </c>
      <c r="H155" s="25" t="s">
        <v>144</v>
      </c>
      <c r="I155" s="50">
        <v>1</v>
      </c>
      <c r="J155" s="50">
        <v>1</v>
      </c>
      <c r="K155" s="25">
        <v>73</v>
      </c>
      <c r="L155" s="33">
        <v>0.94699999999999995</v>
      </c>
      <c r="M155" s="36">
        <f t="shared" si="24"/>
        <v>69.131</v>
      </c>
      <c r="N155" s="37">
        <f t="shared" si="25"/>
        <v>2190</v>
      </c>
      <c r="O155" s="40">
        <f t="shared" si="26"/>
        <v>0.94699999999999995</v>
      </c>
      <c r="P155" s="38">
        <f t="shared" si="27"/>
        <v>2073.9299999999998</v>
      </c>
    </row>
    <row r="156" spans="1:19" ht="12.95" customHeight="1" x14ac:dyDescent="0.2">
      <c r="A156" s="1" t="s">
        <v>168</v>
      </c>
      <c r="B156" t="s">
        <v>343</v>
      </c>
      <c r="C156" s="25" t="s">
        <v>184</v>
      </c>
      <c r="D156" s="25">
        <v>147021</v>
      </c>
      <c r="E156" s="32" t="s">
        <v>344</v>
      </c>
      <c r="F156" s="25" t="s">
        <v>312</v>
      </c>
      <c r="G156" t="s">
        <v>172</v>
      </c>
      <c r="H156" s="25" t="s">
        <v>144</v>
      </c>
      <c r="I156" s="50">
        <v>1</v>
      </c>
      <c r="J156" s="50">
        <v>1</v>
      </c>
      <c r="K156" s="25">
        <v>63</v>
      </c>
      <c r="L156" s="33">
        <v>0.94979999999999998</v>
      </c>
      <c r="M156" s="36">
        <f t="shared" si="24"/>
        <v>59.837399999999995</v>
      </c>
      <c r="N156" s="37">
        <f t="shared" si="25"/>
        <v>1890</v>
      </c>
      <c r="O156" s="40">
        <f t="shared" si="26"/>
        <v>0.94979999999999998</v>
      </c>
      <c r="P156" s="38">
        <f t="shared" si="27"/>
        <v>1795.1220000000001</v>
      </c>
    </row>
    <row r="157" spans="1:19" ht="12.95" customHeight="1" x14ac:dyDescent="0.2">
      <c r="A157" s="1" t="s">
        <v>168</v>
      </c>
      <c r="B157" t="s">
        <v>345</v>
      </c>
      <c r="C157" s="25" t="s">
        <v>184</v>
      </c>
      <c r="D157" s="25">
        <v>514075</v>
      </c>
      <c r="E157" s="32" t="s">
        <v>344</v>
      </c>
      <c r="F157" s="25" t="s">
        <v>312</v>
      </c>
      <c r="G157" t="s">
        <v>172</v>
      </c>
      <c r="H157" s="25" t="s">
        <v>144</v>
      </c>
      <c r="I157" s="50">
        <v>1</v>
      </c>
      <c r="J157" s="50">
        <v>1</v>
      </c>
      <c r="K157" s="25">
        <v>69</v>
      </c>
      <c r="L157" s="33">
        <v>0.95130000000000003</v>
      </c>
      <c r="M157" s="36">
        <f t="shared" si="24"/>
        <v>65.639700000000005</v>
      </c>
      <c r="N157" s="37">
        <f t="shared" si="25"/>
        <v>2070</v>
      </c>
      <c r="O157" s="40">
        <f t="shared" si="26"/>
        <v>0.95130000000000003</v>
      </c>
      <c r="P157" s="38">
        <f t="shared" si="27"/>
        <v>1969.191</v>
      </c>
    </row>
    <row r="158" spans="1:19" ht="12.95" customHeight="1" x14ac:dyDescent="0.2">
      <c r="A158" s="1" t="s">
        <v>168</v>
      </c>
      <c r="B158" t="s">
        <v>346</v>
      </c>
      <c r="C158" s="25" t="s">
        <v>184</v>
      </c>
      <c r="D158" s="25">
        <v>147030</v>
      </c>
      <c r="E158" s="32" t="s">
        <v>311</v>
      </c>
      <c r="F158" s="25" t="s">
        <v>312</v>
      </c>
      <c r="G158" t="s">
        <v>172</v>
      </c>
      <c r="H158" s="25" t="s">
        <v>144</v>
      </c>
      <c r="I158" s="50">
        <v>1</v>
      </c>
      <c r="J158" s="50">
        <v>1</v>
      </c>
      <c r="K158" s="25">
        <v>113</v>
      </c>
      <c r="L158" s="33">
        <v>0.9365</v>
      </c>
      <c r="M158" s="36">
        <f t="shared" si="24"/>
        <v>105.8245</v>
      </c>
      <c r="N158" s="37">
        <f t="shared" si="25"/>
        <v>3390</v>
      </c>
      <c r="O158" s="40">
        <f t="shared" si="26"/>
        <v>0.9365</v>
      </c>
      <c r="P158" s="38">
        <f t="shared" si="27"/>
        <v>3174.7350000000001</v>
      </c>
    </row>
    <row r="159" spans="1:19" ht="12.95" customHeight="1" x14ac:dyDescent="0.2">
      <c r="A159" s="1" t="s">
        <v>168</v>
      </c>
      <c r="B159" t="s">
        <v>310</v>
      </c>
      <c r="C159" s="25" t="s">
        <v>184</v>
      </c>
      <c r="D159" s="25">
        <v>514058</v>
      </c>
      <c r="E159" s="32" t="s">
        <v>311</v>
      </c>
      <c r="F159" s="60" t="s">
        <v>312</v>
      </c>
      <c r="G159" t="s">
        <v>172</v>
      </c>
      <c r="H159" s="25" t="s">
        <v>144</v>
      </c>
      <c r="I159" s="33">
        <v>1</v>
      </c>
      <c r="J159" s="33">
        <v>1</v>
      </c>
      <c r="K159" s="25">
        <v>0</v>
      </c>
      <c r="L159" s="33">
        <v>0.91669999999999996</v>
      </c>
      <c r="M159" s="36">
        <f t="shared" si="24"/>
        <v>0</v>
      </c>
      <c r="N159" s="37">
        <f t="shared" si="25"/>
        <v>0</v>
      </c>
      <c r="O159" s="40">
        <f t="shared" si="26"/>
        <v>0.91669999999999996</v>
      </c>
      <c r="P159" s="38">
        <f t="shared" si="27"/>
        <v>0</v>
      </c>
    </row>
    <row r="160" spans="1:19" ht="12.95" customHeight="1" x14ac:dyDescent="0.2">
      <c r="A160" s="1" t="s">
        <v>168</v>
      </c>
      <c r="B160" t="s">
        <v>348</v>
      </c>
      <c r="C160" s="25" t="s">
        <v>184</v>
      </c>
      <c r="D160" s="25">
        <v>147043</v>
      </c>
      <c r="E160" s="32" t="s">
        <v>349</v>
      </c>
      <c r="F160" s="25" t="s">
        <v>298</v>
      </c>
      <c r="G160" t="s">
        <v>172</v>
      </c>
      <c r="H160" s="25" t="s">
        <v>144</v>
      </c>
      <c r="I160" s="50">
        <v>1</v>
      </c>
      <c r="J160" s="50">
        <v>1</v>
      </c>
      <c r="K160" s="25">
        <v>76</v>
      </c>
      <c r="L160" s="33">
        <v>0.92789999999999995</v>
      </c>
      <c r="M160" s="36">
        <f t="shared" si="24"/>
        <v>70.520399999999995</v>
      </c>
      <c r="N160" s="37">
        <f t="shared" si="25"/>
        <v>2280</v>
      </c>
      <c r="O160" s="40">
        <f t="shared" si="26"/>
        <v>0.92789999999999995</v>
      </c>
      <c r="P160" s="38">
        <f t="shared" si="27"/>
        <v>2115.6120000000001</v>
      </c>
    </row>
    <row r="161" spans="1:19" ht="12.95" customHeight="1" x14ac:dyDescent="0.2">
      <c r="A161" s="1" t="s">
        <v>168</v>
      </c>
      <c r="B161" t="s">
        <v>350</v>
      </c>
      <c r="C161" s="25" t="s">
        <v>184</v>
      </c>
      <c r="D161" s="25">
        <v>514073</v>
      </c>
      <c r="E161" s="32" t="s">
        <v>349</v>
      </c>
      <c r="F161" s="25" t="s">
        <v>298</v>
      </c>
      <c r="G161" t="s">
        <v>172</v>
      </c>
      <c r="H161" s="25" t="s">
        <v>144</v>
      </c>
      <c r="I161" s="50">
        <v>1</v>
      </c>
      <c r="J161" s="50">
        <v>1</v>
      </c>
      <c r="K161" s="25">
        <v>56</v>
      </c>
      <c r="L161" s="33">
        <v>0.93520000000000003</v>
      </c>
      <c r="M161" s="36">
        <f t="shared" si="24"/>
        <v>52.371200000000002</v>
      </c>
      <c r="N161" s="37">
        <f t="shared" si="25"/>
        <v>1680</v>
      </c>
      <c r="O161" s="40">
        <f t="shared" si="26"/>
        <v>0.93520000000000003</v>
      </c>
      <c r="P161" s="38">
        <f t="shared" si="27"/>
        <v>1571.136</v>
      </c>
    </row>
    <row r="162" spans="1:19" ht="12.95" customHeight="1" x14ac:dyDescent="0.2">
      <c r="A162" s="1" t="s">
        <v>168</v>
      </c>
      <c r="B162" t="s">
        <v>351</v>
      </c>
      <c r="C162" s="25" t="s">
        <v>184</v>
      </c>
      <c r="D162" s="25">
        <v>147049</v>
      </c>
      <c r="E162" s="32" t="s">
        <v>352</v>
      </c>
      <c r="F162" s="25" t="s">
        <v>312</v>
      </c>
      <c r="G162" t="s">
        <v>172</v>
      </c>
      <c r="H162" s="25" t="s">
        <v>144</v>
      </c>
      <c r="I162" s="50">
        <v>1</v>
      </c>
      <c r="J162" s="50">
        <v>1</v>
      </c>
      <c r="K162" s="25">
        <v>93</v>
      </c>
      <c r="L162" s="33">
        <v>0.93859999999999999</v>
      </c>
      <c r="M162" s="36">
        <f t="shared" si="24"/>
        <v>87.2898</v>
      </c>
      <c r="N162" s="37">
        <f t="shared" si="25"/>
        <v>2790</v>
      </c>
      <c r="O162" s="40">
        <f t="shared" si="26"/>
        <v>0.93859999999999999</v>
      </c>
      <c r="P162" s="38">
        <f t="shared" si="27"/>
        <v>2618.694</v>
      </c>
    </row>
    <row r="163" spans="1:19" ht="12.95" customHeight="1" x14ac:dyDescent="0.2">
      <c r="A163" s="1" t="s">
        <v>168</v>
      </c>
      <c r="B163" t="s">
        <v>353</v>
      </c>
      <c r="C163" s="25" t="s">
        <v>184</v>
      </c>
      <c r="D163" s="75" t="s">
        <v>378</v>
      </c>
      <c r="E163" s="32" t="s">
        <v>352</v>
      </c>
      <c r="F163" s="25" t="s">
        <v>312</v>
      </c>
      <c r="G163" t="s">
        <v>172</v>
      </c>
      <c r="H163" s="25" t="s">
        <v>144</v>
      </c>
      <c r="I163" s="50">
        <v>1</v>
      </c>
      <c r="J163" s="50">
        <v>1</v>
      </c>
      <c r="K163" s="25">
        <v>0</v>
      </c>
      <c r="L163" s="33">
        <v>1</v>
      </c>
      <c r="M163" s="36">
        <f t="shared" si="24"/>
        <v>0</v>
      </c>
      <c r="N163" s="37">
        <f t="shared" si="25"/>
        <v>0</v>
      </c>
      <c r="O163" s="40">
        <f t="shared" si="26"/>
        <v>1</v>
      </c>
      <c r="P163" s="38">
        <f t="shared" si="27"/>
        <v>0</v>
      </c>
    </row>
    <row r="164" spans="1:19" ht="12.95" customHeight="1" x14ac:dyDescent="0.2">
      <c r="A164" s="1" t="s">
        <v>168</v>
      </c>
      <c r="B164" t="s">
        <v>354</v>
      </c>
      <c r="C164" s="25" t="s">
        <v>184</v>
      </c>
      <c r="D164" s="63" t="s">
        <v>368</v>
      </c>
      <c r="E164" s="32" t="s">
        <v>352</v>
      </c>
      <c r="F164" s="25" t="s">
        <v>312</v>
      </c>
      <c r="G164" t="s">
        <v>172</v>
      </c>
      <c r="H164" s="25" t="s">
        <v>144</v>
      </c>
      <c r="I164" s="50">
        <v>1</v>
      </c>
      <c r="J164" s="50">
        <v>1</v>
      </c>
      <c r="K164" s="25">
        <v>170</v>
      </c>
      <c r="L164" s="33">
        <v>1</v>
      </c>
      <c r="M164" s="36">
        <f t="shared" si="24"/>
        <v>170</v>
      </c>
      <c r="N164" s="37">
        <f t="shared" si="25"/>
        <v>5100</v>
      </c>
      <c r="O164" s="40">
        <f t="shared" si="26"/>
        <v>1</v>
      </c>
      <c r="P164" s="38">
        <f t="shared" si="27"/>
        <v>5100</v>
      </c>
    </row>
    <row r="165" spans="1:19" ht="12.95" customHeight="1" x14ac:dyDescent="0.2">
      <c r="A165" s="1" t="s">
        <v>168</v>
      </c>
      <c r="B165" t="s">
        <v>355</v>
      </c>
      <c r="C165" s="25" t="s">
        <v>184</v>
      </c>
      <c r="D165" s="25">
        <v>147058</v>
      </c>
      <c r="E165" s="32" t="s">
        <v>356</v>
      </c>
      <c r="F165" s="25" t="s">
        <v>312</v>
      </c>
      <c r="G165" t="s">
        <v>172</v>
      </c>
      <c r="H165" s="25" t="s">
        <v>144</v>
      </c>
      <c r="I165" s="50">
        <v>1</v>
      </c>
      <c r="J165" s="50">
        <v>1</v>
      </c>
      <c r="K165" s="25">
        <v>78</v>
      </c>
      <c r="L165" s="33">
        <v>0.93440000000000001</v>
      </c>
      <c r="M165" s="36">
        <f t="shared" si="24"/>
        <v>72.883200000000002</v>
      </c>
      <c r="N165" s="37">
        <f t="shared" si="25"/>
        <v>2340</v>
      </c>
      <c r="O165" s="40">
        <f t="shared" si="26"/>
        <v>0.93440000000000001</v>
      </c>
      <c r="P165" s="38">
        <f t="shared" si="27"/>
        <v>2186.4960000000001</v>
      </c>
    </row>
    <row r="166" spans="1:19" ht="12.95" customHeight="1" x14ac:dyDescent="0.2">
      <c r="A166" s="1" t="s">
        <v>168</v>
      </c>
      <c r="B166" t="s">
        <v>357</v>
      </c>
      <c r="C166" s="25" t="s">
        <v>184</v>
      </c>
      <c r="D166" s="25">
        <v>514069</v>
      </c>
      <c r="E166" s="32" t="s">
        <v>356</v>
      </c>
      <c r="F166" s="25" t="s">
        <v>312</v>
      </c>
      <c r="G166" t="s">
        <v>172</v>
      </c>
      <c r="H166" s="25" t="s">
        <v>144</v>
      </c>
      <c r="I166" s="50">
        <v>1</v>
      </c>
      <c r="J166" s="50">
        <v>1</v>
      </c>
      <c r="K166" s="25">
        <v>23</v>
      </c>
      <c r="L166" s="33">
        <v>0.94</v>
      </c>
      <c r="M166" s="36">
        <f t="shared" si="24"/>
        <v>21.619999999999997</v>
      </c>
      <c r="N166" s="37">
        <f t="shared" si="25"/>
        <v>690</v>
      </c>
      <c r="O166" s="40">
        <f t="shared" si="26"/>
        <v>0.94</v>
      </c>
      <c r="P166" s="38">
        <f t="shared" si="27"/>
        <v>648.59999999999991</v>
      </c>
    </row>
    <row r="167" spans="1:19" ht="12.95" customHeight="1" x14ac:dyDescent="0.2">
      <c r="A167" s="1" t="s">
        <v>168</v>
      </c>
      <c r="B167" t="s">
        <v>358</v>
      </c>
      <c r="C167" s="25" t="s">
        <v>184</v>
      </c>
      <c r="D167" s="25">
        <v>147062</v>
      </c>
      <c r="E167" s="32" t="s">
        <v>359</v>
      </c>
      <c r="F167" s="25" t="s">
        <v>312</v>
      </c>
      <c r="G167" t="s">
        <v>172</v>
      </c>
      <c r="H167" s="25" t="s">
        <v>144</v>
      </c>
      <c r="I167" s="50">
        <v>1</v>
      </c>
      <c r="J167" s="50">
        <v>1</v>
      </c>
      <c r="K167" s="25">
        <v>140</v>
      </c>
      <c r="L167" s="33">
        <v>0.93879999999999997</v>
      </c>
      <c r="M167" s="36">
        <f t="shared" si="24"/>
        <v>131.43199999999999</v>
      </c>
      <c r="N167" s="37">
        <f t="shared" si="25"/>
        <v>4200</v>
      </c>
      <c r="O167" s="40">
        <f t="shared" si="26"/>
        <v>0.93879999999999997</v>
      </c>
      <c r="P167" s="38">
        <f t="shared" si="27"/>
        <v>3942.96</v>
      </c>
    </row>
    <row r="168" spans="1:19" ht="12.95" customHeight="1" x14ac:dyDescent="0.2">
      <c r="A168" s="41" t="s">
        <v>168</v>
      </c>
      <c r="B168" s="42" t="s">
        <v>360</v>
      </c>
      <c r="C168" s="25" t="s">
        <v>184</v>
      </c>
      <c r="D168" s="43">
        <v>514062</v>
      </c>
      <c r="E168" s="32" t="s">
        <v>359</v>
      </c>
      <c r="F168" s="43" t="s">
        <v>312</v>
      </c>
      <c r="G168" s="42" t="s">
        <v>172</v>
      </c>
      <c r="H168" s="43" t="s">
        <v>144</v>
      </c>
      <c r="I168" s="44">
        <v>1</v>
      </c>
      <c r="J168" s="44">
        <v>1</v>
      </c>
      <c r="K168" s="25">
        <v>67</v>
      </c>
      <c r="L168" s="44">
        <v>0.93500000000000005</v>
      </c>
      <c r="M168" s="36">
        <f t="shared" si="24"/>
        <v>62.645000000000003</v>
      </c>
      <c r="N168" s="37">
        <f t="shared" si="25"/>
        <v>2010</v>
      </c>
      <c r="O168" s="45">
        <f t="shared" si="26"/>
        <v>0.93500000000000005</v>
      </c>
      <c r="P168" s="47">
        <f t="shared" si="27"/>
        <v>1879.3500000000001</v>
      </c>
    </row>
    <row r="169" spans="1:19" ht="12.95" customHeight="1" x14ac:dyDescent="0.2">
      <c r="C169" s="25"/>
      <c r="D169" s="25"/>
      <c r="E169" s="25"/>
      <c r="I169" s="50"/>
      <c r="J169" s="50"/>
      <c r="K169" s="34"/>
      <c r="L169" s="35"/>
      <c r="M169" s="34"/>
      <c r="N169" s="37"/>
      <c r="O169" s="35"/>
      <c r="P169" s="53"/>
      <c r="Q169" s="2" t="s">
        <v>165</v>
      </c>
      <c r="R169" s="2" t="s">
        <v>10</v>
      </c>
      <c r="S169" s="2" t="s">
        <v>166</v>
      </c>
    </row>
    <row r="170" spans="1:19" ht="12.95" customHeight="1" x14ac:dyDescent="0.2">
      <c r="A170" s="80" t="s">
        <v>361</v>
      </c>
      <c r="B170" s="80"/>
      <c r="C170" s="54"/>
      <c r="D170" s="54"/>
      <c r="E170" s="54"/>
      <c r="K170" s="37">
        <f>SUM(K154:K168)</f>
        <v>1070</v>
      </c>
      <c r="L170" s="55"/>
      <c r="M170" s="37">
        <f>SUM(M154:M168)</f>
        <v>1015.607</v>
      </c>
      <c r="N170" s="37">
        <f>SUM(N154:N168)</f>
        <v>32100</v>
      </c>
      <c r="O170" s="55"/>
      <c r="P170" s="56">
        <f>M170-O170</f>
        <v>1015.607</v>
      </c>
      <c r="Q170" s="57">
        <v>0.8</v>
      </c>
      <c r="R170" s="53">
        <f>M170*Q170</f>
        <v>812.48559999999998</v>
      </c>
      <c r="S170" s="53">
        <f>M170-R170</f>
        <v>203.12139999999999</v>
      </c>
    </row>
    <row r="171" spans="1:19" x14ac:dyDescent="0.2">
      <c r="K171" s="34"/>
      <c r="M171" s="34"/>
      <c r="N171" s="38"/>
      <c r="P171" s="38"/>
    </row>
    <row r="172" spans="1:19" x14ac:dyDescent="0.2">
      <c r="K172" s="34"/>
      <c r="N172" s="38"/>
      <c r="P172" s="38"/>
    </row>
    <row r="173" spans="1:19" x14ac:dyDescent="0.2">
      <c r="K173" s="34"/>
      <c r="N173" s="38"/>
      <c r="P173" s="38"/>
    </row>
    <row r="174" spans="1:19" x14ac:dyDescent="0.2">
      <c r="K174" s="34"/>
      <c r="N174" s="38"/>
      <c r="P174" s="38"/>
    </row>
    <row r="175" spans="1:19" x14ac:dyDescent="0.2">
      <c r="K175" s="34"/>
      <c r="P175" s="38"/>
    </row>
    <row r="176" spans="1:19" x14ac:dyDescent="0.2">
      <c r="K176" s="34"/>
      <c r="P176" s="38"/>
    </row>
    <row r="177" spans="11:16" x14ac:dyDescent="0.2">
      <c r="K177" s="34"/>
      <c r="P177" s="38"/>
    </row>
    <row r="178" spans="11:16" x14ac:dyDescent="0.2">
      <c r="K178" s="34"/>
      <c r="P178" s="38"/>
    </row>
    <row r="179" spans="11:16" x14ac:dyDescent="0.2">
      <c r="K179" s="34"/>
      <c r="P179" s="38"/>
    </row>
    <row r="180" spans="11:16" x14ac:dyDescent="0.2">
      <c r="K180" s="34"/>
      <c r="P180" s="38"/>
    </row>
    <row r="181" spans="11:16" x14ac:dyDescent="0.2">
      <c r="K181" s="34"/>
      <c r="P181" s="38"/>
    </row>
    <row r="182" spans="11:16" x14ac:dyDescent="0.2">
      <c r="P182" s="38"/>
    </row>
    <row r="183" spans="11:16" x14ac:dyDescent="0.2">
      <c r="P183" s="38"/>
    </row>
    <row r="184" spans="11:16" x14ac:dyDescent="0.2">
      <c r="P184" s="38"/>
    </row>
    <row r="185" spans="11:16" x14ac:dyDescent="0.2">
      <c r="P185" s="38"/>
    </row>
    <row r="186" spans="11:16" x14ac:dyDescent="0.2">
      <c r="P186" s="38"/>
    </row>
    <row r="187" spans="11:16" x14ac:dyDescent="0.2">
      <c r="P187" s="38"/>
    </row>
    <row r="188" spans="11:16" x14ac:dyDescent="0.2">
      <c r="P188" s="38"/>
    </row>
    <row r="189" spans="11:16" x14ac:dyDescent="0.2">
      <c r="P189" s="38"/>
    </row>
    <row r="190" spans="11:16" x14ac:dyDescent="0.2">
      <c r="P190" s="38"/>
    </row>
    <row r="191" spans="11:16" x14ac:dyDescent="0.2">
      <c r="P191" s="38"/>
    </row>
    <row r="192" spans="11:16" x14ac:dyDescent="0.2">
      <c r="P192" s="38"/>
    </row>
    <row r="193" spans="16:16" x14ac:dyDescent="0.2">
      <c r="P193" s="38"/>
    </row>
    <row r="194" spans="16:16" x14ac:dyDescent="0.2">
      <c r="P194" s="38"/>
    </row>
    <row r="195" spans="16:16" x14ac:dyDescent="0.2">
      <c r="P195" s="38"/>
    </row>
    <row r="196" spans="16:16" x14ac:dyDescent="0.2">
      <c r="P196" s="38"/>
    </row>
    <row r="197" spans="16:16" x14ac:dyDescent="0.2">
      <c r="P197" s="38"/>
    </row>
    <row r="198" spans="16:16" x14ac:dyDescent="0.2">
      <c r="P198" s="38"/>
    </row>
    <row r="199" spans="16:16" x14ac:dyDescent="0.2">
      <c r="P199" s="38"/>
    </row>
    <row r="200" spans="16:16" x14ac:dyDescent="0.2">
      <c r="P200" s="38"/>
    </row>
    <row r="201" spans="16:16" x14ac:dyDescent="0.2">
      <c r="P201" s="38"/>
    </row>
    <row r="202" spans="16:16" x14ac:dyDescent="0.2">
      <c r="P202" s="38"/>
    </row>
  </sheetData>
  <autoFilter ref="A11:S25"/>
  <mergeCells count="6">
    <mergeCell ref="A170:B170"/>
    <mergeCell ref="A25:B25"/>
    <mergeCell ref="A117:B117"/>
    <mergeCell ref="A144:B144"/>
    <mergeCell ref="A151:B151"/>
    <mergeCell ref="A38:B38"/>
  </mergeCells>
  <printOptions horizontalCentered="1"/>
  <pageMargins left="0" right="0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8" max="18" man="1"/>
    <brk id="144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dcterms:created xsi:type="dcterms:W3CDTF">2000-07-27T20:19:23Z</dcterms:created>
  <dcterms:modified xsi:type="dcterms:W3CDTF">2023-09-16T18:25:10Z</dcterms:modified>
</cp:coreProperties>
</file>