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userName="Jan Havlíček" reservationPassword="DF3F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128815-D73C-48BF-96DA-E0708D86C9AA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Sheet1!$A$1:$U$83</definedName>
  </definedNames>
  <calcPr calcId="0"/>
</workbook>
</file>

<file path=xl/calcChain.xml><?xml version="1.0" encoding="utf-8"?>
<calcChain xmlns="http://schemas.openxmlformats.org/spreadsheetml/2006/main">
  <c r="D4" i="1" l="1"/>
  <c r="F4" i="1"/>
  <c r="I4" i="1"/>
  <c r="J4" i="1"/>
  <c r="T4" i="1"/>
  <c r="U4" i="1"/>
  <c r="D5" i="1"/>
  <c r="F5" i="1"/>
  <c r="I5" i="1"/>
  <c r="J5" i="1"/>
  <c r="T5" i="1"/>
  <c r="U5" i="1"/>
  <c r="D6" i="1"/>
  <c r="F6" i="1"/>
  <c r="I6" i="1"/>
  <c r="J6" i="1"/>
  <c r="T6" i="1"/>
  <c r="U6" i="1"/>
  <c r="D7" i="1"/>
  <c r="F7" i="1"/>
  <c r="I7" i="1"/>
  <c r="J7" i="1"/>
  <c r="T7" i="1"/>
  <c r="U7" i="1"/>
  <c r="D8" i="1"/>
  <c r="F8" i="1"/>
  <c r="I8" i="1"/>
  <c r="J8" i="1"/>
  <c r="T8" i="1"/>
  <c r="U8" i="1"/>
  <c r="D9" i="1"/>
  <c r="F9" i="1"/>
  <c r="I9" i="1"/>
  <c r="J9" i="1"/>
  <c r="T9" i="1"/>
  <c r="U9" i="1"/>
  <c r="D10" i="1"/>
  <c r="F10" i="1"/>
  <c r="I10" i="1"/>
  <c r="J10" i="1"/>
  <c r="T10" i="1"/>
  <c r="U10" i="1"/>
  <c r="D11" i="1"/>
  <c r="F11" i="1"/>
  <c r="I11" i="1"/>
  <c r="J11" i="1"/>
  <c r="T11" i="1"/>
  <c r="U11" i="1"/>
  <c r="D12" i="1"/>
  <c r="F12" i="1"/>
  <c r="I12" i="1"/>
  <c r="J12" i="1"/>
  <c r="T12" i="1"/>
  <c r="U12" i="1"/>
  <c r="D13" i="1"/>
  <c r="F13" i="1"/>
  <c r="I13" i="1"/>
  <c r="J13" i="1"/>
  <c r="T13" i="1"/>
  <c r="U13" i="1"/>
  <c r="D14" i="1"/>
  <c r="F14" i="1"/>
  <c r="I14" i="1"/>
  <c r="J14" i="1"/>
  <c r="T14" i="1"/>
  <c r="U14" i="1"/>
  <c r="D15" i="1"/>
  <c r="F15" i="1"/>
  <c r="I15" i="1"/>
  <c r="J15" i="1"/>
  <c r="T15" i="1"/>
  <c r="U15" i="1"/>
  <c r="D16" i="1"/>
  <c r="F16" i="1"/>
  <c r="I16" i="1"/>
  <c r="J16" i="1"/>
  <c r="T16" i="1"/>
  <c r="U16" i="1"/>
  <c r="D17" i="1"/>
  <c r="F17" i="1"/>
  <c r="I17" i="1"/>
  <c r="J17" i="1"/>
  <c r="T17" i="1"/>
  <c r="U17" i="1"/>
  <c r="D18" i="1"/>
  <c r="F18" i="1"/>
  <c r="I18" i="1"/>
  <c r="J18" i="1"/>
  <c r="T18" i="1"/>
  <c r="U18" i="1"/>
  <c r="D19" i="1"/>
  <c r="F19" i="1"/>
  <c r="I19" i="1"/>
  <c r="J19" i="1"/>
  <c r="T19" i="1"/>
  <c r="U19" i="1"/>
  <c r="D20" i="1"/>
  <c r="F20" i="1"/>
  <c r="I20" i="1"/>
  <c r="J20" i="1"/>
  <c r="T20" i="1"/>
  <c r="U20" i="1"/>
  <c r="D21" i="1"/>
  <c r="F21" i="1"/>
  <c r="I21" i="1"/>
  <c r="J21" i="1"/>
  <c r="T21" i="1"/>
  <c r="U21" i="1"/>
  <c r="D22" i="1"/>
  <c r="F22" i="1"/>
  <c r="I22" i="1"/>
  <c r="J22" i="1"/>
  <c r="T22" i="1"/>
  <c r="U22" i="1"/>
  <c r="D23" i="1"/>
  <c r="F23" i="1"/>
  <c r="I23" i="1"/>
  <c r="J23" i="1"/>
  <c r="T23" i="1"/>
  <c r="U23" i="1"/>
  <c r="D24" i="1"/>
  <c r="F24" i="1"/>
  <c r="I24" i="1"/>
  <c r="J24" i="1"/>
  <c r="T24" i="1"/>
  <c r="U24" i="1"/>
  <c r="D25" i="1"/>
  <c r="F25" i="1"/>
  <c r="I25" i="1"/>
  <c r="J25" i="1"/>
  <c r="T25" i="1"/>
  <c r="U25" i="1"/>
  <c r="D26" i="1"/>
  <c r="F26" i="1"/>
  <c r="I26" i="1"/>
  <c r="J26" i="1"/>
  <c r="T26" i="1"/>
  <c r="U26" i="1"/>
  <c r="D27" i="1"/>
  <c r="F27" i="1"/>
  <c r="I27" i="1"/>
  <c r="J27" i="1"/>
  <c r="T27" i="1"/>
  <c r="U27" i="1"/>
  <c r="D28" i="1"/>
  <c r="F28" i="1"/>
  <c r="I28" i="1"/>
  <c r="J28" i="1"/>
  <c r="T28" i="1"/>
  <c r="U28" i="1"/>
  <c r="D29" i="1"/>
  <c r="F29" i="1"/>
  <c r="I29" i="1"/>
  <c r="J29" i="1"/>
  <c r="T29" i="1"/>
  <c r="U29" i="1"/>
  <c r="D30" i="1"/>
  <c r="F30" i="1"/>
  <c r="I30" i="1"/>
  <c r="J30" i="1"/>
  <c r="T30" i="1"/>
  <c r="U30" i="1"/>
  <c r="D31" i="1"/>
  <c r="F31" i="1"/>
  <c r="I31" i="1"/>
  <c r="J31" i="1"/>
  <c r="T31" i="1"/>
  <c r="U31" i="1"/>
  <c r="D32" i="1"/>
  <c r="F32" i="1"/>
  <c r="I32" i="1"/>
  <c r="J32" i="1"/>
  <c r="T32" i="1"/>
  <c r="U32" i="1"/>
  <c r="D33" i="1"/>
  <c r="F33" i="1"/>
  <c r="I33" i="1"/>
  <c r="J33" i="1"/>
  <c r="T33" i="1"/>
  <c r="U33" i="1"/>
  <c r="D34" i="1"/>
  <c r="F34" i="1"/>
  <c r="I34" i="1"/>
  <c r="J34" i="1"/>
  <c r="T34" i="1"/>
  <c r="U34" i="1"/>
  <c r="D35" i="1"/>
  <c r="F35" i="1"/>
  <c r="I35" i="1"/>
  <c r="J35" i="1"/>
  <c r="T35" i="1"/>
  <c r="U35" i="1"/>
  <c r="D36" i="1"/>
  <c r="F36" i="1"/>
  <c r="I36" i="1"/>
  <c r="J36" i="1"/>
  <c r="T36" i="1"/>
  <c r="U36" i="1"/>
  <c r="D37" i="1"/>
  <c r="F37" i="1"/>
  <c r="I37" i="1"/>
  <c r="J37" i="1"/>
  <c r="T37" i="1"/>
  <c r="U37" i="1"/>
  <c r="D38" i="1"/>
  <c r="F38" i="1"/>
  <c r="I38" i="1"/>
  <c r="J38" i="1"/>
  <c r="T38" i="1"/>
  <c r="U38" i="1"/>
  <c r="D39" i="1"/>
  <c r="F39" i="1"/>
  <c r="I39" i="1"/>
  <c r="J39" i="1"/>
  <c r="T39" i="1"/>
  <c r="U39" i="1"/>
  <c r="D40" i="1"/>
  <c r="F40" i="1"/>
  <c r="I40" i="1"/>
  <c r="J40" i="1"/>
  <c r="T40" i="1"/>
  <c r="U40" i="1"/>
  <c r="D41" i="1"/>
  <c r="F41" i="1"/>
  <c r="I41" i="1"/>
  <c r="J41" i="1"/>
  <c r="T41" i="1"/>
  <c r="U41" i="1"/>
  <c r="D42" i="1"/>
  <c r="F42" i="1"/>
  <c r="I42" i="1"/>
  <c r="J42" i="1"/>
  <c r="T42" i="1"/>
  <c r="U42" i="1"/>
  <c r="D43" i="1"/>
  <c r="F43" i="1"/>
  <c r="I43" i="1"/>
  <c r="J43" i="1"/>
  <c r="T43" i="1"/>
  <c r="U43" i="1"/>
  <c r="D44" i="1"/>
  <c r="F44" i="1"/>
  <c r="I44" i="1"/>
  <c r="J44" i="1"/>
  <c r="T44" i="1"/>
  <c r="U44" i="1"/>
  <c r="D45" i="1"/>
  <c r="F45" i="1"/>
  <c r="I45" i="1"/>
  <c r="J45" i="1"/>
  <c r="T45" i="1"/>
  <c r="U45" i="1"/>
  <c r="D46" i="1"/>
  <c r="F46" i="1"/>
  <c r="I46" i="1"/>
  <c r="J46" i="1"/>
  <c r="T46" i="1"/>
  <c r="U46" i="1"/>
  <c r="D47" i="1"/>
  <c r="F47" i="1"/>
  <c r="I47" i="1"/>
  <c r="J47" i="1"/>
  <c r="T47" i="1"/>
  <c r="U47" i="1"/>
  <c r="D48" i="1"/>
  <c r="F48" i="1"/>
  <c r="I48" i="1"/>
  <c r="J48" i="1"/>
  <c r="T48" i="1"/>
  <c r="U48" i="1"/>
  <c r="D49" i="1"/>
  <c r="F49" i="1"/>
  <c r="I49" i="1"/>
  <c r="J49" i="1"/>
  <c r="T49" i="1"/>
  <c r="U49" i="1"/>
  <c r="D50" i="1"/>
  <c r="F50" i="1"/>
  <c r="I50" i="1"/>
  <c r="J50" i="1"/>
  <c r="T50" i="1"/>
  <c r="U50" i="1"/>
  <c r="C51" i="1"/>
  <c r="D51" i="1"/>
  <c r="F51" i="1"/>
  <c r="I51" i="1"/>
  <c r="J51" i="1"/>
  <c r="S51" i="1"/>
  <c r="T51" i="1"/>
  <c r="U51" i="1"/>
  <c r="F53" i="1"/>
  <c r="I53" i="1"/>
  <c r="J53" i="1"/>
  <c r="T53" i="1"/>
  <c r="U53" i="1"/>
  <c r="F54" i="1"/>
  <c r="I54" i="1"/>
  <c r="J54" i="1"/>
  <c r="T54" i="1"/>
  <c r="U54" i="1"/>
  <c r="F55" i="1"/>
  <c r="I55" i="1"/>
  <c r="J55" i="1"/>
  <c r="T55" i="1"/>
  <c r="U55" i="1"/>
  <c r="F56" i="1"/>
  <c r="I56" i="1"/>
  <c r="J56" i="1"/>
  <c r="T56" i="1"/>
  <c r="U56" i="1"/>
  <c r="F57" i="1"/>
  <c r="I57" i="1"/>
  <c r="J57" i="1"/>
  <c r="T57" i="1"/>
  <c r="U57" i="1"/>
  <c r="F58" i="1"/>
  <c r="I58" i="1"/>
  <c r="J58" i="1"/>
  <c r="T58" i="1"/>
  <c r="U58" i="1"/>
  <c r="F59" i="1"/>
  <c r="I59" i="1"/>
  <c r="J59" i="1"/>
  <c r="T59" i="1"/>
  <c r="U59" i="1"/>
  <c r="F60" i="1"/>
  <c r="I60" i="1"/>
  <c r="J60" i="1"/>
  <c r="T60" i="1"/>
  <c r="U60" i="1"/>
  <c r="F61" i="1"/>
  <c r="I61" i="1"/>
  <c r="J61" i="1"/>
  <c r="T61" i="1"/>
  <c r="U61" i="1"/>
  <c r="F62" i="1"/>
  <c r="I62" i="1"/>
  <c r="J62" i="1"/>
  <c r="T62" i="1"/>
  <c r="U62" i="1"/>
  <c r="F63" i="1"/>
  <c r="I63" i="1"/>
  <c r="J63" i="1"/>
  <c r="T63" i="1"/>
  <c r="U63" i="1"/>
  <c r="F64" i="1"/>
  <c r="I64" i="1"/>
  <c r="J64" i="1"/>
  <c r="T64" i="1"/>
  <c r="U64" i="1"/>
  <c r="F65" i="1"/>
  <c r="I65" i="1"/>
  <c r="J65" i="1"/>
  <c r="T65" i="1"/>
  <c r="U65" i="1"/>
  <c r="F66" i="1"/>
  <c r="I66" i="1"/>
  <c r="J66" i="1"/>
  <c r="T66" i="1"/>
  <c r="U66" i="1"/>
  <c r="F67" i="1"/>
  <c r="I67" i="1"/>
  <c r="J67" i="1"/>
  <c r="T67" i="1"/>
  <c r="U67" i="1"/>
  <c r="F68" i="1"/>
  <c r="I68" i="1"/>
  <c r="J68" i="1"/>
  <c r="T68" i="1"/>
  <c r="U68" i="1"/>
  <c r="F69" i="1"/>
  <c r="I69" i="1"/>
  <c r="J69" i="1"/>
  <c r="T69" i="1"/>
  <c r="U69" i="1"/>
  <c r="F70" i="1"/>
  <c r="I70" i="1"/>
  <c r="J70" i="1"/>
  <c r="T70" i="1"/>
  <c r="U70" i="1"/>
  <c r="F71" i="1"/>
  <c r="I71" i="1"/>
  <c r="J71" i="1"/>
  <c r="T71" i="1"/>
  <c r="U71" i="1"/>
  <c r="F72" i="1"/>
  <c r="I72" i="1"/>
  <c r="J72" i="1"/>
  <c r="T72" i="1"/>
  <c r="U72" i="1"/>
  <c r="F73" i="1"/>
  <c r="I73" i="1"/>
  <c r="J73" i="1"/>
  <c r="T73" i="1"/>
  <c r="U73" i="1"/>
  <c r="F74" i="1"/>
  <c r="I74" i="1"/>
  <c r="J74" i="1"/>
  <c r="T74" i="1"/>
  <c r="U74" i="1"/>
  <c r="F75" i="1"/>
  <c r="I75" i="1"/>
  <c r="J75" i="1"/>
  <c r="T75" i="1"/>
  <c r="U75" i="1"/>
  <c r="C76" i="1"/>
  <c r="D76" i="1"/>
  <c r="F76" i="1"/>
  <c r="I76" i="1"/>
  <c r="J76" i="1"/>
  <c r="S76" i="1"/>
  <c r="T76" i="1"/>
  <c r="U76" i="1"/>
  <c r="F78" i="1"/>
  <c r="I78" i="1"/>
  <c r="J78" i="1"/>
  <c r="T78" i="1"/>
  <c r="U78" i="1"/>
  <c r="F79" i="1"/>
  <c r="I79" i="1"/>
  <c r="J79" i="1"/>
  <c r="T79" i="1"/>
  <c r="U79" i="1"/>
  <c r="F80" i="1"/>
  <c r="I80" i="1"/>
  <c r="J80" i="1"/>
  <c r="T80" i="1"/>
  <c r="U80" i="1"/>
  <c r="F81" i="1"/>
  <c r="I81" i="1"/>
  <c r="J81" i="1"/>
  <c r="T81" i="1"/>
  <c r="U81" i="1"/>
  <c r="C82" i="1"/>
  <c r="D82" i="1"/>
  <c r="E82" i="1"/>
  <c r="F82" i="1"/>
  <c r="I82" i="1"/>
  <c r="J82" i="1"/>
  <c r="S82" i="1"/>
  <c r="T82" i="1"/>
  <c r="U82" i="1"/>
  <c r="C84" i="1"/>
  <c r="D84" i="1"/>
  <c r="E84" i="1"/>
  <c r="F84" i="1"/>
  <c r="I84" i="1"/>
  <c r="J84" i="1"/>
  <c r="S84" i="1"/>
  <c r="T84" i="1"/>
  <c r="U84" i="1"/>
  <c r="F88" i="1"/>
  <c r="I88" i="1"/>
  <c r="J88" i="1"/>
  <c r="T88" i="1"/>
  <c r="U88" i="1"/>
  <c r="F89" i="1"/>
  <c r="I89" i="1"/>
  <c r="J89" i="1"/>
  <c r="T89" i="1"/>
  <c r="U89" i="1"/>
  <c r="F90" i="1"/>
  <c r="I90" i="1"/>
  <c r="J90" i="1"/>
  <c r="T90" i="1"/>
  <c r="U90" i="1"/>
  <c r="C91" i="1"/>
  <c r="D91" i="1"/>
  <c r="F91" i="1"/>
  <c r="I91" i="1"/>
  <c r="J91" i="1"/>
  <c r="S91" i="1"/>
  <c r="T91" i="1"/>
  <c r="U91" i="1"/>
</calcChain>
</file>

<file path=xl/sharedStrings.xml><?xml version="1.0" encoding="utf-8"?>
<sst xmlns="http://schemas.openxmlformats.org/spreadsheetml/2006/main" count="288" uniqueCount="81">
  <si>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</si>
  <si>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</si>
  <si>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</si>
  <si>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</si>
  <si>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</si>
  <si>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</si>
  <si>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</si>
  <si>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</si>
  <si>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</si>
  <si>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</si>
  <si>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</si>
  <si>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</si>
  <si>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</si>
  <si>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</si>
  <si>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</si>
  <si>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</si>
  <si>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</si>
  <si>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</si>
  <si>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</si>
  <si>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</si>
  <si>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TEXAS</t>
  </si>
  <si>
    <t>if-hsc</t>
  </si>
  <si>
    <t>TOTAL</t>
  </si>
  <si>
    <t>CENTANA</t>
  </si>
  <si>
    <t>Date Entered</t>
  </si>
  <si>
    <t>EW9339.1</t>
  </si>
  <si>
    <t>N43644.1</t>
  </si>
  <si>
    <t>SS1166.3</t>
  </si>
  <si>
    <t>EJ2724.1</t>
  </si>
  <si>
    <t>EJ4453.1</t>
  </si>
  <si>
    <t>N30227.1</t>
  </si>
  <si>
    <t>N44179.2</t>
  </si>
  <si>
    <t>N30227.2</t>
  </si>
  <si>
    <t>N30233.2</t>
  </si>
  <si>
    <t>N44179.1</t>
  </si>
  <si>
    <t>EB5647.2</t>
  </si>
  <si>
    <t>EJ5563.1</t>
  </si>
  <si>
    <t>EK8989.2</t>
  </si>
  <si>
    <t>EL6795.2</t>
  </si>
  <si>
    <t>N30233.1</t>
  </si>
  <si>
    <t>EB4549.2</t>
  </si>
  <si>
    <t>EI9247.1</t>
  </si>
  <si>
    <t>N32340.2</t>
  </si>
  <si>
    <t>N32340.4</t>
  </si>
  <si>
    <t>AUGUST 2000 STORAGE TRANSACTIONS</t>
  </si>
  <si>
    <t>N33718.1</t>
  </si>
  <si>
    <t>N66390.3</t>
  </si>
  <si>
    <t>N69335.7</t>
  </si>
  <si>
    <t>N72012.D</t>
  </si>
  <si>
    <t>N72853.7</t>
  </si>
  <si>
    <t>N85805.7</t>
  </si>
  <si>
    <t>N88378.5</t>
  </si>
  <si>
    <t>N89316.3</t>
  </si>
  <si>
    <t>N89316.9</t>
  </si>
  <si>
    <t>N94266.3</t>
  </si>
  <si>
    <t>N96391.1</t>
  </si>
  <si>
    <t>ND2749.5</t>
  </si>
  <si>
    <t>NR9968.1</t>
  </si>
  <si>
    <t>NS9648.2</t>
  </si>
  <si>
    <t>NT0639.2</t>
  </si>
  <si>
    <t>EF2906.A</t>
  </si>
  <si>
    <t>EI3197.2</t>
  </si>
  <si>
    <t>PROD TX</t>
  </si>
  <si>
    <t>Production Tax</t>
  </si>
  <si>
    <t>N24974.4</t>
  </si>
  <si>
    <t>N33718.2</t>
  </si>
  <si>
    <t>N66390.4</t>
  </si>
  <si>
    <t>N69335.8</t>
  </si>
  <si>
    <t>N72012.E</t>
  </si>
  <si>
    <t>N72853.8</t>
  </si>
  <si>
    <t>N85805.8</t>
  </si>
  <si>
    <t>N88378.6</t>
  </si>
  <si>
    <t>N89316.4</t>
  </si>
  <si>
    <t>N89316.A</t>
  </si>
  <si>
    <t>N94266.4</t>
  </si>
  <si>
    <t>N96391.2</t>
  </si>
  <si>
    <t>ND2749.6</t>
  </si>
  <si>
    <t>NR9968.3</t>
  </si>
  <si>
    <t>NS9648.4</t>
  </si>
  <si>
    <t>NT0639.4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</si>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</sst>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00_);[Red]\(&quot;$&quot;#,##0.0000\)"/>
    <numFmt numFmtId="166" formatCode="mm/dd/yy"/>
  </numFmts>
  <fonts count="5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38" fontId="0" fillId="0" borderId="0" xfId="0" applyNumberFormat="1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0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1" fillId="0" borderId="0" xfId="0" applyNumberFormat="1" applyFont="1" applyAlignment="1">
      <alignment horizontal="centerContinuous"/>
    </xf>
    <xf numFmtId="166" fontId="2" fillId="0" borderId="0" xfId="0" applyNumberFormat="1" applyFont="1" applyAlignment="1">
      <alignment horizontal="center" wrapText="1"/>
    </xf>
    <xf numFmtId="166" fontId="0" fillId="0" borderId="0" xfId="0" applyNumberFormat="1"/>
    <xf numFmtId="166" fontId="0" fillId="0" borderId="1" xfId="0" applyNumberFormat="1" applyBorder="1"/>
    <xf numFmtId="166" fontId="0" fillId="0" borderId="0" xfId="0" applyNumberFormat="1" applyBorder="1"/>
    <xf numFmtId="0" fontId="3" fillId="0" borderId="0" xfId="0" applyNumberFormat="1" applyFont="1"/>
    <xf numFmtId="38" fontId="4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2"/>
  <sheetViews>
    <sheetView tabSelected="1" topLeftCell="A65" workbookViewId="0">
      <selection activeCell="F84" sqref="F84"/>
    </sheetView>
  </sheetViews>
  <sheetFormatPr defaultRowHeight="12.75" x14ac:dyDescent="0.2"/>
  <cols>
    <col min="1" max="1" width="16.28515625" style="5" customWidth="1"/>
    <col min="2" max="2" width="9.140625" style="5"/>
    <col min="3" max="3" width="11.28515625" style="8" customWidth="1"/>
    <col min="4" max="5" width="10.28515625" style="8" customWidth="1"/>
    <col min="6" max="6" width="11" style="8" customWidth="1"/>
    <col min="7" max="9" width="9.28515625" style="14" bestFit="1" customWidth="1"/>
    <col min="10" max="10" width="16.28515625" style="11" customWidth="1"/>
    <col min="11" max="11" width="14" style="11" customWidth="1"/>
    <col min="12" max="12" width="10.7109375" style="11" customWidth="1"/>
    <col min="13" max="13" width="14.7109375" style="27" customWidth="1"/>
    <col min="14" max="14" width="10" style="14" customWidth="1"/>
    <col min="15" max="15" width="9.140625" style="14"/>
    <col min="16" max="17" width="11.5703125" style="14" customWidth="1"/>
    <col min="18" max="18" width="9.28515625" style="11" bestFit="1" customWidth="1"/>
    <col min="19" max="19" width="12" style="11" customWidth="1"/>
    <col min="20" max="20" width="14.85546875" style="11" bestFit="1" customWidth="1"/>
    <col min="21" max="21" width="9.7109375" bestFit="1" customWidth="1"/>
  </cols>
  <sheetData>
    <row r="1" spans="1:22" ht="18" x14ac:dyDescent="0.25">
      <c r="A1" s="2" t="s">
        <v>44</v>
      </c>
      <c r="B1" s="2"/>
      <c r="C1" s="6"/>
      <c r="D1" s="6"/>
      <c r="E1" s="6"/>
      <c r="F1" s="6"/>
      <c r="G1" s="12"/>
      <c r="H1" s="12"/>
      <c r="I1" s="12"/>
      <c r="J1" s="17"/>
      <c r="K1" s="17"/>
      <c r="L1" s="17"/>
      <c r="M1" s="25"/>
      <c r="N1" s="12"/>
      <c r="O1" s="12"/>
      <c r="P1" s="12"/>
      <c r="Q1" s="12"/>
      <c r="R1" s="1"/>
      <c r="S1" s="17"/>
      <c r="T1" s="17"/>
      <c r="U1" s="1"/>
    </row>
    <row r="3" spans="1:22" ht="33.75" x14ac:dyDescent="0.2">
      <c r="A3" s="3" t="s">
        <v>0</v>
      </c>
      <c r="B3" s="3" t="s">
        <v>1</v>
      </c>
      <c r="C3" s="7" t="s">
        <v>2</v>
      </c>
      <c r="D3" s="7" t="s">
        <v>3</v>
      </c>
      <c r="E3" s="7" t="s">
        <v>63</v>
      </c>
      <c r="F3" s="7" t="s">
        <v>4</v>
      </c>
      <c r="G3" s="13" t="s">
        <v>5</v>
      </c>
      <c r="H3" s="13" t="s">
        <v>6</v>
      </c>
      <c r="I3" s="13" t="s">
        <v>7</v>
      </c>
      <c r="J3" s="18" t="s">
        <v>8</v>
      </c>
      <c r="K3" s="18" t="s">
        <v>9</v>
      </c>
      <c r="L3" s="18" t="s">
        <v>10</v>
      </c>
      <c r="M3" s="26" t="s">
        <v>24</v>
      </c>
      <c r="N3" s="13" t="s">
        <v>11</v>
      </c>
      <c r="O3" s="13" t="s">
        <v>12</v>
      </c>
      <c r="P3" s="13" t="s">
        <v>13</v>
      </c>
      <c r="Q3" s="13" t="s">
        <v>14</v>
      </c>
      <c r="R3" s="18" t="s">
        <v>15</v>
      </c>
      <c r="S3" s="18" t="s">
        <v>16</v>
      </c>
      <c r="T3" s="18" t="s">
        <v>17</v>
      </c>
      <c r="U3" s="18" t="s">
        <v>18</v>
      </c>
    </row>
    <row r="4" spans="1:22" x14ac:dyDescent="0.2">
      <c r="A4" s="5" t="s">
        <v>19</v>
      </c>
      <c r="B4" s="5" t="s">
        <v>20</v>
      </c>
      <c r="C4" s="8">
        <v>6200000</v>
      </c>
      <c r="D4" s="8">
        <f t="shared" ref="D4:D50" si="0">C4*0</f>
        <v>0</v>
      </c>
      <c r="F4" s="8">
        <f t="shared" ref="F4:F38" si="1">SUM(C4:D4)</f>
        <v>6200000</v>
      </c>
      <c r="G4" s="14">
        <v>3.86</v>
      </c>
      <c r="I4" s="14">
        <f t="shared" ref="I4:I12" si="2">H4+G4</f>
        <v>3.86</v>
      </c>
      <c r="J4" s="11">
        <f t="shared" ref="J4:J50" si="3">I4*C4</f>
        <v>23932000</v>
      </c>
      <c r="L4" s="30" t="s">
        <v>27</v>
      </c>
      <c r="T4" s="11">
        <f t="shared" ref="T4:T50" si="4">(SUM(N4:R4)*F4)+J4+S4</f>
        <v>23932000</v>
      </c>
      <c r="U4" s="14">
        <f t="shared" ref="U4:U51" si="5">T4/F4</f>
        <v>3.86</v>
      </c>
    </row>
    <row r="5" spans="1:22" x14ac:dyDescent="0.2">
      <c r="A5" s="5" t="s">
        <v>19</v>
      </c>
      <c r="B5" s="5" t="s">
        <v>20</v>
      </c>
      <c r="C5" s="8">
        <v>-217290</v>
      </c>
      <c r="D5" s="8">
        <f t="shared" si="0"/>
        <v>0</v>
      </c>
      <c r="F5" s="8">
        <f t="shared" si="1"/>
        <v>-217290</v>
      </c>
      <c r="G5" s="14">
        <v>3.86</v>
      </c>
      <c r="I5" s="14">
        <f t="shared" si="2"/>
        <v>3.86</v>
      </c>
      <c r="J5" s="11">
        <f t="shared" si="3"/>
        <v>-838739.4</v>
      </c>
      <c r="L5" s="30" t="s">
        <v>25</v>
      </c>
      <c r="T5" s="11">
        <f t="shared" si="4"/>
        <v>-838739.4</v>
      </c>
      <c r="U5" s="14">
        <f t="shared" si="5"/>
        <v>3.8600000000000003</v>
      </c>
      <c r="V5" t="s">
        <v>21</v>
      </c>
    </row>
    <row r="6" spans="1:22" x14ac:dyDescent="0.2">
      <c r="A6" s="5" t="s">
        <v>19</v>
      </c>
      <c r="B6" s="5" t="s">
        <v>20</v>
      </c>
      <c r="C6" s="8">
        <v>66538</v>
      </c>
      <c r="D6" s="8">
        <f t="shared" si="0"/>
        <v>0</v>
      </c>
      <c r="F6" s="8">
        <f t="shared" si="1"/>
        <v>66538</v>
      </c>
      <c r="G6" s="14">
        <v>3.86</v>
      </c>
      <c r="I6" s="14">
        <f>H6+G6</f>
        <v>3.86</v>
      </c>
      <c r="J6" s="11">
        <f t="shared" si="3"/>
        <v>256836.68</v>
      </c>
      <c r="L6" s="30" t="s">
        <v>30</v>
      </c>
      <c r="T6" s="11">
        <f t="shared" si="4"/>
        <v>256836.68</v>
      </c>
      <c r="U6" s="14">
        <f t="shared" si="5"/>
        <v>3.86</v>
      </c>
      <c r="V6" t="s">
        <v>21</v>
      </c>
    </row>
    <row r="7" spans="1:22" x14ac:dyDescent="0.2">
      <c r="A7" s="5" t="s">
        <v>19</v>
      </c>
      <c r="B7" s="5" t="s">
        <v>20</v>
      </c>
      <c r="C7" s="8">
        <v>-2716791</v>
      </c>
      <c r="D7" s="8">
        <f t="shared" si="0"/>
        <v>0</v>
      </c>
      <c r="F7" s="8">
        <f t="shared" si="1"/>
        <v>-2716791</v>
      </c>
      <c r="G7" s="14">
        <v>3.86</v>
      </c>
      <c r="I7" s="14">
        <f t="shared" si="2"/>
        <v>3.86</v>
      </c>
      <c r="J7" s="11">
        <f t="shared" si="3"/>
        <v>-10486813.26</v>
      </c>
      <c r="L7" s="30" t="s">
        <v>33</v>
      </c>
      <c r="T7" s="11">
        <f t="shared" si="4"/>
        <v>-10486813.26</v>
      </c>
      <c r="U7" s="14">
        <f t="shared" si="5"/>
        <v>3.86</v>
      </c>
      <c r="V7" t="s">
        <v>21</v>
      </c>
    </row>
    <row r="8" spans="1:22" ht="12.75" customHeight="1" x14ac:dyDescent="0.2">
      <c r="A8" s="5" t="s">
        <v>19</v>
      </c>
      <c r="B8" s="5" t="s">
        <v>20</v>
      </c>
      <c r="C8" s="8">
        <v>1225507</v>
      </c>
      <c r="D8" s="8">
        <f t="shared" si="0"/>
        <v>0</v>
      </c>
      <c r="F8" s="8">
        <f t="shared" si="1"/>
        <v>1225507</v>
      </c>
      <c r="G8" s="14">
        <v>3.86</v>
      </c>
      <c r="I8" s="14">
        <f t="shared" si="2"/>
        <v>3.86</v>
      </c>
      <c r="J8" s="11">
        <f t="shared" si="3"/>
        <v>4730457.0199999996</v>
      </c>
      <c r="L8" s="30" t="s">
        <v>42</v>
      </c>
      <c r="T8" s="11">
        <f t="shared" si="4"/>
        <v>4730457.0199999996</v>
      </c>
      <c r="U8" s="14">
        <f t="shared" si="5"/>
        <v>3.8599999999999994</v>
      </c>
      <c r="V8" t="s">
        <v>21</v>
      </c>
    </row>
    <row r="9" spans="1:22" ht="12.75" customHeight="1" x14ac:dyDescent="0.2">
      <c r="A9" s="5" t="s">
        <v>19</v>
      </c>
      <c r="B9" s="5" t="s">
        <v>20</v>
      </c>
      <c r="C9" s="8">
        <v>-1173069</v>
      </c>
      <c r="D9" s="8">
        <f t="shared" si="0"/>
        <v>0</v>
      </c>
      <c r="F9" s="8">
        <f t="shared" si="1"/>
        <v>-1173069</v>
      </c>
      <c r="G9" s="14">
        <v>3.86</v>
      </c>
      <c r="I9" s="14">
        <f t="shared" si="2"/>
        <v>3.86</v>
      </c>
      <c r="J9" s="11">
        <f t="shared" si="3"/>
        <v>-4528046.34</v>
      </c>
      <c r="L9" s="30" t="s">
        <v>45</v>
      </c>
      <c r="T9" s="11">
        <f t="shared" si="4"/>
        <v>-4528046.34</v>
      </c>
      <c r="U9" s="14">
        <f t="shared" si="5"/>
        <v>3.86</v>
      </c>
      <c r="V9" t="s">
        <v>21</v>
      </c>
    </row>
    <row r="10" spans="1:22" ht="12.75" customHeight="1" x14ac:dyDescent="0.2">
      <c r="A10" s="5" t="s">
        <v>19</v>
      </c>
      <c r="B10" s="5" t="s">
        <v>20</v>
      </c>
      <c r="C10" s="8">
        <v>-791971</v>
      </c>
      <c r="D10" s="8">
        <f t="shared" si="0"/>
        <v>0</v>
      </c>
      <c r="F10" s="8">
        <f t="shared" si="1"/>
        <v>-791971</v>
      </c>
      <c r="G10" s="14">
        <v>3.86</v>
      </c>
      <c r="I10" s="14">
        <f t="shared" si="2"/>
        <v>3.86</v>
      </c>
      <c r="J10" s="11">
        <f t="shared" si="3"/>
        <v>-3057008.06</v>
      </c>
      <c r="L10" s="30" t="s">
        <v>26</v>
      </c>
      <c r="T10" s="11">
        <f t="shared" si="4"/>
        <v>-3057008.06</v>
      </c>
      <c r="U10" s="14">
        <f t="shared" si="5"/>
        <v>3.86</v>
      </c>
      <c r="V10" t="s">
        <v>21</v>
      </c>
    </row>
    <row r="11" spans="1:22" ht="12.75" customHeight="1" x14ac:dyDescent="0.2">
      <c r="A11" s="5" t="s">
        <v>19</v>
      </c>
      <c r="B11" s="5" t="s">
        <v>20</v>
      </c>
      <c r="C11" s="8">
        <v>795745</v>
      </c>
      <c r="D11" s="8">
        <f t="shared" si="0"/>
        <v>0</v>
      </c>
      <c r="F11" s="8">
        <f t="shared" si="1"/>
        <v>795745</v>
      </c>
      <c r="G11" s="14">
        <v>3.86</v>
      </c>
      <c r="I11" s="14">
        <f t="shared" si="2"/>
        <v>3.86</v>
      </c>
      <c r="J11" s="11">
        <f t="shared" si="3"/>
        <v>3071575.6999999997</v>
      </c>
      <c r="L11" s="30" t="s">
        <v>34</v>
      </c>
      <c r="T11" s="11">
        <f t="shared" si="4"/>
        <v>3071575.6999999997</v>
      </c>
      <c r="U11" s="14">
        <f t="shared" si="5"/>
        <v>3.8599999999999994</v>
      </c>
      <c r="V11" t="s">
        <v>21</v>
      </c>
    </row>
    <row r="12" spans="1:22" ht="12.75" customHeight="1" x14ac:dyDescent="0.2">
      <c r="A12" s="5" t="s">
        <v>19</v>
      </c>
      <c r="B12" s="5" t="s">
        <v>20</v>
      </c>
      <c r="C12" s="8">
        <v>-5000000</v>
      </c>
      <c r="D12" s="8">
        <f t="shared" si="0"/>
        <v>0</v>
      </c>
      <c r="F12" s="8">
        <f t="shared" si="1"/>
        <v>-5000000</v>
      </c>
      <c r="G12" s="14">
        <v>3.86</v>
      </c>
      <c r="I12" s="14">
        <f t="shared" si="2"/>
        <v>3.86</v>
      </c>
      <c r="J12" s="11">
        <f t="shared" si="3"/>
        <v>-19300000</v>
      </c>
      <c r="L12" s="30" t="s">
        <v>46</v>
      </c>
      <c r="T12" s="11">
        <f t="shared" si="4"/>
        <v>-19300000</v>
      </c>
      <c r="U12" s="14">
        <f t="shared" si="5"/>
        <v>3.86</v>
      </c>
      <c r="V12" t="s">
        <v>21</v>
      </c>
    </row>
    <row r="13" spans="1:22" ht="12.75" customHeight="1" x14ac:dyDescent="0.2">
      <c r="A13" s="5" t="s">
        <v>19</v>
      </c>
      <c r="B13" s="5" t="s">
        <v>20</v>
      </c>
      <c r="C13" s="8">
        <v>-1000000</v>
      </c>
      <c r="D13" s="8">
        <f t="shared" si="0"/>
        <v>0</v>
      </c>
      <c r="F13" s="8">
        <f t="shared" si="1"/>
        <v>-1000000</v>
      </c>
      <c r="G13" s="14">
        <v>3.86</v>
      </c>
      <c r="I13" s="14">
        <f t="shared" ref="I13:I30" si="6">H13+G13</f>
        <v>3.86</v>
      </c>
      <c r="J13" s="11">
        <f t="shared" si="3"/>
        <v>-3860000</v>
      </c>
      <c r="L13" s="30" t="s">
        <v>47</v>
      </c>
      <c r="T13" s="11">
        <f t="shared" si="4"/>
        <v>-3860000</v>
      </c>
      <c r="U13" s="14">
        <f t="shared" si="5"/>
        <v>3.86</v>
      </c>
      <c r="V13" t="s">
        <v>21</v>
      </c>
    </row>
    <row r="14" spans="1:22" ht="12.75" customHeight="1" x14ac:dyDescent="0.2">
      <c r="A14" s="5" t="s">
        <v>19</v>
      </c>
      <c r="B14" s="5" t="s">
        <v>20</v>
      </c>
      <c r="C14" s="8">
        <v>-2000000</v>
      </c>
      <c r="D14" s="8">
        <f t="shared" si="0"/>
        <v>0</v>
      </c>
      <c r="F14" s="8">
        <f t="shared" si="1"/>
        <v>-2000000</v>
      </c>
      <c r="G14" s="14">
        <v>3.86</v>
      </c>
      <c r="I14" s="14">
        <f t="shared" si="6"/>
        <v>3.86</v>
      </c>
      <c r="J14" s="11">
        <f t="shared" si="3"/>
        <v>-7720000</v>
      </c>
      <c r="L14" s="30" t="s">
        <v>48</v>
      </c>
      <c r="T14" s="11">
        <f t="shared" si="4"/>
        <v>-7720000</v>
      </c>
      <c r="U14" s="14">
        <f t="shared" si="5"/>
        <v>3.86</v>
      </c>
      <c r="V14" t="s">
        <v>21</v>
      </c>
    </row>
    <row r="15" spans="1:22" ht="12.75" customHeight="1" x14ac:dyDescent="0.2">
      <c r="A15" s="5" t="s">
        <v>19</v>
      </c>
      <c r="B15" s="5" t="s">
        <v>20</v>
      </c>
      <c r="C15" s="8">
        <v>-615922</v>
      </c>
      <c r="D15" s="8">
        <f t="shared" si="0"/>
        <v>0</v>
      </c>
      <c r="F15" s="8">
        <f t="shared" si="1"/>
        <v>-615922</v>
      </c>
      <c r="G15" s="14">
        <v>3.86</v>
      </c>
      <c r="I15" s="14">
        <f t="shared" si="6"/>
        <v>3.86</v>
      </c>
      <c r="J15" s="11">
        <f t="shared" si="3"/>
        <v>-2377458.92</v>
      </c>
      <c r="L15" s="30" t="s">
        <v>49</v>
      </c>
      <c r="T15" s="11">
        <f t="shared" si="4"/>
        <v>-2377458.92</v>
      </c>
      <c r="U15" s="14">
        <f t="shared" si="5"/>
        <v>3.86</v>
      </c>
      <c r="V15" t="s">
        <v>21</v>
      </c>
    </row>
    <row r="16" spans="1:22" ht="12.75" customHeight="1" x14ac:dyDescent="0.2">
      <c r="A16" s="5" t="s">
        <v>19</v>
      </c>
      <c r="B16" s="5" t="s">
        <v>20</v>
      </c>
      <c r="C16" s="8">
        <v>1750000</v>
      </c>
      <c r="D16" s="8">
        <f t="shared" si="0"/>
        <v>0</v>
      </c>
      <c r="F16" s="8">
        <f t="shared" si="1"/>
        <v>1750000</v>
      </c>
      <c r="G16" s="14">
        <v>3.86</v>
      </c>
      <c r="I16" s="14">
        <f t="shared" si="6"/>
        <v>3.86</v>
      </c>
      <c r="J16" s="11">
        <f t="shared" si="3"/>
        <v>6755000</v>
      </c>
      <c r="L16" s="30" t="s">
        <v>50</v>
      </c>
      <c r="T16" s="11">
        <f t="shared" si="4"/>
        <v>6755000</v>
      </c>
      <c r="U16" s="14">
        <f t="shared" si="5"/>
        <v>3.86</v>
      </c>
      <c r="V16" t="s">
        <v>21</v>
      </c>
    </row>
    <row r="17" spans="1:22" ht="12.75" customHeight="1" x14ac:dyDescent="0.2">
      <c r="A17" s="5" t="s">
        <v>19</v>
      </c>
      <c r="B17" s="5" t="s">
        <v>20</v>
      </c>
      <c r="C17" s="8">
        <v>958001</v>
      </c>
      <c r="D17" s="8">
        <f t="shared" si="0"/>
        <v>0</v>
      </c>
      <c r="F17" s="8">
        <f t="shared" si="1"/>
        <v>958001</v>
      </c>
      <c r="G17" s="14">
        <v>3.86</v>
      </c>
      <c r="I17" s="14">
        <f t="shared" si="6"/>
        <v>3.86</v>
      </c>
      <c r="J17" s="11">
        <f t="shared" si="3"/>
        <v>3697883.86</v>
      </c>
      <c r="L17" s="30" t="s">
        <v>51</v>
      </c>
      <c r="T17" s="11">
        <f t="shared" si="4"/>
        <v>3697883.86</v>
      </c>
      <c r="U17" s="14">
        <f t="shared" si="5"/>
        <v>3.86</v>
      </c>
      <c r="V17" t="s">
        <v>21</v>
      </c>
    </row>
    <row r="18" spans="1:22" ht="12.75" customHeight="1" x14ac:dyDescent="0.2">
      <c r="A18" s="5" t="s">
        <v>19</v>
      </c>
      <c r="B18" s="5" t="s">
        <v>20</v>
      </c>
      <c r="C18" s="8">
        <v>4000000</v>
      </c>
      <c r="D18" s="8">
        <f t="shared" si="0"/>
        <v>0</v>
      </c>
      <c r="F18" s="8">
        <f t="shared" si="1"/>
        <v>4000000</v>
      </c>
      <c r="G18" s="14">
        <v>3.86</v>
      </c>
      <c r="I18" s="14">
        <f t="shared" si="6"/>
        <v>3.86</v>
      </c>
      <c r="J18" s="11">
        <f t="shared" si="3"/>
        <v>15440000</v>
      </c>
      <c r="L18" s="30" t="s">
        <v>52</v>
      </c>
      <c r="T18" s="11">
        <f t="shared" si="4"/>
        <v>15440000</v>
      </c>
      <c r="U18" s="14">
        <f t="shared" si="5"/>
        <v>3.86</v>
      </c>
      <c r="V18" t="s">
        <v>21</v>
      </c>
    </row>
    <row r="19" spans="1:22" ht="12.75" customHeight="1" x14ac:dyDescent="0.2">
      <c r="A19" s="5" t="s">
        <v>19</v>
      </c>
      <c r="B19" s="5" t="s">
        <v>20</v>
      </c>
      <c r="C19" s="8">
        <v>1620000</v>
      </c>
      <c r="D19" s="8">
        <f t="shared" si="0"/>
        <v>0</v>
      </c>
      <c r="F19" s="8">
        <f t="shared" si="1"/>
        <v>1620000</v>
      </c>
      <c r="G19" s="14">
        <v>3.86</v>
      </c>
      <c r="I19" s="14">
        <f t="shared" si="6"/>
        <v>3.86</v>
      </c>
      <c r="J19" s="11">
        <f t="shared" si="3"/>
        <v>6253200</v>
      </c>
      <c r="L19" s="30" t="s">
        <v>53</v>
      </c>
      <c r="T19" s="11">
        <f t="shared" si="4"/>
        <v>6253200</v>
      </c>
      <c r="U19" s="14">
        <f t="shared" si="5"/>
        <v>3.86</v>
      </c>
      <c r="V19" t="s">
        <v>21</v>
      </c>
    </row>
    <row r="20" spans="1:22" ht="12.75" customHeight="1" x14ac:dyDescent="0.2">
      <c r="A20" s="5" t="s">
        <v>19</v>
      </c>
      <c r="B20" s="5" t="s">
        <v>20</v>
      </c>
      <c r="C20" s="8">
        <v>-8328001</v>
      </c>
      <c r="D20" s="8">
        <f t="shared" si="0"/>
        <v>0</v>
      </c>
      <c r="F20" s="8">
        <f t="shared" si="1"/>
        <v>-8328001</v>
      </c>
      <c r="G20" s="14">
        <v>3.86</v>
      </c>
      <c r="I20" s="14">
        <f t="shared" si="6"/>
        <v>3.86</v>
      </c>
      <c r="J20" s="11">
        <f t="shared" si="3"/>
        <v>-32146083.859999999</v>
      </c>
      <c r="L20" s="30" t="s">
        <v>54</v>
      </c>
      <c r="T20" s="11">
        <f t="shared" si="4"/>
        <v>-32146083.859999999</v>
      </c>
      <c r="U20" s="14">
        <f t="shared" si="5"/>
        <v>3.86</v>
      </c>
      <c r="V20" t="s">
        <v>21</v>
      </c>
    </row>
    <row r="21" spans="1:22" ht="12.75" customHeight="1" x14ac:dyDescent="0.2">
      <c r="A21" s="5" t="s">
        <v>19</v>
      </c>
      <c r="B21" s="5" t="s">
        <v>20</v>
      </c>
      <c r="C21" s="8">
        <v>620000</v>
      </c>
      <c r="D21" s="8">
        <f t="shared" si="0"/>
        <v>0</v>
      </c>
      <c r="F21" s="8">
        <f t="shared" si="1"/>
        <v>620000</v>
      </c>
      <c r="G21" s="14">
        <v>3.86</v>
      </c>
      <c r="I21" s="14">
        <f t="shared" ref="I21:I27" si="7">H21+G21</f>
        <v>3.86</v>
      </c>
      <c r="J21" s="11">
        <f t="shared" si="3"/>
        <v>2393200</v>
      </c>
      <c r="L21" s="30" t="s">
        <v>55</v>
      </c>
      <c r="T21" s="11">
        <f t="shared" si="4"/>
        <v>2393200</v>
      </c>
      <c r="U21" s="14">
        <f t="shared" si="5"/>
        <v>3.86</v>
      </c>
      <c r="V21" t="s">
        <v>21</v>
      </c>
    </row>
    <row r="22" spans="1:22" ht="12.75" customHeight="1" x14ac:dyDescent="0.2">
      <c r="A22" s="5" t="s">
        <v>19</v>
      </c>
      <c r="B22" s="5" t="s">
        <v>20</v>
      </c>
      <c r="C22" s="8">
        <v>-620000</v>
      </c>
      <c r="D22" s="8">
        <f t="shared" si="0"/>
        <v>0</v>
      </c>
      <c r="F22" s="8">
        <f t="shared" si="1"/>
        <v>-620000</v>
      </c>
      <c r="G22" s="14">
        <v>3.86</v>
      </c>
      <c r="I22" s="14">
        <f t="shared" si="7"/>
        <v>3.86</v>
      </c>
      <c r="J22" s="11">
        <f t="shared" si="3"/>
        <v>-2393200</v>
      </c>
      <c r="L22" s="30" t="s">
        <v>56</v>
      </c>
      <c r="T22" s="11">
        <f t="shared" si="4"/>
        <v>-2393200</v>
      </c>
      <c r="U22" s="14">
        <f t="shared" si="5"/>
        <v>3.86</v>
      </c>
      <c r="V22" t="s">
        <v>21</v>
      </c>
    </row>
    <row r="23" spans="1:22" ht="12.75" customHeight="1" x14ac:dyDescent="0.2">
      <c r="A23" s="5" t="s">
        <v>19</v>
      </c>
      <c r="B23" s="5" t="s">
        <v>20</v>
      </c>
      <c r="C23" s="8">
        <v>-3100000</v>
      </c>
      <c r="D23" s="8">
        <f t="shared" si="0"/>
        <v>0</v>
      </c>
      <c r="F23" s="8">
        <f t="shared" si="1"/>
        <v>-3100000</v>
      </c>
      <c r="G23" s="14">
        <v>3.86</v>
      </c>
      <c r="I23" s="14">
        <f t="shared" si="7"/>
        <v>3.86</v>
      </c>
      <c r="J23" s="11">
        <f t="shared" si="3"/>
        <v>-11966000</v>
      </c>
      <c r="L23" s="30" t="s">
        <v>57</v>
      </c>
      <c r="T23" s="11">
        <f t="shared" si="4"/>
        <v>-11966000</v>
      </c>
      <c r="U23" s="14">
        <f t="shared" si="5"/>
        <v>3.86</v>
      </c>
      <c r="V23" t="s">
        <v>21</v>
      </c>
    </row>
    <row r="24" spans="1:22" ht="12.75" customHeight="1" x14ac:dyDescent="0.2">
      <c r="A24" s="5" t="s">
        <v>19</v>
      </c>
      <c r="B24" s="5" t="s">
        <v>20</v>
      </c>
      <c r="C24" s="8">
        <v>-3970671</v>
      </c>
      <c r="D24" s="8">
        <f t="shared" si="0"/>
        <v>0</v>
      </c>
      <c r="F24" s="8">
        <f t="shared" si="1"/>
        <v>-3970671</v>
      </c>
      <c r="G24" s="14">
        <v>3.86</v>
      </c>
      <c r="I24" s="14">
        <f t="shared" si="7"/>
        <v>3.86</v>
      </c>
      <c r="J24" s="11">
        <f t="shared" si="3"/>
        <v>-15326790.059999999</v>
      </c>
      <c r="L24" s="30" t="s">
        <v>58</v>
      </c>
      <c r="T24" s="11">
        <f t="shared" si="4"/>
        <v>-15326790.059999999</v>
      </c>
      <c r="U24" s="14">
        <f t="shared" si="5"/>
        <v>3.86</v>
      </c>
      <c r="V24" t="s">
        <v>21</v>
      </c>
    </row>
    <row r="25" spans="1:22" ht="12.75" customHeight="1" x14ac:dyDescent="0.2">
      <c r="A25" s="5" t="s">
        <v>19</v>
      </c>
      <c r="B25" s="5" t="s">
        <v>20</v>
      </c>
      <c r="C25" s="8">
        <v>116340</v>
      </c>
      <c r="D25" s="8">
        <f t="shared" si="0"/>
        <v>0</v>
      </c>
      <c r="F25" s="8">
        <f t="shared" si="1"/>
        <v>116340</v>
      </c>
      <c r="G25" s="14">
        <v>3.86</v>
      </c>
      <c r="I25" s="14">
        <f t="shared" si="7"/>
        <v>3.86</v>
      </c>
      <c r="J25" s="11">
        <f t="shared" si="3"/>
        <v>449072.39999999997</v>
      </c>
      <c r="L25" s="30" t="s">
        <v>59</v>
      </c>
      <c r="T25" s="11">
        <f t="shared" si="4"/>
        <v>449072.39999999997</v>
      </c>
      <c r="U25" s="14">
        <f t="shared" si="5"/>
        <v>3.86</v>
      </c>
      <c r="V25" t="s">
        <v>21</v>
      </c>
    </row>
    <row r="26" spans="1:22" ht="12.75" customHeight="1" x14ac:dyDescent="0.2">
      <c r="A26" s="5" t="s">
        <v>19</v>
      </c>
      <c r="B26" s="5" t="s">
        <v>20</v>
      </c>
      <c r="C26" s="8">
        <v>3300000</v>
      </c>
      <c r="D26" s="8">
        <f t="shared" si="0"/>
        <v>0</v>
      </c>
      <c r="F26" s="8">
        <f t="shared" si="1"/>
        <v>3300000</v>
      </c>
      <c r="G26" s="14">
        <v>3.86</v>
      </c>
      <c r="I26" s="14">
        <f t="shared" si="7"/>
        <v>3.86</v>
      </c>
      <c r="J26" s="11">
        <f t="shared" si="3"/>
        <v>12738000</v>
      </c>
      <c r="L26" s="30" t="s">
        <v>40</v>
      </c>
      <c r="T26" s="11">
        <f t="shared" si="4"/>
        <v>12738000</v>
      </c>
      <c r="U26" s="14">
        <f t="shared" si="5"/>
        <v>3.86</v>
      </c>
      <c r="V26" t="s">
        <v>21</v>
      </c>
    </row>
    <row r="27" spans="1:22" ht="12.75" customHeight="1" x14ac:dyDescent="0.2">
      <c r="A27" s="5" t="s">
        <v>19</v>
      </c>
      <c r="B27" s="5" t="s">
        <v>20</v>
      </c>
      <c r="C27" s="8">
        <v>354000</v>
      </c>
      <c r="D27" s="8">
        <f t="shared" si="0"/>
        <v>0</v>
      </c>
      <c r="F27" s="8">
        <f t="shared" si="1"/>
        <v>354000</v>
      </c>
      <c r="G27" s="14">
        <v>3.86</v>
      </c>
      <c r="I27" s="14">
        <f t="shared" si="7"/>
        <v>3.86</v>
      </c>
      <c r="J27" s="11">
        <f t="shared" si="3"/>
        <v>1366440</v>
      </c>
      <c r="L27" s="30" t="s">
        <v>35</v>
      </c>
      <c r="T27" s="11">
        <f t="shared" si="4"/>
        <v>1366440</v>
      </c>
      <c r="U27" s="14">
        <f t="shared" si="5"/>
        <v>3.86</v>
      </c>
      <c r="V27" t="s">
        <v>21</v>
      </c>
    </row>
    <row r="28" spans="1:22" ht="12.75" customHeight="1" x14ac:dyDescent="0.2">
      <c r="A28" s="5" t="s">
        <v>19</v>
      </c>
      <c r="B28" s="5" t="s">
        <v>20</v>
      </c>
      <c r="C28" s="8">
        <v>10160000</v>
      </c>
      <c r="D28" s="8">
        <f t="shared" si="0"/>
        <v>0</v>
      </c>
      <c r="F28" s="8">
        <f t="shared" si="1"/>
        <v>10160000</v>
      </c>
      <c r="G28" s="14">
        <v>3.86</v>
      </c>
      <c r="I28" s="14">
        <f t="shared" si="6"/>
        <v>3.86</v>
      </c>
      <c r="J28" s="11">
        <f t="shared" si="3"/>
        <v>39217600</v>
      </c>
      <c r="L28" s="30" t="s">
        <v>60</v>
      </c>
      <c r="T28" s="11">
        <f t="shared" si="4"/>
        <v>39217600</v>
      </c>
      <c r="U28" s="14">
        <f t="shared" si="5"/>
        <v>3.86</v>
      </c>
      <c r="V28" t="s">
        <v>21</v>
      </c>
    </row>
    <row r="29" spans="1:22" ht="12.75" customHeight="1" x14ac:dyDescent="0.2">
      <c r="A29" s="5" t="s">
        <v>19</v>
      </c>
      <c r="B29" s="5" t="s">
        <v>20</v>
      </c>
      <c r="C29" s="8">
        <v>-425000</v>
      </c>
      <c r="D29" s="8">
        <f t="shared" si="0"/>
        <v>0</v>
      </c>
      <c r="F29" s="8">
        <f t="shared" si="1"/>
        <v>-425000</v>
      </c>
      <c r="G29" s="14">
        <v>3.86</v>
      </c>
      <c r="I29" s="14">
        <f t="shared" si="6"/>
        <v>3.86</v>
      </c>
      <c r="J29" s="11">
        <f t="shared" si="3"/>
        <v>-1640500</v>
      </c>
      <c r="L29" s="30" t="s">
        <v>61</v>
      </c>
      <c r="T29" s="11">
        <f t="shared" si="4"/>
        <v>-1640500</v>
      </c>
      <c r="U29" s="14">
        <f t="shared" si="5"/>
        <v>3.86</v>
      </c>
      <c r="V29" t="s">
        <v>21</v>
      </c>
    </row>
    <row r="30" spans="1:22" ht="12.75" customHeight="1" x14ac:dyDescent="0.2">
      <c r="A30" s="5" t="s">
        <v>19</v>
      </c>
      <c r="B30" s="5" t="s">
        <v>20</v>
      </c>
      <c r="C30" s="8">
        <v>-14218000</v>
      </c>
      <c r="D30" s="8">
        <f t="shared" si="0"/>
        <v>0</v>
      </c>
      <c r="F30" s="8">
        <f t="shared" si="1"/>
        <v>-14218000</v>
      </c>
      <c r="G30" s="14">
        <v>3.86</v>
      </c>
      <c r="I30" s="14">
        <f t="shared" si="6"/>
        <v>3.86</v>
      </c>
      <c r="J30" s="11">
        <f t="shared" si="3"/>
        <v>-54881480</v>
      </c>
      <c r="L30" s="30" t="s">
        <v>41</v>
      </c>
      <c r="T30" s="11">
        <f t="shared" si="4"/>
        <v>-54881480</v>
      </c>
      <c r="U30" s="14">
        <f t="shared" si="5"/>
        <v>3.86</v>
      </c>
      <c r="V30" t="s">
        <v>21</v>
      </c>
    </row>
    <row r="31" spans="1:22" ht="12.75" customHeight="1" x14ac:dyDescent="0.2">
      <c r="A31" s="5" t="s">
        <v>19</v>
      </c>
      <c r="B31" s="5" t="s">
        <v>20</v>
      </c>
      <c r="C31" s="8">
        <v>650000</v>
      </c>
      <c r="D31" s="8">
        <f t="shared" si="0"/>
        <v>0</v>
      </c>
      <c r="F31" s="8">
        <f t="shared" si="1"/>
        <v>650000</v>
      </c>
      <c r="G31" s="14">
        <v>3.86</v>
      </c>
      <c r="I31" s="14">
        <f t="shared" ref="I31:I36" si="8">H31+G31</f>
        <v>3.86</v>
      </c>
      <c r="J31" s="11">
        <f t="shared" si="3"/>
        <v>2509000</v>
      </c>
      <c r="L31" s="30" t="s">
        <v>28</v>
      </c>
      <c r="T31" s="11">
        <f t="shared" si="4"/>
        <v>2509000</v>
      </c>
      <c r="U31" s="14">
        <f t="shared" si="5"/>
        <v>3.86</v>
      </c>
      <c r="V31" t="s">
        <v>21</v>
      </c>
    </row>
    <row r="32" spans="1:22" ht="12.75" customHeight="1" x14ac:dyDescent="0.2">
      <c r="A32" s="5" t="s">
        <v>19</v>
      </c>
      <c r="B32" s="5" t="s">
        <v>20</v>
      </c>
      <c r="C32" s="8">
        <v>775000</v>
      </c>
      <c r="D32" s="8">
        <f t="shared" si="0"/>
        <v>0</v>
      </c>
      <c r="F32" s="8">
        <f t="shared" si="1"/>
        <v>775000</v>
      </c>
      <c r="G32" s="14">
        <v>3.86</v>
      </c>
      <c r="I32" s="14">
        <f t="shared" si="8"/>
        <v>3.86</v>
      </c>
      <c r="J32" s="11">
        <f t="shared" si="3"/>
        <v>2991500</v>
      </c>
      <c r="L32" s="30" t="s">
        <v>29</v>
      </c>
      <c r="T32" s="11">
        <f t="shared" si="4"/>
        <v>2991500</v>
      </c>
      <c r="U32" s="14">
        <f t="shared" si="5"/>
        <v>3.86</v>
      </c>
      <c r="V32" t="s">
        <v>21</v>
      </c>
    </row>
    <row r="33" spans="1:22" ht="12.75" customHeight="1" x14ac:dyDescent="0.2">
      <c r="A33" s="5" t="s">
        <v>19</v>
      </c>
      <c r="B33" s="5" t="s">
        <v>20</v>
      </c>
      <c r="C33" s="8">
        <v>465000</v>
      </c>
      <c r="D33" s="8">
        <f t="shared" si="0"/>
        <v>0</v>
      </c>
      <c r="F33" s="8">
        <f t="shared" si="1"/>
        <v>465000</v>
      </c>
      <c r="G33" s="14">
        <v>3.86</v>
      </c>
      <c r="I33" s="14">
        <f t="shared" si="8"/>
        <v>3.86</v>
      </c>
      <c r="J33" s="11">
        <f t="shared" si="3"/>
        <v>1794900</v>
      </c>
      <c r="L33" s="30" t="s">
        <v>36</v>
      </c>
      <c r="T33" s="11">
        <f t="shared" si="4"/>
        <v>1794900</v>
      </c>
      <c r="U33" s="14">
        <f t="shared" si="5"/>
        <v>3.86</v>
      </c>
      <c r="V33" t="s">
        <v>21</v>
      </c>
    </row>
    <row r="34" spans="1:22" ht="12.75" customHeight="1" x14ac:dyDescent="0.2">
      <c r="A34" s="5" t="s">
        <v>19</v>
      </c>
      <c r="B34" s="5" t="s">
        <v>20</v>
      </c>
      <c r="C34" s="8">
        <v>1200000</v>
      </c>
      <c r="D34" s="8">
        <f t="shared" si="0"/>
        <v>0</v>
      </c>
      <c r="F34" s="8">
        <f t="shared" si="1"/>
        <v>1200000</v>
      </c>
      <c r="G34" s="14">
        <v>3.86</v>
      </c>
      <c r="I34" s="14">
        <f t="shared" si="8"/>
        <v>3.86</v>
      </c>
      <c r="J34" s="11">
        <f t="shared" si="3"/>
        <v>4632000</v>
      </c>
      <c r="L34" s="30" t="s">
        <v>37</v>
      </c>
      <c r="T34" s="11">
        <f t="shared" si="4"/>
        <v>4632000</v>
      </c>
      <c r="U34" s="14">
        <f t="shared" si="5"/>
        <v>3.86</v>
      </c>
      <c r="V34" t="s">
        <v>21</v>
      </c>
    </row>
    <row r="35" spans="1:22" ht="12.75" customHeight="1" x14ac:dyDescent="0.2">
      <c r="A35" s="5" t="s">
        <v>19</v>
      </c>
      <c r="B35" s="5" t="s">
        <v>20</v>
      </c>
      <c r="C35" s="8">
        <v>316000</v>
      </c>
      <c r="D35" s="8">
        <f t="shared" si="0"/>
        <v>0</v>
      </c>
      <c r="F35" s="8">
        <f t="shared" si="1"/>
        <v>316000</v>
      </c>
      <c r="G35" s="14">
        <v>3.86</v>
      </c>
      <c r="I35" s="14">
        <f t="shared" si="8"/>
        <v>3.86</v>
      </c>
      <c r="J35" s="11">
        <f t="shared" si="3"/>
        <v>1219760</v>
      </c>
      <c r="L35" s="30" t="s">
        <v>38</v>
      </c>
      <c r="T35" s="11">
        <f t="shared" si="4"/>
        <v>1219760</v>
      </c>
      <c r="U35" s="14">
        <f t="shared" si="5"/>
        <v>3.86</v>
      </c>
      <c r="V35" t="s">
        <v>21</v>
      </c>
    </row>
    <row r="36" spans="1:22" ht="12.75" customHeight="1" x14ac:dyDescent="0.2">
      <c r="A36" s="5" t="s">
        <v>19</v>
      </c>
      <c r="B36" s="5" t="s">
        <v>20</v>
      </c>
      <c r="C36" s="8">
        <v>-66538</v>
      </c>
      <c r="D36" s="8">
        <f t="shared" si="0"/>
        <v>0</v>
      </c>
      <c r="F36" s="8">
        <f t="shared" si="1"/>
        <v>-66538</v>
      </c>
      <c r="G36" s="14">
        <v>3.86</v>
      </c>
      <c r="I36" s="14">
        <f t="shared" si="8"/>
        <v>3.86</v>
      </c>
      <c r="J36" s="11">
        <f t="shared" si="3"/>
        <v>-256836.68</v>
      </c>
      <c r="L36" s="30" t="s">
        <v>32</v>
      </c>
      <c r="T36" s="11">
        <f t="shared" si="4"/>
        <v>-256836.68</v>
      </c>
      <c r="U36" s="14">
        <f t="shared" si="5"/>
        <v>3.86</v>
      </c>
      <c r="V36" t="s">
        <v>21</v>
      </c>
    </row>
    <row r="37" spans="1:22" ht="12.75" customHeight="1" x14ac:dyDescent="0.2">
      <c r="A37" s="5" t="s">
        <v>19</v>
      </c>
      <c r="B37" s="5" t="s">
        <v>20</v>
      </c>
      <c r="C37" s="8">
        <v>2716791</v>
      </c>
      <c r="D37" s="8">
        <f t="shared" si="0"/>
        <v>0</v>
      </c>
      <c r="F37" s="8">
        <f t="shared" si="1"/>
        <v>2716791</v>
      </c>
      <c r="G37" s="14">
        <v>3.86</v>
      </c>
      <c r="I37" s="14">
        <f t="shared" ref="I37:I45" si="9">H37+G37</f>
        <v>3.86</v>
      </c>
      <c r="J37" s="11">
        <f t="shared" si="3"/>
        <v>10486813.26</v>
      </c>
      <c r="L37" s="30" t="s">
        <v>39</v>
      </c>
      <c r="T37" s="11">
        <f t="shared" si="4"/>
        <v>10486813.26</v>
      </c>
      <c r="U37" s="14">
        <f t="shared" si="5"/>
        <v>3.86</v>
      </c>
      <c r="V37" t="s">
        <v>21</v>
      </c>
    </row>
    <row r="38" spans="1:22" ht="12.75" customHeight="1" x14ac:dyDescent="0.2">
      <c r="A38" s="5" t="s">
        <v>19</v>
      </c>
      <c r="B38" s="5" t="s">
        <v>20</v>
      </c>
      <c r="C38" s="8">
        <v>-79950</v>
      </c>
      <c r="D38" s="8">
        <f t="shared" si="0"/>
        <v>0</v>
      </c>
      <c r="F38" s="8">
        <f t="shared" si="1"/>
        <v>-79950</v>
      </c>
      <c r="G38" s="14">
        <v>3.85</v>
      </c>
      <c r="I38" s="14">
        <f t="shared" si="9"/>
        <v>3.85</v>
      </c>
      <c r="J38" s="11">
        <f t="shared" si="3"/>
        <v>-307807.5</v>
      </c>
      <c r="L38" s="30"/>
      <c r="T38" s="11">
        <f t="shared" si="4"/>
        <v>-307807.5</v>
      </c>
      <c r="U38" s="14">
        <f t="shared" si="5"/>
        <v>3.85</v>
      </c>
      <c r="V38" t="s">
        <v>21</v>
      </c>
    </row>
    <row r="39" spans="1:22" ht="12.75" customHeight="1" x14ac:dyDescent="0.2">
      <c r="A39" s="5" t="s">
        <v>19</v>
      </c>
      <c r="B39" s="5" t="s">
        <v>20</v>
      </c>
      <c r="C39" s="8">
        <v>4990649</v>
      </c>
      <c r="D39" s="8">
        <f t="shared" si="0"/>
        <v>0</v>
      </c>
      <c r="F39" s="8">
        <f t="shared" ref="F39:F45" si="10">SUM(C39:D39)</f>
        <v>4990649</v>
      </c>
      <c r="G39" s="14">
        <v>4.6349999999999998</v>
      </c>
      <c r="I39" s="14">
        <f t="shared" si="9"/>
        <v>4.6349999999999998</v>
      </c>
      <c r="J39" s="11">
        <f t="shared" si="3"/>
        <v>23131658.114999998</v>
      </c>
      <c r="L39" s="30"/>
      <c r="T39" s="11">
        <f t="shared" si="4"/>
        <v>23131658.114999998</v>
      </c>
      <c r="U39" s="14">
        <f t="shared" si="5"/>
        <v>4.6349999999999998</v>
      </c>
      <c r="V39" t="s">
        <v>21</v>
      </c>
    </row>
    <row r="40" spans="1:22" ht="12.75" customHeight="1" x14ac:dyDescent="0.2">
      <c r="A40" s="5" t="s">
        <v>19</v>
      </c>
      <c r="B40" s="5" t="s">
        <v>20</v>
      </c>
      <c r="D40" s="8">
        <f t="shared" si="0"/>
        <v>0</v>
      </c>
      <c r="F40" s="8">
        <f t="shared" si="10"/>
        <v>0</v>
      </c>
      <c r="I40" s="14">
        <f t="shared" si="9"/>
        <v>0</v>
      </c>
      <c r="J40" s="11">
        <f t="shared" si="3"/>
        <v>0</v>
      </c>
      <c r="L40" s="30"/>
      <c r="T40" s="11">
        <f t="shared" si="4"/>
        <v>0</v>
      </c>
      <c r="U40" s="14" t="e">
        <f t="shared" si="5"/>
        <v>#DIV/0!</v>
      </c>
      <c r="V40" t="s">
        <v>21</v>
      </c>
    </row>
    <row r="41" spans="1:22" ht="12.75" customHeight="1" x14ac:dyDescent="0.2">
      <c r="A41" s="5" t="s">
        <v>19</v>
      </c>
      <c r="B41" s="5" t="s">
        <v>20</v>
      </c>
      <c r="D41" s="8">
        <f t="shared" si="0"/>
        <v>0</v>
      </c>
      <c r="F41" s="8">
        <f t="shared" si="10"/>
        <v>0</v>
      </c>
      <c r="I41" s="14">
        <f t="shared" si="9"/>
        <v>0</v>
      </c>
      <c r="J41" s="11">
        <f t="shared" si="3"/>
        <v>0</v>
      </c>
      <c r="L41" s="30"/>
      <c r="T41" s="11">
        <f t="shared" si="4"/>
        <v>0</v>
      </c>
      <c r="U41" s="14" t="e">
        <f t="shared" si="5"/>
        <v>#DIV/0!</v>
      </c>
      <c r="V41" t="s">
        <v>21</v>
      </c>
    </row>
    <row r="42" spans="1:22" ht="12.75" customHeight="1" x14ac:dyDescent="0.2">
      <c r="A42" s="5" t="s">
        <v>19</v>
      </c>
      <c r="B42" s="5" t="s">
        <v>20</v>
      </c>
      <c r="D42" s="8">
        <f t="shared" si="0"/>
        <v>0</v>
      </c>
      <c r="F42" s="8">
        <f t="shared" si="10"/>
        <v>0</v>
      </c>
      <c r="I42" s="14">
        <f t="shared" si="9"/>
        <v>0</v>
      </c>
      <c r="J42" s="11">
        <f t="shared" si="3"/>
        <v>0</v>
      </c>
      <c r="L42" s="30"/>
      <c r="T42" s="11">
        <f t="shared" si="4"/>
        <v>0</v>
      </c>
      <c r="U42" s="14" t="e">
        <f t="shared" si="5"/>
        <v>#DIV/0!</v>
      </c>
      <c r="V42" t="s">
        <v>21</v>
      </c>
    </row>
    <row r="43" spans="1:22" ht="12.75" customHeight="1" x14ac:dyDescent="0.2">
      <c r="A43" s="5" t="s">
        <v>19</v>
      </c>
      <c r="B43" s="5" t="s">
        <v>20</v>
      </c>
      <c r="D43" s="8">
        <f t="shared" si="0"/>
        <v>0</v>
      </c>
      <c r="F43" s="8">
        <f t="shared" si="10"/>
        <v>0</v>
      </c>
      <c r="I43" s="14">
        <f t="shared" si="9"/>
        <v>0</v>
      </c>
      <c r="J43" s="11">
        <f t="shared" si="3"/>
        <v>0</v>
      </c>
      <c r="L43" s="30"/>
      <c r="T43" s="11">
        <f t="shared" si="4"/>
        <v>0</v>
      </c>
      <c r="U43" s="14" t="e">
        <f t="shared" si="5"/>
        <v>#DIV/0!</v>
      </c>
      <c r="V43" t="s">
        <v>21</v>
      </c>
    </row>
    <row r="44" spans="1:22" ht="12.75" customHeight="1" x14ac:dyDescent="0.2">
      <c r="A44" s="5" t="s">
        <v>19</v>
      </c>
      <c r="B44" s="5" t="s">
        <v>20</v>
      </c>
      <c r="D44" s="8">
        <f t="shared" si="0"/>
        <v>0</v>
      </c>
      <c r="F44" s="8">
        <f t="shared" si="10"/>
        <v>0</v>
      </c>
      <c r="I44" s="14">
        <f t="shared" si="9"/>
        <v>0</v>
      </c>
      <c r="J44" s="11">
        <f t="shared" si="3"/>
        <v>0</v>
      </c>
      <c r="L44" s="30"/>
      <c r="T44" s="11">
        <f t="shared" si="4"/>
        <v>0</v>
      </c>
      <c r="U44" s="14" t="e">
        <f t="shared" si="5"/>
        <v>#DIV/0!</v>
      </c>
      <c r="V44" t="s">
        <v>21</v>
      </c>
    </row>
    <row r="45" spans="1:22" ht="12.75" customHeight="1" x14ac:dyDescent="0.2">
      <c r="A45" s="5" t="s">
        <v>19</v>
      </c>
      <c r="B45" s="5" t="s">
        <v>20</v>
      </c>
      <c r="D45" s="8">
        <f t="shared" si="0"/>
        <v>0</v>
      </c>
      <c r="F45" s="8">
        <f t="shared" si="10"/>
        <v>0</v>
      </c>
      <c r="I45" s="14">
        <f t="shared" si="9"/>
        <v>0</v>
      </c>
      <c r="J45" s="11">
        <f t="shared" si="3"/>
        <v>0</v>
      </c>
      <c r="L45" s="30"/>
      <c r="T45" s="11">
        <f t="shared" si="4"/>
        <v>0</v>
      </c>
      <c r="U45" s="14" t="e">
        <f t="shared" si="5"/>
        <v>#DIV/0!</v>
      </c>
      <c r="V45" t="s">
        <v>21</v>
      </c>
    </row>
    <row r="46" spans="1:22" ht="12.75" customHeight="1" x14ac:dyDescent="0.2">
      <c r="A46" s="5" t="s">
        <v>19</v>
      </c>
      <c r="B46" s="5" t="s">
        <v>20</v>
      </c>
      <c r="D46" s="8">
        <f t="shared" si="0"/>
        <v>0</v>
      </c>
      <c r="F46" s="8">
        <f>SUM(C46:D46)</f>
        <v>0</v>
      </c>
      <c r="I46" s="14">
        <f>H46+G46</f>
        <v>0</v>
      </c>
      <c r="J46" s="11">
        <f t="shared" si="3"/>
        <v>0</v>
      </c>
      <c r="L46" s="30"/>
      <c r="T46" s="11">
        <f t="shared" si="4"/>
        <v>0</v>
      </c>
      <c r="U46" s="14" t="e">
        <f t="shared" si="5"/>
        <v>#DIV/0!</v>
      </c>
      <c r="V46" t="s">
        <v>21</v>
      </c>
    </row>
    <row r="47" spans="1:22" ht="12.75" customHeight="1" x14ac:dyDescent="0.2">
      <c r="A47" s="5" t="s">
        <v>19</v>
      </c>
      <c r="B47" s="5" t="s">
        <v>20</v>
      </c>
      <c r="D47" s="8">
        <f t="shared" si="0"/>
        <v>0</v>
      </c>
      <c r="F47" s="8">
        <f>SUM(C47:D47)</f>
        <v>0</v>
      </c>
      <c r="I47" s="14">
        <f>H47+G47</f>
        <v>0</v>
      </c>
      <c r="J47" s="11">
        <f t="shared" si="3"/>
        <v>0</v>
      </c>
      <c r="L47" s="30"/>
      <c r="T47" s="11">
        <f t="shared" si="4"/>
        <v>0</v>
      </c>
      <c r="U47" s="14" t="e">
        <f t="shared" si="5"/>
        <v>#DIV/0!</v>
      </c>
      <c r="V47" t="s">
        <v>21</v>
      </c>
    </row>
    <row r="48" spans="1:22" ht="12.75" customHeight="1" x14ac:dyDescent="0.2">
      <c r="A48" s="5" t="s">
        <v>19</v>
      </c>
      <c r="B48" s="5" t="s">
        <v>20</v>
      </c>
      <c r="D48" s="8">
        <f t="shared" si="0"/>
        <v>0</v>
      </c>
      <c r="F48" s="8">
        <f>SUM(C48:D48)</f>
        <v>0</v>
      </c>
      <c r="I48" s="14">
        <f>H48+G48</f>
        <v>0</v>
      </c>
      <c r="J48" s="11">
        <f t="shared" si="3"/>
        <v>0</v>
      </c>
      <c r="L48" s="30"/>
      <c r="T48" s="11">
        <f t="shared" si="4"/>
        <v>0</v>
      </c>
      <c r="U48" s="14" t="e">
        <f t="shared" si="5"/>
        <v>#DIV/0!</v>
      </c>
      <c r="V48" t="s">
        <v>21</v>
      </c>
    </row>
    <row r="49" spans="1:22" ht="12.75" customHeight="1" x14ac:dyDescent="0.2">
      <c r="A49" s="5" t="s">
        <v>19</v>
      </c>
      <c r="B49" s="5" t="s">
        <v>20</v>
      </c>
      <c r="D49" s="8">
        <f t="shared" si="0"/>
        <v>0</v>
      </c>
      <c r="F49" s="8">
        <f>SUM(C49:D49)</f>
        <v>0</v>
      </c>
      <c r="I49" s="14">
        <f>H49+G49</f>
        <v>0</v>
      </c>
      <c r="J49" s="11">
        <f t="shared" si="3"/>
        <v>0</v>
      </c>
      <c r="L49" s="30"/>
      <c r="T49" s="11">
        <f t="shared" si="4"/>
        <v>0</v>
      </c>
      <c r="U49" s="14" t="e">
        <f t="shared" si="5"/>
        <v>#DIV/0!</v>
      </c>
      <c r="V49" t="s">
        <v>21</v>
      </c>
    </row>
    <row r="50" spans="1:22" x14ac:dyDescent="0.2">
      <c r="A50" s="5" t="s">
        <v>19</v>
      </c>
      <c r="B50" s="5" t="s">
        <v>20</v>
      </c>
      <c r="D50" s="8">
        <f t="shared" si="0"/>
        <v>0</v>
      </c>
      <c r="F50" s="8">
        <f>SUM(C50:D50)</f>
        <v>0</v>
      </c>
      <c r="I50" s="14">
        <f>H50+G50</f>
        <v>0</v>
      </c>
      <c r="J50" s="11">
        <f t="shared" si="3"/>
        <v>0</v>
      </c>
      <c r="L50" s="30"/>
      <c r="T50" s="11">
        <f t="shared" si="4"/>
        <v>0</v>
      </c>
      <c r="U50" s="14" t="e">
        <f t="shared" si="5"/>
        <v>#DIV/0!</v>
      </c>
      <c r="V50" t="s">
        <v>21</v>
      </c>
    </row>
    <row r="51" spans="1:22" ht="13.5" thickBot="1" x14ac:dyDescent="0.25">
      <c r="C51" s="9">
        <f>SUM(C4:C50)</f>
        <v>-2043632</v>
      </c>
      <c r="D51" s="9">
        <f>SUM(D4:D50)</f>
        <v>0</v>
      </c>
      <c r="E51" s="9"/>
      <c r="F51" s="9">
        <f>SUM(F4:F50)</f>
        <v>-2043632</v>
      </c>
      <c r="G51" s="15"/>
      <c r="H51" s="15"/>
      <c r="I51" s="15">
        <f>J51/F51</f>
        <v>1.967020992527033</v>
      </c>
      <c r="J51" s="19">
        <f>SUM(J4:J50)</f>
        <v>-4019867.0450000055</v>
      </c>
      <c r="K51" s="19"/>
      <c r="L51" s="19"/>
      <c r="M51" s="28"/>
      <c r="N51" s="15"/>
      <c r="O51" s="15"/>
      <c r="P51" s="15"/>
      <c r="Q51" s="15"/>
      <c r="R51" s="19"/>
      <c r="S51" s="19">
        <f>SUM(S4:S50)</f>
        <v>0</v>
      </c>
      <c r="T51" s="19">
        <f>SUM(T4:T50)</f>
        <v>-4019867.0450000055</v>
      </c>
      <c r="U51" s="15">
        <f t="shared" si="5"/>
        <v>1.967020992527033</v>
      </c>
    </row>
    <row r="52" spans="1:22" ht="13.5" thickTop="1" x14ac:dyDescent="0.2">
      <c r="C52" s="10"/>
      <c r="D52" s="10"/>
      <c r="E52" s="10"/>
      <c r="F52" s="10"/>
      <c r="G52" s="16"/>
      <c r="H52" s="16"/>
      <c r="I52" s="16"/>
      <c r="J52" s="20"/>
      <c r="K52" s="20"/>
      <c r="L52" s="20"/>
      <c r="M52" s="29"/>
      <c r="N52" s="16"/>
      <c r="O52" s="16"/>
      <c r="P52" s="16"/>
      <c r="Q52" s="16"/>
      <c r="R52" s="20"/>
      <c r="S52" s="20"/>
      <c r="T52" s="20"/>
      <c r="U52" s="16"/>
    </row>
    <row r="53" spans="1:22" x14ac:dyDescent="0.2">
      <c r="A53" s="5" t="s">
        <v>19</v>
      </c>
      <c r="B53" s="5" t="s">
        <v>3</v>
      </c>
      <c r="D53" s="31">
        <v>85597</v>
      </c>
      <c r="E53" s="31"/>
      <c r="F53" s="8">
        <f t="shared" ref="F53:F75" si="11">SUM(D53:D53)</f>
        <v>85597</v>
      </c>
      <c r="G53" s="14">
        <v>3.86</v>
      </c>
      <c r="H53" s="32"/>
      <c r="I53" s="14">
        <f t="shared" ref="I53:I75" si="12">SUM(G53:H53)</f>
        <v>3.86</v>
      </c>
      <c r="J53" s="11">
        <f t="shared" ref="J53:J75" si="13">I53*D53</f>
        <v>330404.42</v>
      </c>
      <c r="L53" s="11" t="s">
        <v>64</v>
      </c>
      <c r="T53" s="11">
        <f t="shared" ref="T53:T75" si="14">(SUM(N53:R53)*F53)+J53+S53</f>
        <v>330404.42</v>
      </c>
      <c r="U53" s="14">
        <f t="shared" ref="U53:U76" si="15">T53/F53</f>
        <v>3.86</v>
      </c>
    </row>
    <row r="54" spans="1:22" x14ac:dyDescent="0.2">
      <c r="A54" s="5" t="s">
        <v>19</v>
      </c>
      <c r="B54" s="5" t="s">
        <v>3</v>
      </c>
      <c r="D54" s="31">
        <v>12255</v>
      </c>
      <c r="E54" s="31"/>
      <c r="F54" s="8">
        <f t="shared" si="11"/>
        <v>12255</v>
      </c>
      <c r="G54" s="14">
        <v>3.86</v>
      </c>
      <c r="H54" s="32"/>
      <c r="I54" s="14">
        <f t="shared" si="12"/>
        <v>3.86</v>
      </c>
      <c r="J54" s="11">
        <f t="shared" si="13"/>
        <v>47304.299999999996</v>
      </c>
      <c r="L54" s="11" t="s">
        <v>43</v>
      </c>
      <c r="T54" s="11">
        <f t="shared" si="14"/>
        <v>47304.299999999996</v>
      </c>
      <c r="U54" s="14">
        <f t="shared" si="15"/>
        <v>3.8599999999999994</v>
      </c>
    </row>
    <row r="55" spans="1:22" x14ac:dyDescent="0.2">
      <c r="A55" s="5" t="s">
        <v>19</v>
      </c>
      <c r="B55" s="5" t="s">
        <v>3</v>
      </c>
      <c r="D55" s="31">
        <v>-11731</v>
      </c>
      <c r="E55" s="31"/>
      <c r="F55" s="8">
        <f t="shared" si="11"/>
        <v>-11731</v>
      </c>
      <c r="G55" s="14">
        <v>3.86</v>
      </c>
      <c r="H55" s="32"/>
      <c r="I55" s="14">
        <f t="shared" si="12"/>
        <v>3.86</v>
      </c>
      <c r="J55" s="11">
        <f t="shared" si="13"/>
        <v>-45281.659999999996</v>
      </c>
      <c r="L55" s="11" t="s">
        <v>65</v>
      </c>
      <c r="T55" s="11">
        <f t="shared" si="14"/>
        <v>-45281.659999999996</v>
      </c>
      <c r="U55" s="14">
        <f t="shared" si="15"/>
        <v>3.86</v>
      </c>
    </row>
    <row r="56" spans="1:22" x14ac:dyDescent="0.2">
      <c r="A56" s="5" t="s">
        <v>19</v>
      </c>
      <c r="B56" s="5" t="s">
        <v>3</v>
      </c>
      <c r="D56" s="31">
        <v>7957</v>
      </c>
      <c r="E56" s="31"/>
      <c r="F56" s="8">
        <f t="shared" si="11"/>
        <v>7957</v>
      </c>
      <c r="G56" s="14">
        <v>3.86</v>
      </c>
      <c r="H56" s="32"/>
      <c r="I56" s="14">
        <f t="shared" si="12"/>
        <v>3.86</v>
      </c>
      <c r="J56" s="11">
        <f t="shared" si="13"/>
        <v>30714.02</v>
      </c>
      <c r="L56" s="11" t="s">
        <v>31</v>
      </c>
      <c r="T56" s="11">
        <f t="shared" si="14"/>
        <v>30714.02</v>
      </c>
      <c r="U56" s="14">
        <f t="shared" si="15"/>
        <v>3.86</v>
      </c>
    </row>
    <row r="57" spans="1:22" x14ac:dyDescent="0.2">
      <c r="A57" s="5" t="s">
        <v>19</v>
      </c>
      <c r="B57" s="5" t="s">
        <v>3</v>
      </c>
      <c r="D57" s="31">
        <v>-50000</v>
      </c>
      <c r="E57" s="31"/>
      <c r="F57" s="8">
        <f t="shared" si="11"/>
        <v>-50000</v>
      </c>
      <c r="G57" s="14">
        <v>3.86</v>
      </c>
      <c r="H57" s="32"/>
      <c r="I57" s="14">
        <f t="shared" si="12"/>
        <v>3.86</v>
      </c>
      <c r="J57" s="11">
        <f t="shared" si="13"/>
        <v>-193000</v>
      </c>
      <c r="L57" s="11" t="s">
        <v>66</v>
      </c>
      <c r="T57" s="11">
        <f t="shared" si="14"/>
        <v>-193000</v>
      </c>
      <c r="U57" s="14">
        <f t="shared" si="15"/>
        <v>3.86</v>
      </c>
    </row>
    <row r="58" spans="1:22" x14ac:dyDescent="0.2">
      <c r="A58" s="5" t="s">
        <v>19</v>
      </c>
      <c r="B58" s="5" t="s">
        <v>3</v>
      </c>
      <c r="D58" s="31">
        <v>-10000</v>
      </c>
      <c r="E58" s="31"/>
      <c r="F58" s="8">
        <f t="shared" si="11"/>
        <v>-10000</v>
      </c>
      <c r="G58" s="14">
        <v>3.86</v>
      </c>
      <c r="H58" s="32"/>
      <c r="I58" s="14">
        <f t="shared" si="12"/>
        <v>3.86</v>
      </c>
      <c r="J58" s="11">
        <f t="shared" si="13"/>
        <v>-38600</v>
      </c>
      <c r="L58" s="11" t="s">
        <v>67</v>
      </c>
      <c r="T58" s="11">
        <f t="shared" si="14"/>
        <v>-38600</v>
      </c>
      <c r="U58" s="14">
        <f t="shared" si="15"/>
        <v>3.86</v>
      </c>
    </row>
    <row r="59" spans="1:22" x14ac:dyDescent="0.2">
      <c r="A59" s="5" t="s">
        <v>19</v>
      </c>
      <c r="B59" s="5" t="s">
        <v>3</v>
      </c>
      <c r="D59" s="31">
        <v>-20000</v>
      </c>
      <c r="E59" s="31"/>
      <c r="F59" s="8">
        <f t="shared" si="11"/>
        <v>-20000</v>
      </c>
      <c r="G59" s="14">
        <v>3.86</v>
      </c>
      <c r="H59" s="32"/>
      <c r="I59" s="14">
        <f t="shared" si="12"/>
        <v>3.86</v>
      </c>
      <c r="J59" s="11">
        <f t="shared" si="13"/>
        <v>-77200</v>
      </c>
      <c r="L59" s="11" t="s">
        <v>68</v>
      </c>
      <c r="T59" s="11">
        <f t="shared" si="14"/>
        <v>-77200</v>
      </c>
      <c r="U59" s="14">
        <f t="shared" si="15"/>
        <v>3.86</v>
      </c>
    </row>
    <row r="60" spans="1:22" x14ac:dyDescent="0.2">
      <c r="A60" s="5" t="s">
        <v>19</v>
      </c>
      <c r="B60" s="5" t="s">
        <v>3</v>
      </c>
      <c r="D60" s="31">
        <v>-6159</v>
      </c>
      <c r="E60" s="31"/>
      <c r="F60" s="8">
        <f t="shared" si="11"/>
        <v>-6159</v>
      </c>
      <c r="G60" s="14">
        <v>3.86</v>
      </c>
      <c r="H60" s="32"/>
      <c r="I60" s="14">
        <f t="shared" si="12"/>
        <v>3.86</v>
      </c>
      <c r="J60" s="11">
        <f t="shared" si="13"/>
        <v>-23773.739999999998</v>
      </c>
      <c r="L60" s="11" t="s">
        <v>69</v>
      </c>
      <c r="T60" s="11">
        <f t="shared" si="14"/>
        <v>-23773.739999999998</v>
      </c>
      <c r="U60" s="14">
        <f t="shared" si="15"/>
        <v>3.86</v>
      </c>
    </row>
    <row r="61" spans="1:22" x14ac:dyDescent="0.2">
      <c r="A61" s="5" t="s">
        <v>19</v>
      </c>
      <c r="B61" s="5" t="s">
        <v>3</v>
      </c>
      <c r="D61" s="31">
        <v>17500</v>
      </c>
      <c r="E61" s="31"/>
      <c r="F61" s="8">
        <f t="shared" si="11"/>
        <v>17500</v>
      </c>
      <c r="G61" s="14">
        <v>3.86</v>
      </c>
      <c r="H61" s="32"/>
      <c r="I61" s="14">
        <f t="shared" si="12"/>
        <v>3.86</v>
      </c>
      <c r="J61" s="11">
        <f t="shared" si="13"/>
        <v>67550</v>
      </c>
      <c r="L61" s="11" t="s">
        <v>70</v>
      </c>
      <c r="T61" s="11">
        <f t="shared" si="14"/>
        <v>67550</v>
      </c>
      <c r="U61" s="14">
        <f t="shared" si="15"/>
        <v>3.86</v>
      </c>
    </row>
    <row r="62" spans="1:22" x14ac:dyDescent="0.2">
      <c r="A62" s="5" t="s">
        <v>19</v>
      </c>
      <c r="B62" s="5" t="s">
        <v>3</v>
      </c>
      <c r="D62" s="31">
        <v>9580</v>
      </c>
      <c r="E62" s="31"/>
      <c r="F62" s="8">
        <f t="shared" si="11"/>
        <v>9580</v>
      </c>
      <c r="G62" s="14">
        <v>3.86</v>
      </c>
      <c r="H62" s="32"/>
      <c r="I62" s="14">
        <f t="shared" si="12"/>
        <v>3.86</v>
      </c>
      <c r="J62" s="11">
        <f t="shared" si="13"/>
        <v>36978.799999999996</v>
      </c>
      <c r="L62" s="11" t="s">
        <v>71</v>
      </c>
      <c r="T62" s="11">
        <f t="shared" si="14"/>
        <v>36978.799999999996</v>
      </c>
      <c r="U62" s="14">
        <f t="shared" si="15"/>
        <v>3.8599999999999994</v>
      </c>
    </row>
    <row r="63" spans="1:22" x14ac:dyDescent="0.2">
      <c r="A63" s="5" t="s">
        <v>19</v>
      </c>
      <c r="B63" s="5" t="s">
        <v>3</v>
      </c>
      <c r="D63" s="31">
        <v>40000</v>
      </c>
      <c r="E63" s="31"/>
      <c r="F63" s="8">
        <f t="shared" si="11"/>
        <v>40000</v>
      </c>
      <c r="G63" s="14">
        <v>3.86</v>
      </c>
      <c r="H63" s="32"/>
      <c r="I63" s="14">
        <f t="shared" si="12"/>
        <v>3.86</v>
      </c>
      <c r="J63" s="11">
        <f t="shared" si="13"/>
        <v>154400</v>
      </c>
      <c r="L63" s="11" t="s">
        <v>72</v>
      </c>
      <c r="T63" s="11">
        <f t="shared" si="14"/>
        <v>154400</v>
      </c>
      <c r="U63" s="14">
        <f t="shared" si="15"/>
        <v>3.86</v>
      </c>
    </row>
    <row r="64" spans="1:22" x14ac:dyDescent="0.2">
      <c r="A64" s="5" t="s">
        <v>19</v>
      </c>
      <c r="B64" s="5" t="s">
        <v>3</v>
      </c>
      <c r="D64" s="31">
        <v>16200</v>
      </c>
      <c r="E64" s="31"/>
      <c r="F64" s="8">
        <f t="shared" si="11"/>
        <v>16200</v>
      </c>
      <c r="G64" s="14">
        <v>3.86</v>
      </c>
      <c r="H64" s="32"/>
      <c r="I64" s="14">
        <f t="shared" si="12"/>
        <v>3.86</v>
      </c>
      <c r="J64" s="11">
        <f t="shared" si="13"/>
        <v>62532</v>
      </c>
      <c r="L64" s="11" t="s">
        <v>73</v>
      </c>
      <c r="T64" s="11">
        <f t="shared" si="14"/>
        <v>62532</v>
      </c>
      <c r="U64" s="14">
        <f t="shared" si="15"/>
        <v>3.86</v>
      </c>
    </row>
    <row r="65" spans="1:22" x14ac:dyDescent="0.2">
      <c r="A65" s="5" t="s">
        <v>19</v>
      </c>
      <c r="B65" s="5" t="s">
        <v>3</v>
      </c>
      <c r="D65" s="31">
        <v>-83280</v>
      </c>
      <c r="E65" s="31"/>
      <c r="F65" s="8">
        <f t="shared" si="11"/>
        <v>-83280</v>
      </c>
      <c r="G65" s="14">
        <v>3.86</v>
      </c>
      <c r="H65" s="32"/>
      <c r="I65" s="14">
        <f t="shared" si="12"/>
        <v>3.86</v>
      </c>
      <c r="J65" s="11">
        <f t="shared" si="13"/>
        <v>-321460.8</v>
      </c>
      <c r="L65" s="11" t="s">
        <v>74</v>
      </c>
      <c r="T65" s="11">
        <f t="shared" si="14"/>
        <v>-321460.8</v>
      </c>
      <c r="U65" s="14">
        <f t="shared" si="15"/>
        <v>3.86</v>
      </c>
    </row>
    <row r="66" spans="1:22" x14ac:dyDescent="0.2">
      <c r="A66" s="5" t="s">
        <v>19</v>
      </c>
      <c r="B66" s="5" t="s">
        <v>3</v>
      </c>
      <c r="D66" s="31">
        <v>6200</v>
      </c>
      <c r="E66" s="31"/>
      <c r="F66" s="8">
        <f t="shared" si="11"/>
        <v>6200</v>
      </c>
      <c r="G66" s="14">
        <v>3.86</v>
      </c>
      <c r="H66" s="32"/>
      <c r="I66" s="14">
        <f t="shared" si="12"/>
        <v>3.86</v>
      </c>
      <c r="J66" s="11">
        <f t="shared" si="13"/>
        <v>23932</v>
      </c>
      <c r="L66" s="11" t="s">
        <v>75</v>
      </c>
      <c r="T66" s="11">
        <f t="shared" si="14"/>
        <v>23932</v>
      </c>
      <c r="U66" s="14">
        <f t="shared" si="15"/>
        <v>3.86</v>
      </c>
    </row>
    <row r="67" spans="1:22" x14ac:dyDescent="0.2">
      <c r="A67" s="5" t="s">
        <v>19</v>
      </c>
      <c r="B67" s="5" t="s">
        <v>3</v>
      </c>
      <c r="D67" s="31">
        <v>-6200</v>
      </c>
      <c r="E67" s="31"/>
      <c r="F67" s="8">
        <f t="shared" si="11"/>
        <v>-6200</v>
      </c>
      <c r="G67" s="14">
        <v>3.86</v>
      </c>
      <c r="H67" s="32"/>
      <c r="I67" s="14">
        <f t="shared" si="12"/>
        <v>3.86</v>
      </c>
      <c r="J67" s="11">
        <f t="shared" si="13"/>
        <v>-23932</v>
      </c>
      <c r="L67" s="11" t="s">
        <v>76</v>
      </c>
      <c r="T67" s="11">
        <f t="shared" si="14"/>
        <v>-23932</v>
      </c>
      <c r="U67" s="14">
        <f t="shared" si="15"/>
        <v>3.86</v>
      </c>
    </row>
    <row r="68" spans="1:22" x14ac:dyDescent="0.2">
      <c r="A68" s="5" t="s">
        <v>19</v>
      </c>
      <c r="B68" s="5" t="s">
        <v>3</v>
      </c>
      <c r="D68" s="31"/>
      <c r="E68" s="31"/>
      <c r="F68" s="8">
        <f t="shared" si="11"/>
        <v>0</v>
      </c>
      <c r="G68" s="13"/>
      <c r="H68" s="32"/>
      <c r="I68" s="14">
        <f t="shared" si="12"/>
        <v>0</v>
      </c>
      <c r="J68" s="11">
        <f t="shared" si="13"/>
        <v>0</v>
      </c>
      <c r="T68" s="11">
        <f t="shared" si="14"/>
        <v>0</v>
      </c>
      <c r="U68" s="14" t="e">
        <f t="shared" si="15"/>
        <v>#DIV/0!</v>
      </c>
    </row>
    <row r="69" spans="1:22" x14ac:dyDescent="0.2">
      <c r="A69" s="5" t="s">
        <v>19</v>
      </c>
      <c r="B69" s="5" t="s">
        <v>3</v>
      </c>
      <c r="D69" s="31"/>
      <c r="E69" s="31"/>
      <c r="F69" s="8">
        <f t="shared" si="11"/>
        <v>0</v>
      </c>
      <c r="G69" s="13"/>
      <c r="H69" s="32"/>
      <c r="I69" s="14">
        <f t="shared" si="12"/>
        <v>0</v>
      </c>
      <c r="J69" s="11">
        <f t="shared" si="13"/>
        <v>0</v>
      </c>
      <c r="T69" s="11">
        <f t="shared" si="14"/>
        <v>0</v>
      </c>
      <c r="U69" s="14" t="e">
        <f t="shared" si="15"/>
        <v>#DIV/0!</v>
      </c>
    </row>
    <row r="70" spans="1:22" x14ac:dyDescent="0.2">
      <c r="A70" s="5" t="s">
        <v>19</v>
      </c>
      <c r="B70" s="5" t="s">
        <v>3</v>
      </c>
      <c r="D70" s="31"/>
      <c r="E70" s="31"/>
      <c r="F70" s="8">
        <f t="shared" si="11"/>
        <v>0</v>
      </c>
      <c r="G70" s="13"/>
      <c r="H70" s="32"/>
      <c r="I70" s="14">
        <f t="shared" si="12"/>
        <v>0</v>
      </c>
      <c r="J70" s="11">
        <f t="shared" si="13"/>
        <v>0</v>
      </c>
      <c r="T70" s="11">
        <f t="shared" si="14"/>
        <v>0</v>
      </c>
      <c r="U70" s="14" t="e">
        <f t="shared" si="15"/>
        <v>#DIV/0!</v>
      </c>
    </row>
    <row r="71" spans="1:22" x14ac:dyDescent="0.2">
      <c r="A71" s="5" t="s">
        <v>19</v>
      </c>
      <c r="B71" s="5" t="s">
        <v>3</v>
      </c>
      <c r="D71" s="31"/>
      <c r="E71" s="31"/>
      <c r="F71" s="8">
        <f t="shared" si="11"/>
        <v>0</v>
      </c>
      <c r="G71" s="13"/>
      <c r="H71" s="32"/>
      <c r="I71" s="14">
        <f t="shared" si="12"/>
        <v>0</v>
      </c>
      <c r="J71" s="11">
        <f t="shared" si="13"/>
        <v>0</v>
      </c>
      <c r="T71" s="11">
        <f t="shared" si="14"/>
        <v>0</v>
      </c>
      <c r="U71" s="14" t="e">
        <f t="shared" si="15"/>
        <v>#DIV/0!</v>
      </c>
    </row>
    <row r="72" spans="1:22" x14ac:dyDescent="0.2">
      <c r="A72" s="5" t="s">
        <v>19</v>
      </c>
      <c r="B72" s="5" t="s">
        <v>3</v>
      </c>
      <c r="D72" s="31"/>
      <c r="E72" s="31"/>
      <c r="F72" s="8">
        <f t="shared" si="11"/>
        <v>0</v>
      </c>
      <c r="G72" s="13"/>
      <c r="H72" s="32"/>
      <c r="I72" s="14">
        <f t="shared" si="12"/>
        <v>0</v>
      </c>
      <c r="J72" s="11">
        <f t="shared" si="13"/>
        <v>0</v>
      </c>
      <c r="T72" s="11">
        <f t="shared" si="14"/>
        <v>0</v>
      </c>
      <c r="U72" s="14" t="e">
        <f t="shared" si="15"/>
        <v>#DIV/0!</v>
      </c>
    </row>
    <row r="73" spans="1:22" x14ac:dyDescent="0.2">
      <c r="A73" s="5" t="s">
        <v>19</v>
      </c>
      <c r="B73" s="5" t="s">
        <v>3</v>
      </c>
      <c r="D73" s="31"/>
      <c r="E73" s="31"/>
      <c r="F73" s="8">
        <f t="shared" si="11"/>
        <v>0</v>
      </c>
      <c r="G73" s="13"/>
      <c r="H73" s="32"/>
      <c r="I73" s="14">
        <f t="shared" si="12"/>
        <v>0</v>
      </c>
      <c r="J73" s="11">
        <f t="shared" si="13"/>
        <v>0</v>
      </c>
      <c r="T73" s="11">
        <f t="shared" si="14"/>
        <v>0</v>
      </c>
      <c r="U73" s="14" t="e">
        <f t="shared" si="15"/>
        <v>#DIV/0!</v>
      </c>
    </row>
    <row r="74" spans="1:22" x14ac:dyDescent="0.2">
      <c r="A74" s="5" t="s">
        <v>19</v>
      </c>
      <c r="B74" s="5" t="s">
        <v>3</v>
      </c>
      <c r="D74" s="31"/>
      <c r="E74" s="31"/>
      <c r="F74" s="8">
        <f t="shared" si="11"/>
        <v>0</v>
      </c>
      <c r="G74" s="13"/>
      <c r="H74" s="32"/>
      <c r="I74" s="14">
        <f t="shared" si="12"/>
        <v>0</v>
      </c>
      <c r="J74" s="11">
        <f t="shared" si="13"/>
        <v>0</v>
      </c>
      <c r="T74" s="11">
        <f t="shared" si="14"/>
        <v>0</v>
      </c>
      <c r="U74" s="14" t="e">
        <f t="shared" si="15"/>
        <v>#DIV/0!</v>
      </c>
    </row>
    <row r="75" spans="1:22" x14ac:dyDescent="0.2">
      <c r="A75" s="5" t="s">
        <v>19</v>
      </c>
      <c r="B75" s="5" t="s">
        <v>3</v>
      </c>
      <c r="D75" s="31"/>
      <c r="E75" s="31"/>
      <c r="F75" s="8">
        <f t="shared" si="11"/>
        <v>0</v>
      </c>
      <c r="G75" s="13"/>
      <c r="H75" s="32"/>
      <c r="I75" s="14">
        <f t="shared" si="12"/>
        <v>0</v>
      </c>
      <c r="J75" s="11">
        <f t="shared" si="13"/>
        <v>0</v>
      </c>
      <c r="T75" s="11">
        <f t="shared" si="14"/>
        <v>0</v>
      </c>
      <c r="U75" s="14" t="e">
        <f t="shared" si="15"/>
        <v>#DIV/0!</v>
      </c>
    </row>
    <row r="76" spans="1:22" ht="13.5" thickBot="1" x14ac:dyDescent="0.25">
      <c r="C76" s="9">
        <f>SUM(C53:C75)</f>
        <v>0</v>
      </c>
      <c r="D76" s="9">
        <f>SUM(D53:D75)</f>
        <v>7919</v>
      </c>
      <c r="E76" s="9"/>
      <c r="F76" s="9">
        <f>SUM(F53:F75)</f>
        <v>7919</v>
      </c>
      <c r="G76" s="15"/>
      <c r="H76" s="15"/>
      <c r="I76" s="15">
        <f>J76/F76</f>
        <v>3.8600000000000034</v>
      </c>
      <c r="J76" s="19">
        <f>SUM(J53:J75)</f>
        <v>30567.340000000026</v>
      </c>
      <c r="K76" s="19"/>
      <c r="L76" s="19"/>
      <c r="M76" s="28"/>
      <c r="N76" s="15"/>
      <c r="O76" s="15"/>
      <c r="P76" s="15"/>
      <c r="Q76" s="15"/>
      <c r="R76" s="19"/>
      <c r="S76" s="19">
        <f>SUM(S53:S75)</f>
        <v>0</v>
      </c>
      <c r="T76" s="19">
        <f>SUM(T53:T75)</f>
        <v>30567.340000000026</v>
      </c>
      <c r="U76" s="15">
        <f t="shared" si="15"/>
        <v>3.8600000000000034</v>
      </c>
    </row>
    <row r="77" spans="1:22" ht="13.5" thickTop="1" x14ac:dyDescent="0.2">
      <c r="U77" s="11"/>
    </row>
    <row r="78" spans="1:22" x14ac:dyDescent="0.2">
      <c r="A78" s="5" t="s">
        <v>19</v>
      </c>
      <c r="B78" s="4" t="s">
        <v>62</v>
      </c>
      <c r="D78" s="8">
        <v>0</v>
      </c>
      <c r="E78" s="8">
        <v>17438</v>
      </c>
      <c r="F78" s="8">
        <f>SUM(E78)</f>
        <v>17438</v>
      </c>
      <c r="G78" s="14">
        <v>3.86</v>
      </c>
      <c r="I78" s="14">
        <f>H78+G78</f>
        <v>3.86</v>
      </c>
      <c r="J78" s="11">
        <f>I78*E78</f>
        <v>67310.679999999993</v>
      </c>
      <c r="L78" s="11" t="s">
        <v>77</v>
      </c>
      <c r="N78" s="14">
        <v>0</v>
      </c>
      <c r="O78" s="14">
        <v>0</v>
      </c>
      <c r="T78" s="11">
        <f>(SUM(N78:R78)*F78)+J78+S78</f>
        <v>67310.679999999993</v>
      </c>
      <c r="U78" s="14">
        <f>T78/F78</f>
        <v>3.8599999999999994</v>
      </c>
      <c r="V78" t="s">
        <v>21</v>
      </c>
    </row>
    <row r="79" spans="1:22" x14ac:dyDescent="0.2">
      <c r="A79" s="5" t="s">
        <v>19</v>
      </c>
      <c r="B79" s="4" t="s">
        <v>62</v>
      </c>
      <c r="D79" s="8">
        <v>0</v>
      </c>
      <c r="E79" s="8">
        <v>22335</v>
      </c>
      <c r="F79" s="8">
        <f>SUM(E79)</f>
        <v>22335</v>
      </c>
      <c r="G79" s="14">
        <v>3.86</v>
      </c>
      <c r="I79" s="14">
        <f>H79+G79</f>
        <v>3.86</v>
      </c>
      <c r="J79" s="11">
        <f>I79*E79</f>
        <v>86213.099999999991</v>
      </c>
      <c r="L79" s="11" t="s">
        <v>78</v>
      </c>
      <c r="N79" s="14">
        <v>0</v>
      </c>
      <c r="O79" s="14">
        <v>0</v>
      </c>
      <c r="T79" s="11">
        <f>(SUM(N79:R79)*F79)+J79+S79</f>
        <v>86213.099999999991</v>
      </c>
      <c r="U79" s="14">
        <f>T79/F79</f>
        <v>3.8599999999999994</v>
      </c>
      <c r="V79" t="s">
        <v>21</v>
      </c>
    </row>
    <row r="80" spans="1:22" x14ac:dyDescent="0.2">
      <c r="A80" s="33" t="s">
        <v>19</v>
      </c>
      <c r="B80" s="4" t="s">
        <v>62</v>
      </c>
      <c r="D80" s="8">
        <v>0</v>
      </c>
      <c r="E80" s="8">
        <v>-655</v>
      </c>
      <c r="F80" s="8">
        <f>SUM(E80)</f>
        <v>-655</v>
      </c>
      <c r="G80" s="14">
        <v>3.86</v>
      </c>
      <c r="I80" s="14">
        <f>H80+G80</f>
        <v>3.86</v>
      </c>
      <c r="J80" s="11">
        <f>I80*E80</f>
        <v>-2528.2999999999997</v>
      </c>
      <c r="L80" s="11" t="s">
        <v>79</v>
      </c>
      <c r="N80" s="14">
        <v>0</v>
      </c>
      <c r="O80" s="14">
        <v>0</v>
      </c>
      <c r="T80" s="11">
        <f>(SUM(N80:R80)*F80)+J80+S80</f>
        <v>-2528.2999999999997</v>
      </c>
      <c r="U80" s="14">
        <f>T80/F80</f>
        <v>3.8599999999999994</v>
      </c>
      <c r="V80" t="s">
        <v>21</v>
      </c>
    </row>
    <row r="81" spans="1:22" x14ac:dyDescent="0.2">
      <c r="A81" s="33" t="s">
        <v>19</v>
      </c>
      <c r="B81" s="4" t="s">
        <v>62</v>
      </c>
      <c r="D81" s="8">
        <v>0</v>
      </c>
      <c r="E81" s="8">
        <v>-28072</v>
      </c>
      <c r="F81" s="8">
        <f>SUM(E81)</f>
        <v>-28072</v>
      </c>
      <c r="G81" s="14">
        <v>4.6349999999999998</v>
      </c>
      <c r="I81" s="14">
        <f>H81+G81</f>
        <v>4.6349999999999998</v>
      </c>
      <c r="J81" s="11">
        <f>I81*E81</f>
        <v>-130113.72</v>
      </c>
      <c r="L81" s="11" t="s">
        <v>80</v>
      </c>
      <c r="N81" s="14">
        <v>0</v>
      </c>
      <c r="O81" s="14">
        <v>0</v>
      </c>
      <c r="T81" s="11">
        <f>(SUM(N81:R81)*F81)+J81+S81</f>
        <v>-130113.72</v>
      </c>
      <c r="U81" s="14">
        <f>T81/F81</f>
        <v>4.6349999999999998</v>
      </c>
      <c r="V81" t="s">
        <v>21</v>
      </c>
    </row>
    <row r="82" spans="1:22" ht="13.5" thickBot="1" x14ac:dyDescent="0.25">
      <c r="A82" s="5" t="s">
        <v>19</v>
      </c>
      <c r="B82" s="4" t="s">
        <v>62</v>
      </c>
      <c r="C82" s="9">
        <f>SUM(C78:C81)</f>
        <v>0</v>
      </c>
      <c r="D82" s="9">
        <f>SUM(D78:D81)</f>
        <v>0</v>
      </c>
      <c r="E82" s="9">
        <f>SUM(E78:E81)</f>
        <v>11046</v>
      </c>
      <c r="F82" s="9">
        <f>SUM(F78:F81)</f>
        <v>11046</v>
      </c>
      <c r="G82" s="15"/>
      <c r="H82" s="15"/>
      <c r="I82" s="15">
        <f>J82/E82</f>
        <v>1.8904363570523248</v>
      </c>
      <c r="J82" s="19">
        <f>SUM(J78:J81)</f>
        <v>20881.75999999998</v>
      </c>
      <c r="K82" s="19"/>
      <c r="L82" s="19"/>
      <c r="M82" s="28"/>
      <c r="N82" s="15"/>
      <c r="O82" s="15"/>
      <c r="P82" s="15"/>
      <c r="Q82" s="15"/>
      <c r="R82" s="19"/>
      <c r="S82" s="19">
        <f>SUM(S78:S81)</f>
        <v>0</v>
      </c>
      <c r="T82" s="19">
        <f>SUM(T78:T81)</f>
        <v>20881.75999999998</v>
      </c>
      <c r="U82" s="15">
        <f>T82/F82</f>
        <v>1.8904363570523248</v>
      </c>
    </row>
    <row r="83" spans="1:22" ht="13.5" thickTop="1" x14ac:dyDescent="0.2">
      <c r="A83" s="24"/>
      <c r="B83" s="24"/>
      <c r="C83" s="10"/>
      <c r="D83" s="10"/>
      <c r="E83" s="10"/>
      <c r="F83" s="10"/>
      <c r="G83" s="16"/>
      <c r="H83" s="16"/>
      <c r="I83" s="16"/>
      <c r="J83" s="20"/>
      <c r="K83" s="20"/>
      <c r="L83" s="20"/>
      <c r="M83" s="29"/>
      <c r="N83" s="16"/>
      <c r="O83" s="16"/>
      <c r="P83" s="16"/>
      <c r="Q83" s="16"/>
      <c r="R83" s="20"/>
      <c r="S83" s="20"/>
      <c r="T83" s="20"/>
      <c r="U83" s="16"/>
    </row>
    <row r="84" spans="1:22" ht="13.5" thickBot="1" x14ac:dyDescent="0.25">
      <c r="A84" s="21" t="s">
        <v>19</v>
      </c>
      <c r="B84" s="21" t="s">
        <v>22</v>
      </c>
      <c r="C84" s="9">
        <f>SUM(C76,C51,C82)</f>
        <v>-2043632</v>
      </c>
      <c r="D84" s="9">
        <f>SUM(D76,D51,D82)</f>
        <v>7919</v>
      </c>
      <c r="E84" s="9">
        <f>SUM(E76,E51,E82)</f>
        <v>11046</v>
      </c>
      <c r="F84" s="9">
        <f>SUM(F76,F51,F82)</f>
        <v>-2024667</v>
      </c>
      <c r="G84" s="15"/>
      <c r="H84" s="15"/>
      <c r="I84" s="15">
        <f>J84/F84</f>
        <v>1.9600348822794098</v>
      </c>
      <c r="J84" s="19">
        <f>SUM(J76,J51,J82)</f>
        <v>-3968417.9450000059</v>
      </c>
      <c r="K84" s="19"/>
      <c r="L84" s="19"/>
      <c r="M84" s="28"/>
      <c r="N84" s="15"/>
      <c r="O84" s="15"/>
      <c r="P84" s="15"/>
      <c r="Q84" s="15"/>
      <c r="R84" s="19"/>
      <c r="S84" s="19">
        <f>SUM(S76,S51)</f>
        <v>0</v>
      </c>
      <c r="T84" s="19">
        <f>SUM(T76,T51)</f>
        <v>-3989299.7050000057</v>
      </c>
      <c r="U84" s="15">
        <f>T84/F84</f>
        <v>1.9703485585530882</v>
      </c>
    </row>
    <row r="85" spans="1:22" ht="13.5" thickTop="1" x14ac:dyDescent="0.2">
      <c r="A85" s="23"/>
      <c r="B85" s="23"/>
      <c r="C85" s="10"/>
      <c r="D85" s="10"/>
      <c r="E85" s="10"/>
      <c r="F85" s="10"/>
      <c r="G85" s="16"/>
      <c r="H85" s="16"/>
      <c r="I85" s="16"/>
      <c r="J85" s="20"/>
      <c r="K85" s="20"/>
      <c r="L85" s="20"/>
      <c r="M85" s="29"/>
      <c r="N85" s="16"/>
      <c r="O85" s="16"/>
      <c r="P85" s="16"/>
      <c r="Q85" s="16"/>
      <c r="R85" s="20"/>
      <c r="S85" s="20"/>
      <c r="T85" s="20"/>
      <c r="U85" s="16"/>
    </row>
    <row r="86" spans="1:22" x14ac:dyDescent="0.2">
      <c r="A86" s="23"/>
      <c r="B86" s="23"/>
      <c r="C86" s="10"/>
      <c r="D86" s="10"/>
      <c r="E86" s="10"/>
      <c r="F86" s="10"/>
      <c r="G86" s="16"/>
      <c r="H86" s="16"/>
      <c r="I86" s="16"/>
      <c r="J86" s="20"/>
      <c r="K86" s="20"/>
      <c r="L86" s="20"/>
      <c r="M86" s="29"/>
      <c r="N86" s="16"/>
      <c r="O86" s="16"/>
      <c r="P86" s="16"/>
      <c r="Q86" s="16"/>
      <c r="R86" s="20"/>
      <c r="S86" s="20"/>
      <c r="T86" s="20"/>
      <c r="U86" s="16"/>
    </row>
    <row r="87" spans="1:22" x14ac:dyDescent="0.2">
      <c r="A87" s="23"/>
      <c r="B87" s="23"/>
      <c r="C87" s="10"/>
      <c r="D87" s="10"/>
      <c r="E87" s="10"/>
      <c r="F87" s="10"/>
      <c r="G87" s="16"/>
      <c r="H87" s="16"/>
      <c r="I87" s="16"/>
      <c r="J87" s="20"/>
      <c r="K87" s="20"/>
      <c r="L87" s="20"/>
      <c r="M87" s="29"/>
      <c r="N87" s="16"/>
      <c r="O87" s="16"/>
      <c r="P87" s="16"/>
      <c r="Q87" s="16"/>
      <c r="R87" s="20"/>
      <c r="S87" s="20"/>
      <c r="T87" s="20"/>
      <c r="U87" s="16"/>
    </row>
    <row r="88" spans="1:22" x14ac:dyDescent="0.2">
      <c r="A88" s="4" t="s">
        <v>23</v>
      </c>
      <c r="B88" s="4" t="s">
        <v>20</v>
      </c>
      <c r="D88" s="8">
        <v>-25173</v>
      </c>
      <c r="F88" s="8">
        <f>SUM(C88:D88)</f>
        <v>-25173</v>
      </c>
      <c r="G88" s="14">
        <v>4.6349999999999998</v>
      </c>
      <c r="I88" s="14">
        <f>H88+G88</f>
        <v>4.6349999999999998</v>
      </c>
      <c r="J88" s="11">
        <f>I88*C88</f>
        <v>0</v>
      </c>
      <c r="N88" s="14">
        <v>0</v>
      </c>
      <c r="O88" s="14">
        <v>0</v>
      </c>
      <c r="T88" s="11">
        <f>(SUM(N88:R88)*F88)+J88+S88</f>
        <v>0</v>
      </c>
      <c r="U88" s="14">
        <f>T88/F88</f>
        <v>0</v>
      </c>
      <c r="V88" t="s">
        <v>21</v>
      </c>
    </row>
    <row r="89" spans="1:22" x14ac:dyDescent="0.2">
      <c r="A89" s="4" t="s">
        <v>23</v>
      </c>
      <c r="B89" s="4" t="s">
        <v>20</v>
      </c>
      <c r="D89" s="8">
        <v>0</v>
      </c>
      <c r="F89" s="8">
        <f>SUM(C89:D89)</f>
        <v>0</v>
      </c>
      <c r="G89" s="14">
        <v>0</v>
      </c>
      <c r="I89" s="14">
        <f>H89+G89</f>
        <v>0</v>
      </c>
      <c r="J89" s="11">
        <f>I89*C89</f>
        <v>0</v>
      </c>
      <c r="N89" s="14">
        <v>0</v>
      </c>
      <c r="O89" s="14">
        <v>0</v>
      </c>
      <c r="T89" s="11">
        <f>(SUM(N89:R89)*F89)+J89+S89</f>
        <v>0</v>
      </c>
      <c r="U89" s="14" t="e">
        <f>T89/F89</f>
        <v>#DIV/0!</v>
      </c>
      <c r="V89" t="s">
        <v>21</v>
      </c>
    </row>
    <row r="90" spans="1:22" x14ac:dyDescent="0.2">
      <c r="A90" s="4" t="s">
        <v>23</v>
      </c>
      <c r="B90" s="4" t="s">
        <v>20</v>
      </c>
      <c r="D90" s="8">
        <v>0</v>
      </c>
      <c r="F90" s="8">
        <f>SUM(C90:D90)</f>
        <v>0</v>
      </c>
      <c r="G90" s="14">
        <v>0</v>
      </c>
      <c r="I90" s="14">
        <f>H90+G90</f>
        <v>0</v>
      </c>
      <c r="J90" s="11">
        <f>I90*C90</f>
        <v>0</v>
      </c>
      <c r="N90" s="14">
        <v>0</v>
      </c>
      <c r="O90" s="14">
        <v>0</v>
      </c>
      <c r="T90" s="11">
        <f>(SUM(N90:R90)*F90)+J90+S90</f>
        <v>0</v>
      </c>
      <c r="U90" s="14" t="e">
        <f>T90/F90</f>
        <v>#DIV/0!</v>
      </c>
      <c r="V90" t="s">
        <v>21</v>
      </c>
    </row>
    <row r="91" spans="1:22" ht="13.5" thickBot="1" x14ac:dyDescent="0.25">
      <c r="A91" s="22" t="s">
        <v>23</v>
      </c>
      <c r="B91" s="22" t="s">
        <v>22</v>
      </c>
      <c r="C91" s="9">
        <f>SUM(C88:C90)</f>
        <v>0</v>
      </c>
      <c r="D91" s="9">
        <f>SUM(D88:D90)</f>
        <v>-25173</v>
      </c>
      <c r="E91" s="9"/>
      <c r="F91" s="9">
        <f>SUM(F88:F90)</f>
        <v>-25173</v>
      </c>
      <c r="G91" s="15"/>
      <c r="H91" s="15"/>
      <c r="I91" s="15">
        <f>J91/F91</f>
        <v>0</v>
      </c>
      <c r="J91" s="19">
        <f>SUM(J88:J90)</f>
        <v>0</v>
      </c>
      <c r="K91" s="19"/>
      <c r="L91" s="19"/>
      <c r="M91" s="28"/>
      <c r="N91" s="15"/>
      <c r="O91" s="15"/>
      <c r="P91" s="15"/>
      <c r="Q91" s="15"/>
      <c r="R91" s="19"/>
      <c r="S91" s="19">
        <f>SUM(S88:S90)</f>
        <v>0</v>
      </c>
      <c r="T91" s="19">
        <f>SUM(T88:T90)</f>
        <v>0</v>
      </c>
      <c r="U91" s="15">
        <f>T91/F91</f>
        <v>0</v>
      </c>
    </row>
    <row r="92" spans="1:22" ht="13.5" thickTop="1" x14ac:dyDescent="0.2"/>
  </sheetData>
  <printOptions gridLines="1" gridLinesSet="0"/>
  <pageMargins left="0.2" right="0.24" top="0.27" bottom="0.28999999999999998" header="0.17" footer="0.17"/>
  <pageSetup scale="51" orientation="landscape" horizontalDpi="4294967292" r:id="rId1"/>
  <headerFooter alignWithMargins="0">
    <oddHeader>&amp;LPrepared by:  Kenny Soignet&amp;R&amp;D    &amp;T</oddHeader>
    <oddFooter>&amp;LFile Name:  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2000-08-01T20:22:39Z</cp:lastPrinted>
  <dcterms:created xsi:type="dcterms:W3CDTF">1997-01-24T21:05:44Z</dcterms:created>
  <dcterms:modified xsi:type="dcterms:W3CDTF">2023-09-16T18:31:44Z</dcterms:modified>
</cp:coreProperties>
</file>