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216C96-3BA6-4B98-B21E-7C17AF76C039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3" r:id="rId2"/>
  </sheets>
  <definedNames>
    <definedName name="_xlnm.Print_Area" localSheetId="1">'Mid-Continent'!$A$1:$S$174</definedName>
    <definedName name="_xlnm.Print_Titles" localSheetId="1">'Mid-Continent'!$1:$13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5" i="3" l="1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K28" i="3"/>
  <c r="M28" i="3"/>
  <c r="N28" i="3"/>
  <c r="P28" i="3"/>
  <c r="R28" i="3"/>
  <c r="S28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K41" i="3"/>
  <c r="M41" i="3"/>
  <c r="N41" i="3"/>
  <c r="P41" i="3"/>
  <c r="R41" i="3"/>
  <c r="S41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K119" i="3"/>
  <c r="M119" i="3"/>
  <c r="N119" i="3"/>
  <c r="P119" i="3"/>
  <c r="R119" i="3"/>
  <c r="S119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K145" i="3"/>
  <c r="M145" i="3"/>
  <c r="N145" i="3"/>
  <c r="P145" i="3"/>
  <c r="R145" i="3"/>
  <c r="S145" i="3"/>
  <c r="M149" i="3"/>
  <c r="N149" i="3"/>
  <c r="O149" i="3"/>
  <c r="P149" i="3"/>
  <c r="M150" i="3"/>
  <c r="N150" i="3"/>
  <c r="O150" i="3"/>
  <c r="P150" i="3"/>
  <c r="K152" i="3"/>
  <c r="M152" i="3"/>
  <c r="N152" i="3"/>
  <c r="P152" i="3"/>
  <c r="R152" i="3"/>
  <c r="S152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K171" i="3"/>
  <c r="M171" i="3"/>
  <c r="N171" i="3"/>
  <c r="P171" i="3"/>
  <c r="R171" i="3"/>
  <c r="S171" i="3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K22" i="1"/>
  <c r="E23" i="1"/>
  <c r="G23" i="1"/>
  <c r="H23" i="1"/>
  <c r="J23" i="1"/>
  <c r="K23" i="1"/>
  <c r="E24" i="1"/>
  <c r="G24" i="1"/>
  <c r="H24" i="1"/>
  <c r="K24" i="1"/>
  <c r="E25" i="1"/>
  <c r="G25" i="1"/>
  <c r="H25" i="1"/>
  <c r="K25" i="1"/>
  <c r="E26" i="1"/>
  <c r="G26" i="1"/>
  <c r="H26" i="1"/>
  <c r="K26" i="1"/>
  <c r="E27" i="1"/>
  <c r="G27" i="1"/>
  <c r="H27" i="1"/>
  <c r="K27" i="1"/>
  <c r="E28" i="1"/>
  <c r="G28" i="1"/>
  <c r="H28" i="1"/>
  <c r="J28" i="1"/>
  <c r="K28" i="1"/>
  <c r="E29" i="1"/>
  <c r="G29" i="1"/>
  <c r="H29" i="1"/>
  <c r="K29" i="1"/>
  <c r="E30" i="1"/>
  <c r="G30" i="1"/>
  <c r="H30" i="1"/>
  <c r="J30" i="1"/>
  <c r="K30" i="1"/>
  <c r="E31" i="1"/>
  <c r="G31" i="1"/>
  <c r="H31" i="1"/>
  <c r="K31" i="1"/>
  <c r="E32" i="1"/>
  <c r="G32" i="1"/>
  <c r="H32" i="1"/>
  <c r="J32" i="1"/>
  <c r="K32" i="1"/>
  <c r="E33" i="1"/>
  <c r="G33" i="1"/>
  <c r="H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C99" i="1"/>
  <c r="G99" i="1"/>
  <c r="H99" i="1"/>
  <c r="J99" i="1"/>
  <c r="K99" i="1"/>
</calcChain>
</file>

<file path=xl/sharedStrings.xml><?xml version="1.0" encoding="utf-8"?>
<sst xmlns="http://schemas.openxmlformats.org/spreadsheetml/2006/main" count="1186" uniqueCount="377">
  <si>
    <t>DEVON ENERGY CORPORATION</t>
  </si>
  <si>
    <t>AUGUST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</si>
  <si>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</si>
  <si>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</si>
  <si>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</si>
  <si>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</si>
  <si>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</si>
  <si>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</si>
  <si>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</si>
  <si>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</si>
  <si>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</si>
  <si>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</si>
  <si>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</si>
  <si>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</si>
  <si>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</si>
  <si>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</si>
  <si>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</si>
  <si>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</si>
  <si>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</si>
  <si>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</si>
  <si>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</si>
  <si>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</si>
  <si>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</si>
  <si>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</si>
  <si>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</si>
  <si>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</si>
  <si>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</si>
  <si>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</si>
  <si>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</si>
  <si>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</si>
  <si>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</si>
  <si>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</si>
  <si>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</si>
  <si>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</si>
  <si>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</si>
  <si>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</si>
  <si>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</si>
  <si>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</si>
  <si>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</si>
  <si>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</si>
  <si>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</si>
  <si>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</si>
  <si>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</si>
  <si>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</si>
  <si>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</si>
  <si>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</si>
  <si>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</si>
  <si>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</si>
  <si>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</si>
  <si>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</si>
  <si>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</si>
  <si>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</si>
  <si>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</si>
  <si>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</si>
  <si>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</si>
  <si>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</si>
  <si>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</si>
  <si>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</si>
  <si>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</si>
  <si>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</si>
  <si>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</si>
  <si>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</si>
  <si>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</si>
  <si>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</si>
  <si>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</si>
  <si>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</si>
  <si>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</si>
  <si>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</si>
  <si>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</si>
  <si>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</si>
  <si>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</si>
  <si>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</si>
  <si>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</si>
  <si>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</si>
  <si>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</si>
  <si>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</si>
  <si>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</si>
  <si>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</si>
  <si>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</si>
  <si>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</si>
  <si>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</si>
  <si>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</si>
  <si>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</si>
  <si>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</si>
  <si>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</si>
  <si>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</si>
  <si>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</si>
  <si>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</si>
  <si>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</si>
  <si>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</si>
  <si>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</si>
  <si>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</si>
  <si>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</si>
  <si>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</si>
  <si>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</si>
  <si>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</si>
  <si>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</si>
  <si>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</si>
  <si>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</si>
  <si>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</si>
  <si>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</si>
  <si>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</si>
  <si>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</si>
  <si>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</si>
  <si>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</si>
  <si>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</si>
  <si>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</si>
  <si>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</si>
  <si>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</si>
  <si>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</si>
  <si>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</si>
  <si>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</si>
  <si>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</si>
  <si>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</si>
  <si>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</si>
  <si>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</si>
  <si>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</si>
  <si>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</si>
  <si>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</si>
  <si>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 xml:space="preserve">       ENRON NORTH AMERICA</t>
  </si>
  <si>
    <t>FAX:</t>
  </si>
  <si>
    <t>(713) 646-8453</t>
  </si>
  <si>
    <t>E-MAIL:</t>
  </si>
  <si>
    <t>beverly.beaty@enron.com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</si>
  <si>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</si>
  <si>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</si>
  <si>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</si>
  <si>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</si>
  <si>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</si>
  <si>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</si>
  <si>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</si>
  <si>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</si>
  <si>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</si>
  <si>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</si>
  <si>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</si>
  <si>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</si>
  <si>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</si>
  <si>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</si>
  <si>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</si>
  <si>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</si>
  <si>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</si>
  <si>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</si>
  <si>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</si>
  <si>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</si>
  <si>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</si>
  <si>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</si>
  <si>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</si>
  <si>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</si>
  <si>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</si>
  <si>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</si>
  <si>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</si>
  <si>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</si>
  <si>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</si>
  <si>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</si>
  <si>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</si>
  <si>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</si>
  <si>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</si>
  <si>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</si>
  <si>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</si>
  <si>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</si>
  <si>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</si>
  <si>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</si>
  <si>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</si>
  <si>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</si>
  <si>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</si>
  <si>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</si>
  <si>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</si>
  <si>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</si>
  <si>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</si>
  <si>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</si>
  <si>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</si>
  <si>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</si>
  <si>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</si>
  <si>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</si>
  <si>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</si>
  <si>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</si>
  <si>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</si>
  <si>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</si>
  <si>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</si>
  <si>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</si>
  <si>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</si>
  <si>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</si>
  <si>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</si>
  <si>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</si>
  <si>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</si>
  <si>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</si>
  <si>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</si>
  <si>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</si>
  <si>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</si>
  <si>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</si>
  <si>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</si>
  <si>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</si>
  <si>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</si>
  <si>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</si>
  <si>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</si>
  <si>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</si>
  <si>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</si>
  <si>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</si>
  <si>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</si>
  <si>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</si>
  <si>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</si>
  <si>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</si>
  <si>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</si>
  <si>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</si>
  <si>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</si>
  <si>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</si>
  <si>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</si>
  <si>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</si>
  <si>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</si>
  <si>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</si>
  <si>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</si>
  <si>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</si>
  <si>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</si>
  <si>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</si>
  <si>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</si>
  <si>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</si>
  <si>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</si>
  <si>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</si>
  <si>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</si>
  <si>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</si>
  <si>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</si>
  <si>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</si>
  <si>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</si>
  <si>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</si>
  <si>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</si>
  <si>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</si>
  <si>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</si>
  <si>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</si>
  <si>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</si>
  <si>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</si>
  <si>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</si>
  <si>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</si>
  <si>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</si>
  <si>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</si>
  <si>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</si>
  <si>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</si>
  <si>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</si>
  <si>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</si>
  <si>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</si>
  <si>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</si>
  <si>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</si>
  <si>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</si>
  <si>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</si>
  <si>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</si>
  <si>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</si>
  <si>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</si>
  <si>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</si>
  <si>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</si>
  <si>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</si>
  <si>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</si>
  <si>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</si>
  <si>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</si>
  <si>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</si>
  <si>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</si>
  <si>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</si>
  <si>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</si>
  <si>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</si>
  <si>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</si>
  <si>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</si>
  <si>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</si>
  <si>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</si>
  <si>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</si>
  <si>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</si>
  <si>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</si>
  <si>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</si>
  <si>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</si>
  <si>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</si>
  <si>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</si>
  <si>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</si>
  <si>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</si>
  <si>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</si>
  <si>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</si>
  <si>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</si>
  <si>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</si>
  <si>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</si>
  <si>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</si>
  <si>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</si>
  <si>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</si>
  <si>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</si>
  <si>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</si>
  <si>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</si>
  <si>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</si>
  <si>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</si>
  <si>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</si>
  <si>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</si>
  <si>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</si>
  <si>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</si>
  <si>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</si>
  <si>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</si>
  <si>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</si>
  <si>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</si>
  <si>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</si>
  <si>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</si>
  <si>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</si>
  <si>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</si>
  <si>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</si>
  <si>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</si>
  <si>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</si>
  <si>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</si>
  <si>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</si>
  <si>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</si>
  <si>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</si>
  <si>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</si>
  <si>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</si>
  <si>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</si>
  <si>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</si>
  <si>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</si>
  <si>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</si>
  <si>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</si>
  <si>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</si>
  <si>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</si>
  <si>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</si>
  <si>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</si>
  <si>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</si>
  <si>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</si>
  <si>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</si>
  <si>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</si>
  <si>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</si>
  <si>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</si>
  <si>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</si>
  <si>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</si>
  <si>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</si>
  <si>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</si>
  <si>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</si>
  <si>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</si>
  <si>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</si>
  <si>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</si>
  <si>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</si>
  <si>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</si>
  <si>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</si>
  <si>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</si>
  <si>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</si>
  <si>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</si>
  <si>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</si>
  <si>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</si>
  <si>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</si>
  <si>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</si>
  <si>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</si>
  <si>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</si>
  <si>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</si>
  <si>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</si>
  <si>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</si>
  <si>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</si>
  <si>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</si>
  <si>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</si>
  <si>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</si>
  <si>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</si>
  <si>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</si>
  <si>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</si>
  <si>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</si>
  <si>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</si>
  <si>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</si>
  <si>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</si>
  <si>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</si>
  <si>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</si>
  <si>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</si>
  <si>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</si>
  <si>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</si>
  <si>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</si>
  <si>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</si>
  <si>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</si>
  <si>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</si>
  <si>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</si>
  <si>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</si>
  <si>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</si>
  <si>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COTTON PLANT SLN #4581</t>
  </si>
  <si>
    <t xml:space="preserve">        CHARLIE MUZZY</t>
  </si>
  <si>
    <t>charles.t.muzzy@enron.com</t>
  </si>
  <si>
    <t>FROM:  EVELYN DANIEL</t>
  </si>
  <si>
    <t>(405) 552-4585</t>
  </si>
  <si>
    <t>evelyn.daniel@dvn.com</t>
  </si>
  <si>
    <t>037296</t>
  </si>
  <si>
    <t>Revised Volume</t>
  </si>
  <si>
    <t>Final Volume</t>
  </si>
  <si>
    <t>Final Volume and Revised PVR</t>
  </si>
  <si>
    <t>Final volume</t>
  </si>
  <si>
    <t>Replaces the Sligo gas Meter #4581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</si>
</sst>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0" xfId="0" quotePrefix="1" applyAlignment="1">
      <alignment horizontal="center"/>
    </xf>
    <xf numFmtId="164" fontId="2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topLeftCell="G47" workbookViewId="0">
      <selection activeCell="L75" sqref="L75"/>
    </sheetView>
  </sheetViews>
  <sheetFormatPr defaultRowHeight="12.75" x14ac:dyDescent="0.2"/>
  <cols>
    <col min="2" max="2" width="40.710937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">
      <c r="A9" s="8"/>
      <c r="B9" s="8"/>
      <c r="C9" s="9">
        <v>36739</v>
      </c>
      <c r="D9" s="9"/>
      <c r="E9" s="9"/>
      <c r="F9" s="8"/>
      <c r="G9" s="8"/>
      <c r="H9" s="8"/>
      <c r="I9" s="10"/>
      <c r="J9" s="8"/>
      <c r="K9" s="8"/>
      <c r="L9" s="11"/>
    </row>
    <row r="10" spans="1:12" x14ac:dyDescent="0.2">
      <c r="A10" s="8"/>
      <c r="B10" s="8"/>
      <c r="C10" s="12"/>
      <c r="D10" s="12"/>
      <c r="E10" s="12"/>
      <c r="F10" s="8"/>
      <c r="G10" s="13"/>
      <c r="H10" s="8"/>
      <c r="I10" s="10"/>
      <c r="J10" s="8"/>
      <c r="K10" s="8"/>
      <c r="L10" s="11"/>
    </row>
    <row r="11" spans="1:12" s="8" customFormat="1" x14ac:dyDescent="0.2">
      <c r="A11" s="11" t="s">
        <v>14</v>
      </c>
      <c r="B11" s="11" t="s">
        <v>15</v>
      </c>
      <c r="C11" s="11">
        <v>10507</v>
      </c>
      <c r="D11" s="11"/>
      <c r="E11" s="11">
        <f t="shared" ref="E11:E42" si="0" xml:space="preserve"> SUM(C11*D11)</f>
        <v>0</v>
      </c>
      <c r="F11" s="11"/>
      <c r="G11" s="14">
        <f t="shared" ref="G11:G42" si="1" xml:space="preserve"> SUM(C11-E11)*F11</f>
        <v>0</v>
      </c>
      <c r="H11" s="14">
        <f t="shared" ref="H11:H74" si="2" xml:space="preserve"> SUM(C11-E11-G11)</f>
        <v>10507</v>
      </c>
      <c r="I11" s="15">
        <v>0.9</v>
      </c>
      <c r="J11" s="14">
        <f t="shared" ref="J11:J74" si="3" xml:space="preserve"> SUM(H11*I11)</f>
        <v>9456.3000000000011</v>
      </c>
      <c r="K11" s="14">
        <f t="shared" ref="K11:K74" si="4" xml:space="preserve"> SUM(H11-J11)</f>
        <v>1050.6999999999989</v>
      </c>
      <c r="L11" s="14"/>
    </row>
    <row r="12" spans="1:12" s="8" customFormat="1" x14ac:dyDescent="0.2">
      <c r="A12" s="11" t="s">
        <v>16</v>
      </c>
      <c r="B12" s="11" t="s">
        <v>17</v>
      </c>
      <c r="C12" s="11">
        <v>123</v>
      </c>
      <c r="D12" s="11"/>
      <c r="E12" s="11">
        <f t="shared" si="0"/>
        <v>0</v>
      </c>
      <c r="F12" s="11"/>
      <c r="G12" s="14">
        <f t="shared" si="1"/>
        <v>0</v>
      </c>
      <c r="H12" s="14">
        <f t="shared" si="2"/>
        <v>123</v>
      </c>
      <c r="I12" s="15">
        <v>0</v>
      </c>
      <c r="J12" s="14">
        <f t="shared" si="3"/>
        <v>0</v>
      </c>
      <c r="K12" s="14">
        <f t="shared" si="4"/>
        <v>123</v>
      </c>
      <c r="L12" s="11"/>
    </row>
    <row r="13" spans="1:12" s="8" customFormat="1" x14ac:dyDescent="0.2">
      <c r="A13" s="11" t="s">
        <v>16</v>
      </c>
      <c r="B13" s="11" t="s">
        <v>18</v>
      </c>
      <c r="C13" s="11">
        <v>158</v>
      </c>
      <c r="D13" s="11"/>
      <c r="E13" s="11">
        <f t="shared" si="0"/>
        <v>0</v>
      </c>
      <c r="F13" s="11"/>
      <c r="G13" s="14">
        <f t="shared" si="1"/>
        <v>0</v>
      </c>
      <c r="H13" s="14">
        <f t="shared" si="2"/>
        <v>158</v>
      </c>
      <c r="I13" s="15">
        <v>0</v>
      </c>
      <c r="J13" s="14">
        <f t="shared" si="3"/>
        <v>0</v>
      </c>
      <c r="K13" s="14">
        <f t="shared" si="4"/>
        <v>158</v>
      </c>
      <c r="L13" s="11"/>
    </row>
    <row r="14" spans="1:12" s="8" customFormat="1" x14ac:dyDescent="0.2">
      <c r="A14" s="70" t="s">
        <v>19</v>
      </c>
      <c r="B14" s="70" t="s">
        <v>20</v>
      </c>
      <c r="C14" s="70">
        <v>9414</v>
      </c>
      <c r="D14" s="70">
        <v>0.02</v>
      </c>
      <c r="E14" s="70">
        <f t="shared" si="0"/>
        <v>188.28</v>
      </c>
      <c r="F14" s="70">
        <v>0.15290000000000001</v>
      </c>
      <c r="G14" s="73">
        <f t="shared" si="1"/>
        <v>1410.612588</v>
      </c>
      <c r="H14" s="73">
        <f t="shared" si="2"/>
        <v>7815.1074119999994</v>
      </c>
      <c r="I14" s="74">
        <v>0.51639999999999997</v>
      </c>
      <c r="J14" s="73">
        <f t="shared" si="3"/>
        <v>4035.7214675567993</v>
      </c>
      <c r="K14" s="73">
        <f t="shared" si="4"/>
        <v>3779.3859444432001</v>
      </c>
      <c r="L14" s="70" t="s">
        <v>374</v>
      </c>
    </row>
    <row r="15" spans="1:12" s="8" customFormat="1" x14ac:dyDescent="0.2">
      <c r="A15" s="11" t="s">
        <v>21</v>
      </c>
      <c r="B15" s="11" t="s">
        <v>22</v>
      </c>
      <c r="C15" s="11">
        <v>660</v>
      </c>
      <c r="D15" s="11">
        <v>0.01</v>
      </c>
      <c r="E15" s="11">
        <f t="shared" si="0"/>
        <v>6.6000000000000005</v>
      </c>
      <c r="F15" s="11"/>
      <c r="G15" s="14">
        <f t="shared" si="1"/>
        <v>0</v>
      </c>
      <c r="H15" s="14">
        <f t="shared" si="2"/>
        <v>653.4</v>
      </c>
      <c r="I15" s="15">
        <v>0.8</v>
      </c>
      <c r="J15" s="14">
        <f t="shared" si="3"/>
        <v>522.72</v>
      </c>
      <c r="K15" s="14">
        <f t="shared" si="4"/>
        <v>130.67999999999995</v>
      </c>
      <c r="L15" s="11"/>
    </row>
    <row r="16" spans="1:12" s="8" customFormat="1" x14ac:dyDescent="0.2">
      <c r="A16" s="11" t="s">
        <v>21</v>
      </c>
      <c r="B16" s="11" t="s">
        <v>23</v>
      </c>
      <c r="C16" s="11">
        <v>4953</v>
      </c>
      <c r="D16" s="11">
        <v>0.01</v>
      </c>
      <c r="E16" s="11">
        <f t="shared" si="0"/>
        <v>49.53</v>
      </c>
      <c r="F16" s="11"/>
      <c r="G16" s="14">
        <f t="shared" si="1"/>
        <v>0</v>
      </c>
      <c r="H16" s="14">
        <f t="shared" si="2"/>
        <v>4903.47</v>
      </c>
      <c r="I16" s="15">
        <v>0.9</v>
      </c>
      <c r="J16" s="14">
        <f t="shared" si="3"/>
        <v>4413.1230000000005</v>
      </c>
      <c r="K16" s="14">
        <f t="shared" si="4"/>
        <v>490.34699999999975</v>
      </c>
      <c r="L16" s="11"/>
    </row>
    <row r="17" spans="1:12" s="8" customFormat="1" x14ac:dyDescent="0.2">
      <c r="A17" s="70" t="s">
        <v>21</v>
      </c>
      <c r="B17" s="70" t="s">
        <v>24</v>
      </c>
      <c r="C17" s="70">
        <v>6459</v>
      </c>
      <c r="D17" s="70">
        <v>0.01</v>
      </c>
      <c r="E17" s="70">
        <f t="shared" si="0"/>
        <v>64.59</v>
      </c>
      <c r="F17" s="70"/>
      <c r="G17" s="73">
        <f t="shared" si="1"/>
        <v>0</v>
      </c>
      <c r="H17" s="73">
        <f t="shared" si="2"/>
        <v>6394.41</v>
      </c>
      <c r="I17" s="74">
        <v>0.5</v>
      </c>
      <c r="J17" s="73">
        <f t="shared" si="3"/>
        <v>3197.2049999999999</v>
      </c>
      <c r="K17" s="73">
        <f t="shared" si="4"/>
        <v>3197.2049999999999</v>
      </c>
      <c r="L17" s="70" t="s">
        <v>373</v>
      </c>
    </row>
    <row r="18" spans="1:12" s="8" customFormat="1" x14ac:dyDescent="0.2">
      <c r="A18" s="11" t="s">
        <v>21</v>
      </c>
      <c r="B18" s="11" t="s">
        <v>25</v>
      </c>
      <c r="C18" s="11">
        <v>4728</v>
      </c>
      <c r="D18" s="11">
        <v>0.01</v>
      </c>
      <c r="E18" s="11">
        <f t="shared" si="0"/>
        <v>47.28</v>
      </c>
      <c r="F18" s="11"/>
      <c r="G18" s="14">
        <f t="shared" si="1"/>
        <v>0</v>
      </c>
      <c r="H18" s="14">
        <f t="shared" si="2"/>
        <v>4680.72</v>
      </c>
      <c r="I18" s="15">
        <v>0.5</v>
      </c>
      <c r="J18" s="14">
        <f t="shared" si="3"/>
        <v>2340.36</v>
      </c>
      <c r="K18" s="14">
        <f t="shared" si="4"/>
        <v>2340.36</v>
      </c>
      <c r="L18" s="11"/>
    </row>
    <row r="19" spans="1:12" s="8" customFormat="1" x14ac:dyDescent="0.2">
      <c r="A19" s="11" t="s">
        <v>21</v>
      </c>
      <c r="B19" s="11" t="s">
        <v>26</v>
      </c>
      <c r="C19" s="11">
        <v>3402</v>
      </c>
      <c r="D19" s="11">
        <v>0.01</v>
      </c>
      <c r="E19" s="11">
        <f t="shared" si="0"/>
        <v>34.020000000000003</v>
      </c>
      <c r="F19" s="11"/>
      <c r="G19" s="14">
        <f t="shared" si="1"/>
        <v>0</v>
      </c>
      <c r="H19" s="14">
        <f t="shared" si="2"/>
        <v>3367.98</v>
      </c>
      <c r="I19" s="15">
        <v>0</v>
      </c>
      <c r="J19" s="14">
        <f t="shared" si="3"/>
        <v>0</v>
      </c>
      <c r="K19" s="14">
        <f t="shared" si="4"/>
        <v>3367.98</v>
      </c>
      <c r="L19" s="11"/>
    </row>
    <row r="20" spans="1:12" s="16" customFormat="1" x14ac:dyDescent="0.2">
      <c r="A20" s="70" t="s">
        <v>27</v>
      </c>
      <c r="B20" s="70" t="s">
        <v>28</v>
      </c>
      <c r="C20" s="70">
        <v>2902</v>
      </c>
      <c r="D20" s="70"/>
      <c r="E20" s="70">
        <f t="shared" si="0"/>
        <v>0</v>
      </c>
      <c r="F20" s="72">
        <v>0</v>
      </c>
      <c r="G20" s="73">
        <f t="shared" si="1"/>
        <v>0</v>
      </c>
      <c r="H20" s="73">
        <f t="shared" si="2"/>
        <v>2902</v>
      </c>
      <c r="I20" s="74">
        <v>0.9</v>
      </c>
      <c r="J20" s="73">
        <f t="shared" si="3"/>
        <v>2611.8000000000002</v>
      </c>
      <c r="K20" s="73">
        <f t="shared" si="4"/>
        <v>290.19999999999982</v>
      </c>
      <c r="L20" s="70"/>
    </row>
    <row r="21" spans="1:12" s="8" customFormat="1" x14ac:dyDescent="0.2">
      <c r="A21" s="70" t="s">
        <v>27</v>
      </c>
      <c r="B21" s="70" t="s">
        <v>29</v>
      </c>
      <c r="C21" s="70">
        <v>2360</v>
      </c>
      <c r="D21" s="70"/>
      <c r="E21" s="70">
        <f t="shared" si="0"/>
        <v>0</v>
      </c>
      <c r="F21" s="72">
        <v>0</v>
      </c>
      <c r="G21" s="73">
        <f t="shared" si="1"/>
        <v>0</v>
      </c>
      <c r="H21" s="73">
        <f t="shared" si="2"/>
        <v>2360</v>
      </c>
      <c r="I21" s="74">
        <v>0.9</v>
      </c>
      <c r="J21" s="73">
        <f t="shared" si="3"/>
        <v>2124</v>
      </c>
      <c r="K21" s="73">
        <f t="shared" si="4"/>
        <v>236</v>
      </c>
      <c r="L21" s="70"/>
    </row>
    <row r="22" spans="1:12" s="8" customFormat="1" x14ac:dyDescent="0.2">
      <c r="A22" s="70" t="s">
        <v>27</v>
      </c>
      <c r="B22" s="70" t="s">
        <v>30</v>
      </c>
      <c r="C22" s="70">
        <v>3819</v>
      </c>
      <c r="D22" s="70"/>
      <c r="E22" s="70">
        <f t="shared" si="0"/>
        <v>0</v>
      </c>
      <c r="F22" s="72">
        <v>9.4880000000000006E-2</v>
      </c>
      <c r="G22" s="73">
        <f t="shared" si="1"/>
        <v>362.34672</v>
      </c>
      <c r="H22" s="73">
        <f t="shared" si="2"/>
        <v>3456.65328</v>
      </c>
      <c r="I22" s="74">
        <v>0.8</v>
      </c>
      <c r="J22" s="73">
        <v>2693</v>
      </c>
      <c r="K22" s="73">
        <f t="shared" si="4"/>
        <v>763.65328</v>
      </c>
      <c r="L22" s="70" t="s">
        <v>374</v>
      </c>
    </row>
    <row r="23" spans="1:12" s="8" customFormat="1" x14ac:dyDescent="0.2">
      <c r="A23" s="70" t="s">
        <v>27</v>
      </c>
      <c r="B23" s="70" t="s">
        <v>364</v>
      </c>
      <c r="C23" s="70">
        <v>1626</v>
      </c>
      <c r="D23" s="70"/>
      <c r="E23" s="70">
        <f t="shared" si="0"/>
        <v>0</v>
      </c>
      <c r="F23" s="72">
        <v>0</v>
      </c>
      <c r="G23" s="73">
        <f t="shared" si="1"/>
        <v>0</v>
      </c>
      <c r="H23" s="73">
        <f t="shared" si="2"/>
        <v>1626</v>
      </c>
      <c r="I23" s="74">
        <v>0</v>
      </c>
      <c r="J23" s="73">
        <f t="shared" si="3"/>
        <v>0</v>
      </c>
      <c r="K23" s="73">
        <f t="shared" si="4"/>
        <v>1626</v>
      </c>
      <c r="L23" s="70" t="s">
        <v>375</v>
      </c>
    </row>
    <row r="24" spans="1:12" s="8" customFormat="1" x14ac:dyDescent="0.2">
      <c r="A24" s="70" t="s">
        <v>27</v>
      </c>
      <c r="B24" s="70" t="s">
        <v>31</v>
      </c>
      <c r="C24" s="70">
        <v>2194</v>
      </c>
      <c r="D24" s="70"/>
      <c r="E24" s="70">
        <f t="shared" si="0"/>
        <v>0</v>
      </c>
      <c r="F24" s="70">
        <v>0.1114</v>
      </c>
      <c r="G24" s="73">
        <f t="shared" si="1"/>
        <v>244.41159999999999</v>
      </c>
      <c r="H24" s="73">
        <f t="shared" si="2"/>
        <v>1949.5884000000001</v>
      </c>
      <c r="I24" s="74">
        <v>0.8</v>
      </c>
      <c r="J24" s="73">
        <v>1511</v>
      </c>
      <c r="K24" s="73">
        <f t="shared" si="4"/>
        <v>438.58840000000009</v>
      </c>
      <c r="L24" s="70" t="s">
        <v>374</v>
      </c>
    </row>
    <row r="25" spans="1:12" s="8" customFormat="1" x14ac:dyDescent="0.2">
      <c r="A25" s="70" t="s">
        <v>27</v>
      </c>
      <c r="B25" s="70" t="s">
        <v>32</v>
      </c>
      <c r="C25" s="70">
        <v>348</v>
      </c>
      <c r="D25" s="70"/>
      <c r="E25" s="70">
        <f t="shared" si="0"/>
        <v>0</v>
      </c>
      <c r="F25" s="70">
        <v>0.21290000000000001</v>
      </c>
      <c r="G25" s="73">
        <f t="shared" si="1"/>
        <v>74.089200000000005</v>
      </c>
      <c r="H25" s="73">
        <f t="shared" si="2"/>
        <v>273.91079999999999</v>
      </c>
      <c r="I25" s="74">
        <v>0.8</v>
      </c>
      <c r="J25" s="73">
        <v>204</v>
      </c>
      <c r="K25" s="73">
        <f t="shared" si="4"/>
        <v>69.910799999999995</v>
      </c>
      <c r="L25" s="70" t="s">
        <v>374</v>
      </c>
    </row>
    <row r="26" spans="1:12" s="8" customFormat="1" x14ac:dyDescent="0.2">
      <c r="A26" s="70" t="s">
        <v>27</v>
      </c>
      <c r="B26" s="70" t="s">
        <v>33</v>
      </c>
      <c r="C26" s="70">
        <v>2022</v>
      </c>
      <c r="D26" s="70"/>
      <c r="E26" s="70">
        <f t="shared" si="0"/>
        <v>0</v>
      </c>
      <c r="F26" s="70">
        <v>0.18390000000000001</v>
      </c>
      <c r="G26" s="73">
        <f t="shared" si="1"/>
        <v>371.8458</v>
      </c>
      <c r="H26" s="73">
        <f t="shared" si="2"/>
        <v>1650.1541999999999</v>
      </c>
      <c r="I26" s="74">
        <v>0.7</v>
      </c>
      <c r="J26" s="73">
        <v>1090</v>
      </c>
      <c r="K26" s="73">
        <f t="shared" si="4"/>
        <v>560.15419999999995</v>
      </c>
      <c r="L26" s="70" t="s">
        <v>374</v>
      </c>
    </row>
    <row r="27" spans="1:12" s="8" customFormat="1" x14ac:dyDescent="0.2">
      <c r="A27" s="70" t="s">
        <v>27</v>
      </c>
      <c r="B27" s="70" t="s">
        <v>34</v>
      </c>
      <c r="C27" s="70">
        <v>2731</v>
      </c>
      <c r="D27" s="70"/>
      <c r="E27" s="70">
        <f t="shared" si="0"/>
        <v>0</v>
      </c>
      <c r="F27" s="70">
        <v>0.12520000000000001</v>
      </c>
      <c r="G27" s="73">
        <f t="shared" si="1"/>
        <v>341.9212</v>
      </c>
      <c r="H27" s="73">
        <f t="shared" si="2"/>
        <v>2389.0788000000002</v>
      </c>
      <c r="I27" s="74">
        <v>0.8</v>
      </c>
      <c r="J27" s="73">
        <v>1843</v>
      </c>
      <c r="K27" s="73">
        <f t="shared" si="4"/>
        <v>546.07880000000023</v>
      </c>
      <c r="L27" s="70" t="s">
        <v>374</v>
      </c>
    </row>
    <row r="28" spans="1:12" s="8" customFormat="1" x14ac:dyDescent="0.2">
      <c r="A28" s="70" t="s">
        <v>27</v>
      </c>
      <c r="B28" s="70" t="s">
        <v>35</v>
      </c>
      <c r="C28" s="70">
        <v>54</v>
      </c>
      <c r="D28" s="70"/>
      <c r="E28" s="70">
        <f t="shared" si="0"/>
        <v>0</v>
      </c>
      <c r="F28" s="70">
        <v>0.1071</v>
      </c>
      <c r="G28" s="73">
        <f t="shared" si="1"/>
        <v>5.7834000000000003</v>
      </c>
      <c r="H28" s="73">
        <f t="shared" si="2"/>
        <v>48.2166</v>
      </c>
      <c r="I28" s="74">
        <v>0</v>
      </c>
      <c r="J28" s="73">
        <f t="shared" si="3"/>
        <v>0</v>
      </c>
      <c r="K28" s="73">
        <f t="shared" si="4"/>
        <v>48.2166</v>
      </c>
      <c r="L28" s="70" t="s">
        <v>374</v>
      </c>
    </row>
    <row r="29" spans="1:12" s="8" customFormat="1" x14ac:dyDescent="0.2">
      <c r="A29" s="70" t="s">
        <v>27</v>
      </c>
      <c r="B29" s="70" t="s">
        <v>36</v>
      </c>
      <c r="C29" s="70">
        <v>44856</v>
      </c>
      <c r="D29" s="70"/>
      <c r="E29" s="70">
        <f t="shared" si="0"/>
        <v>0</v>
      </c>
      <c r="F29" s="72">
        <v>7.5700000000000003E-2</v>
      </c>
      <c r="G29" s="73">
        <f t="shared" si="1"/>
        <v>3395.5992000000001</v>
      </c>
      <c r="H29" s="73">
        <f t="shared" si="2"/>
        <v>41460.400800000003</v>
      </c>
      <c r="I29" s="74">
        <v>0.8</v>
      </c>
      <c r="J29" s="73">
        <v>32490</v>
      </c>
      <c r="K29" s="73">
        <f t="shared" si="4"/>
        <v>8970.4008000000031</v>
      </c>
      <c r="L29" s="70" t="s">
        <v>374</v>
      </c>
    </row>
    <row r="30" spans="1:12" s="8" customFormat="1" x14ac:dyDescent="0.2">
      <c r="A30" s="70" t="s">
        <v>27</v>
      </c>
      <c r="B30" s="70" t="s">
        <v>37</v>
      </c>
      <c r="C30" s="70">
        <v>1</v>
      </c>
      <c r="D30" s="70"/>
      <c r="E30" s="70">
        <f t="shared" si="0"/>
        <v>0</v>
      </c>
      <c r="F30" s="70">
        <v>0.1168</v>
      </c>
      <c r="G30" s="73">
        <f t="shared" si="1"/>
        <v>0.1168</v>
      </c>
      <c r="H30" s="73">
        <f t="shared" si="2"/>
        <v>0.88319999999999999</v>
      </c>
      <c r="I30" s="74">
        <v>0</v>
      </c>
      <c r="J30" s="73">
        <f t="shared" si="3"/>
        <v>0</v>
      </c>
      <c r="K30" s="73">
        <f t="shared" si="4"/>
        <v>0.88319999999999999</v>
      </c>
      <c r="L30" s="70" t="s">
        <v>374</v>
      </c>
    </row>
    <row r="31" spans="1:12" s="8" customFormat="1" x14ac:dyDescent="0.2">
      <c r="A31" s="70" t="s">
        <v>27</v>
      </c>
      <c r="B31" s="70" t="s">
        <v>38</v>
      </c>
      <c r="C31" s="70">
        <v>1604</v>
      </c>
      <c r="D31" s="70"/>
      <c r="E31" s="70">
        <f t="shared" si="0"/>
        <v>0</v>
      </c>
      <c r="F31" s="70">
        <v>0.12909999999999999</v>
      </c>
      <c r="G31" s="73">
        <f t="shared" si="1"/>
        <v>207.07639999999998</v>
      </c>
      <c r="H31" s="73">
        <f t="shared" si="2"/>
        <v>1396.9236000000001</v>
      </c>
      <c r="I31" s="74">
        <v>0.8</v>
      </c>
      <c r="J31" s="73">
        <v>1076</v>
      </c>
      <c r="K31" s="73">
        <f t="shared" si="4"/>
        <v>320.92360000000008</v>
      </c>
      <c r="L31" s="70" t="s">
        <v>374</v>
      </c>
    </row>
    <row r="32" spans="1:12" s="16" customFormat="1" x14ac:dyDescent="0.2">
      <c r="A32" s="70" t="s">
        <v>27</v>
      </c>
      <c r="B32" s="70" t="s">
        <v>39</v>
      </c>
      <c r="C32" s="70">
        <v>513</v>
      </c>
      <c r="D32" s="70"/>
      <c r="E32" s="70">
        <f t="shared" si="0"/>
        <v>0</v>
      </c>
      <c r="F32" s="70">
        <v>9.4000000000000004E-3</v>
      </c>
      <c r="G32" s="73">
        <f t="shared" si="1"/>
        <v>4.8222000000000005</v>
      </c>
      <c r="H32" s="73">
        <f t="shared" si="2"/>
        <v>508.17779999999999</v>
      </c>
      <c r="I32" s="74">
        <v>0</v>
      </c>
      <c r="J32" s="73">
        <f t="shared" si="3"/>
        <v>0</v>
      </c>
      <c r="K32" s="73">
        <f t="shared" si="4"/>
        <v>508.17779999999999</v>
      </c>
      <c r="L32" s="70" t="s">
        <v>374</v>
      </c>
    </row>
    <row r="33" spans="1:12" s="8" customFormat="1" x14ac:dyDescent="0.2">
      <c r="A33" s="70" t="s">
        <v>27</v>
      </c>
      <c r="B33" s="70" t="s">
        <v>40</v>
      </c>
      <c r="C33" s="70">
        <v>23178</v>
      </c>
      <c r="D33" s="70"/>
      <c r="E33" s="70">
        <f t="shared" si="0"/>
        <v>0</v>
      </c>
      <c r="F33" s="70">
        <v>0.13089999999999999</v>
      </c>
      <c r="G33" s="73">
        <f t="shared" si="1"/>
        <v>3034.0001999999999</v>
      </c>
      <c r="H33" s="73">
        <f t="shared" si="2"/>
        <v>20143.999800000001</v>
      </c>
      <c r="I33" s="74">
        <v>0.8</v>
      </c>
      <c r="J33" s="73">
        <v>15509</v>
      </c>
      <c r="K33" s="73">
        <f t="shared" si="4"/>
        <v>4634.9998000000014</v>
      </c>
      <c r="L33" s="70" t="s">
        <v>374</v>
      </c>
    </row>
    <row r="34" spans="1:12" s="8" customFormat="1" x14ac:dyDescent="0.2">
      <c r="A34" s="11" t="s">
        <v>41</v>
      </c>
      <c r="B34" s="11" t="s">
        <v>42</v>
      </c>
      <c r="C34" s="11">
        <v>1933</v>
      </c>
      <c r="D34" s="11"/>
      <c r="E34" s="11">
        <f t="shared" si="0"/>
        <v>0</v>
      </c>
      <c r="F34" s="11"/>
      <c r="G34" s="14">
        <f t="shared" si="1"/>
        <v>0</v>
      </c>
      <c r="H34" s="14">
        <f t="shared" si="2"/>
        <v>1933</v>
      </c>
      <c r="I34" s="15">
        <v>0.75</v>
      </c>
      <c r="J34" s="14">
        <f t="shared" si="3"/>
        <v>1449.75</v>
      </c>
      <c r="K34" s="14">
        <f t="shared" si="4"/>
        <v>483.25</v>
      </c>
      <c r="L34" s="14"/>
    </row>
    <row r="35" spans="1:12" s="8" customFormat="1" x14ac:dyDescent="0.2">
      <c r="A35" s="11" t="s">
        <v>41</v>
      </c>
      <c r="B35" s="11" t="s">
        <v>43</v>
      </c>
      <c r="C35" s="11">
        <v>3590</v>
      </c>
      <c r="D35" s="11"/>
      <c r="E35" s="11">
        <f t="shared" si="0"/>
        <v>0</v>
      </c>
      <c r="F35" s="11"/>
      <c r="G35" s="14">
        <f t="shared" si="1"/>
        <v>0</v>
      </c>
      <c r="H35" s="14">
        <f t="shared" si="2"/>
        <v>3590</v>
      </c>
      <c r="I35" s="15">
        <v>0</v>
      </c>
      <c r="J35" s="14">
        <f t="shared" si="3"/>
        <v>0</v>
      </c>
      <c r="K35" s="14">
        <f t="shared" si="4"/>
        <v>3590</v>
      </c>
      <c r="L35" s="14"/>
    </row>
    <row r="36" spans="1:12" s="8" customFormat="1" x14ac:dyDescent="0.2">
      <c r="A36" s="11" t="s">
        <v>41</v>
      </c>
      <c r="B36" s="11" t="s">
        <v>44</v>
      </c>
      <c r="C36" s="11">
        <v>21486</v>
      </c>
      <c r="D36" s="11"/>
      <c r="E36" s="11">
        <f t="shared" si="0"/>
        <v>0</v>
      </c>
      <c r="F36" s="11"/>
      <c r="G36" s="14">
        <f t="shared" si="1"/>
        <v>0</v>
      </c>
      <c r="H36" s="14">
        <f t="shared" si="2"/>
        <v>21486</v>
      </c>
      <c r="I36" s="15">
        <v>0.75</v>
      </c>
      <c r="J36" s="14">
        <f t="shared" si="3"/>
        <v>16114.5</v>
      </c>
      <c r="K36" s="14">
        <f t="shared" si="4"/>
        <v>5371.5</v>
      </c>
      <c r="L36" s="11"/>
    </row>
    <row r="37" spans="1:12" s="16" customFormat="1" x14ac:dyDescent="0.2">
      <c r="A37" s="11" t="s">
        <v>41</v>
      </c>
      <c r="B37" s="11" t="s">
        <v>45</v>
      </c>
      <c r="C37" s="11">
        <v>14501</v>
      </c>
      <c r="D37" s="11"/>
      <c r="E37" s="11">
        <f t="shared" si="0"/>
        <v>0</v>
      </c>
      <c r="F37" s="11"/>
      <c r="G37" s="14">
        <f t="shared" si="1"/>
        <v>0</v>
      </c>
      <c r="H37" s="14">
        <f t="shared" si="2"/>
        <v>14501</v>
      </c>
      <c r="I37" s="15">
        <v>0.75</v>
      </c>
      <c r="J37" s="14">
        <f t="shared" si="3"/>
        <v>10875.75</v>
      </c>
      <c r="K37" s="14">
        <f t="shared" si="4"/>
        <v>3625.25</v>
      </c>
      <c r="L37" s="11"/>
    </row>
    <row r="38" spans="1:12" s="8" customFormat="1" x14ac:dyDescent="0.2">
      <c r="A38" s="11" t="s">
        <v>41</v>
      </c>
      <c r="B38" s="11" t="s">
        <v>46</v>
      </c>
      <c r="C38" s="11">
        <v>10064</v>
      </c>
      <c r="D38" s="11"/>
      <c r="E38" s="11">
        <f t="shared" si="0"/>
        <v>0</v>
      </c>
      <c r="F38" s="11"/>
      <c r="G38" s="14">
        <f t="shared" si="1"/>
        <v>0</v>
      </c>
      <c r="H38" s="14">
        <f t="shared" si="2"/>
        <v>10064</v>
      </c>
      <c r="I38" s="15">
        <v>0.8</v>
      </c>
      <c r="J38" s="14">
        <f t="shared" si="3"/>
        <v>8051.2000000000007</v>
      </c>
      <c r="K38" s="14">
        <f t="shared" si="4"/>
        <v>2012.7999999999993</v>
      </c>
      <c r="L38" s="11"/>
    </row>
    <row r="39" spans="1:12" s="8" customFormat="1" x14ac:dyDescent="0.2">
      <c r="A39" s="11" t="s">
        <v>41</v>
      </c>
      <c r="B39" s="11" t="s">
        <v>47</v>
      </c>
      <c r="C39" s="11">
        <v>2762</v>
      </c>
      <c r="D39" s="11"/>
      <c r="E39" s="11">
        <f t="shared" si="0"/>
        <v>0</v>
      </c>
      <c r="F39" s="11"/>
      <c r="G39" s="14">
        <f t="shared" si="1"/>
        <v>0</v>
      </c>
      <c r="H39" s="14">
        <f t="shared" si="2"/>
        <v>2762</v>
      </c>
      <c r="I39" s="15">
        <v>0.8</v>
      </c>
      <c r="J39" s="14">
        <f t="shared" si="3"/>
        <v>2209.6</v>
      </c>
      <c r="K39" s="14">
        <f t="shared" si="4"/>
        <v>552.40000000000009</v>
      </c>
      <c r="L39" s="11"/>
    </row>
    <row r="40" spans="1:12" s="8" customFormat="1" x14ac:dyDescent="0.2">
      <c r="A40" s="11" t="s">
        <v>41</v>
      </c>
      <c r="B40" s="11" t="s">
        <v>48</v>
      </c>
      <c r="C40" s="11">
        <v>18140</v>
      </c>
      <c r="D40" s="11"/>
      <c r="E40" s="11">
        <f t="shared" si="0"/>
        <v>0</v>
      </c>
      <c r="F40" s="11"/>
      <c r="G40" s="14">
        <f t="shared" si="1"/>
        <v>0</v>
      </c>
      <c r="H40" s="14">
        <f t="shared" si="2"/>
        <v>18140</v>
      </c>
      <c r="I40" s="15">
        <v>0.8</v>
      </c>
      <c r="J40" s="14">
        <f t="shared" si="3"/>
        <v>14512</v>
      </c>
      <c r="K40" s="14">
        <f t="shared" si="4"/>
        <v>3628</v>
      </c>
      <c r="L40" s="11"/>
    </row>
    <row r="41" spans="1:12" s="8" customFormat="1" x14ac:dyDescent="0.2">
      <c r="A41" s="11" t="s">
        <v>41</v>
      </c>
      <c r="B41" s="11" t="s">
        <v>49</v>
      </c>
      <c r="C41" s="11">
        <v>15529</v>
      </c>
      <c r="D41" s="11"/>
      <c r="E41" s="11">
        <f t="shared" si="0"/>
        <v>0</v>
      </c>
      <c r="F41" s="11"/>
      <c r="G41" s="14">
        <f t="shared" si="1"/>
        <v>0</v>
      </c>
      <c r="H41" s="14">
        <f t="shared" si="2"/>
        <v>15529</v>
      </c>
      <c r="I41" s="15">
        <v>0.75</v>
      </c>
      <c r="J41" s="14">
        <f t="shared" si="3"/>
        <v>11646.75</v>
      </c>
      <c r="K41" s="14">
        <f t="shared" si="4"/>
        <v>3882.25</v>
      </c>
      <c r="L41" s="11"/>
    </row>
    <row r="42" spans="1:12" s="8" customFormat="1" x14ac:dyDescent="0.2">
      <c r="A42" s="11" t="s">
        <v>50</v>
      </c>
      <c r="B42" s="11" t="s">
        <v>51</v>
      </c>
      <c r="C42" s="11">
        <v>2563</v>
      </c>
      <c r="D42" s="11"/>
      <c r="E42" s="11">
        <f t="shared" si="0"/>
        <v>0</v>
      </c>
      <c r="F42" s="11">
        <v>3.9480000000000001E-2</v>
      </c>
      <c r="G42" s="14">
        <f t="shared" si="1"/>
        <v>101.18724</v>
      </c>
      <c r="H42" s="14">
        <f t="shared" si="2"/>
        <v>2461.8127599999998</v>
      </c>
      <c r="I42" s="15">
        <v>0.9</v>
      </c>
      <c r="J42" s="14">
        <f t="shared" si="3"/>
        <v>2215.631484</v>
      </c>
      <c r="K42" s="14">
        <f t="shared" si="4"/>
        <v>246.1812759999998</v>
      </c>
      <c r="L42" s="11"/>
    </row>
    <row r="43" spans="1:12" s="8" customFormat="1" x14ac:dyDescent="0.2">
      <c r="A43" s="11" t="s">
        <v>50</v>
      </c>
      <c r="B43" s="11" t="s">
        <v>52</v>
      </c>
      <c r="C43" s="11">
        <v>1</v>
      </c>
      <c r="D43" s="11"/>
      <c r="E43" s="11">
        <f t="shared" ref="E43:E74" si="5" xml:space="preserve"> SUM(C43*D43)</f>
        <v>0</v>
      </c>
      <c r="F43" s="11">
        <v>0</v>
      </c>
      <c r="G43" s="14">
        <f t="shared" ref="G43:G74" si="6" xml:space="preserve"> SUM(C43-E43)*F43</f>
        <v>0</v>
      </c>
      <c r="H43" s="14">
        <f t="shared" si="2"/>
        <v>1</v>
      </c>
      <c r="I43" s="15">
        <v>0</v>
      </c>
      <c r="J43" s="14">
        <f t="shared" si="3"/>
        <v>0</v>
      </c>
      <c r="K43" s="14">
        <f t="shared" si="4"/>
        <v>1</v>
      </c>
      <c r="L43" s="11"/>
    </row>
    <row r="44" spans="1:12" s="8" customFormat="1" x14ac:dyDescent="0.2">
      <c r="A44" s="11" t="s">
        <v>50</v>
      </c>
      <c r="B44" s="11" t="s">
        <v>53</v>
      </c>
      <c r="C44" s="11">
        <v>1</v>
      </c>
      <c r="D44" s="11"/>
      <c r="E44" s="11">
        <f t="shared" si="5"/>
        <v>0</v>
      </c>
      <c r="F44" s="11"/>
      <c r="G44" s="14">
        <f t="shared" si="6"/>
        <v>0</v>
      </c>
      <c r="H44" s="14">
        <f t="shared" si="2"/>
        <v>1</v>
      </c>
      <c r="I44" s="15">
        <v>0</v>
      </c>
      <c r="J44" s="14">
        <f t="shared" si="3"/>
        <v>0</v>
      </c>
      <c r="K44" s="14">
        <f t="shared" si="4"/>
        <v>1</v>
      </c>
      <c r="L44" s="11"/>
    </row>
    <row r="45" spans="1:12" s="8" customFormat="1" x14ac:dyDescent="0.2">
      <c r="A45" s="11" t="s">
        <v>50</v>
      </c>
      <c r="B45" s="11" t="s">
        <v>54</v>
      </c>
      <c r="C45" s="11">
        <v>12000</v>
      </c>
      <c r="D45" s="11"/>
      <c r="E45" s="11">
        <f t="shared" si="5"/>
        <v>0</v>
      </c>
      <c r="F45" s="11"/>
      <c r="G45" s="14">
        <f t="shared" si="6"/>
        <v>0</v>
      </c>
      <c r="H45" s="14">
        <f t="shared" si="2"/>
        <v>12000</v>
      </c>
      <c r="I45" s="15">
        <v>0</v>
      </c>
      <c r="J45" s="14">
        <f t="shared" si="3"/>
        <v>0</v>
      </c>
      <c r="K45" s="14">
        <f t="shared" si="4"/>
        <v>12000</v>
      </c>
      <c r="L45" s="11"/>
    </row>
    <row r="46" spans="1:12" s="8" customFormat="1" x14ac:dyDescent="0.2">
      <c r="A46" s="11" t="s">
        <v>50</v>
      </c>
      <c r="B46" s="11" t="s">
        <v>55</v>
      </c>
      <c r="C46" s="11">
        <v>720</v>
      </c>
      <c r="D46" s="11"/>
      <c r="E46" s="11">
        <f t="shared" si="5"/>
        <v>0</v>
      </c>
      <c r="F46" s="11"/>
      <c r="G46" s="14">
        <f t="shared" si="6"/>
        <v>0</v>
      </c>
      <c r="H46" s="14">
        <f t="shared" si="2"/>
        <v>720</v>
      </c>
      <c r="I46" s="15">
        <v>0.8</v>
      </c>
      <c r="J46" s="14">
        <f t="shared" si="3"/>
        <v>576</v>
      </c>
      <c r="K46" s="14">
        <f t="shared" si="4"/>
        <v>144</v>
      </c>
      <c r="L46" s="11"/>
    </row>
    <row r="47" spans="1:12" s="8" customFormat="1" x14ac:dyDescent="0.2">
      <c r="A47" s="11" t="s">
        <v>50</v>
      </c>
      <c r="B47" s="11" t="s">
        <v>56</v>
      </c>
      <c r="C47" s="11">
        <v>2712</v>
      </c>
      <c r="D47" s="11"/>
      <c r="E47" s="11">
        <f t="shared" si="5"/>
        <v>0</v>
      </c>
      <c r="F47" s="11">
        <v>2.1489999999999999E-2</v>
      </c>
      <c r="G47" s="14">
        <f t="shared" si="6"/>
        <v>58.280879999999996</v>
      </c>
      <c r="H47" s="14">
        <f t="shared" si="2"/>
        <v>2653.7191200000002</v>
      </c>
      <c r="I47" s="15">
        <v>0.85</v>
      </c>
      <c r="J47" s="14">
        <f t="shared" si="3"/>
        <v>2255.6612520000003</v>
      </c>
      <c r="K47" s="14">
        <f t="shared" si="4"/>
        <v>398.05786799999987</v>
      </c>
      <c r="L47" s="11"/>
    </row>
    <row r="48" spans="1:12" s="8" customFormat="1" x14ac:dyDescent="0.2">
      <c r="A48" s="11" t="s">
        <v>50</v>
      </c>
      <c r="B48" s="11" t="s">
        <v>57</v>
      </c>
      <c r="C48" s="11">
        <v>158</v>
      </c>
      <c r="D48" s="11"/>
      <c r="E48" s="11">
        <f t="shared" si="5"/>
        <v>0</v>
      </c>
      <c r="F48" s="11"/>
      <c r="G48" s="14">
        <f t="shared" si="6"/>
        <v>0</v>
      </c>
      <c r="H48" s="14">
        <f t="shared" si="2"/>
        <v>158</v>
      </c>
      <c r="I48" s="15">
        <v>0.9</v>
      </c>
      <c r="J48" s="14">
        <f t="shared" si="3"/>
        <v>142.20000000000002</v>
      </c>
      <c r="K48" s="14">
        <f t="shared" si="4"/>
        <v>15.799999999999983</v>
      </c>
      <c r="L48" s="11"/>
    </row>
    <row r="49" spans="1:12" s="8" customFormat="1" x14ac:dyDescent="0.2">
      <c r="A49" s="11" t="s">
        <v>50</v>
      </c>
      <c r="B49" s="11" t="s">
        <v>58</v>
      </c>
      <c r="C49" s="11">
        <v>1781</v>
      </c>
      <c r="D49" s="11"/>
      <c r="E49" s="11">
        <f t="shared" si="5"/>
        <v>0</v>
      </c>
      <c r="F49" s="11"/>
      <c r="G49" s="14">
        <f t="shared" si="6"/>
        <v>0</v>
      </c>
      <c r="H49" s="14">
        <f t="shared" si="2"/>
        <v>1781</v>
      </c>
      <c r="I49" s="15">
        <v>0.75</v>
      </c>
      <c r="J49" s="14">
        <f t="shared" si="3"/>
        <v>1335.75</v>
      </c>
      <c r="K49" s="14">
        <f t="shared" si="4"/>
        <v>445.25</v>
      </c>
      <c r="L49" s="11"/>
    </row>
    <row r="50" spans="1:12" s="8" customFormat="1" x14ac:dyDescent="0.2">
      <c r="A50" s="11" t="s">
        <v>50</v>
      </c>
      <c r="B50" s="11" t="s">
        <v>59</v>
      </c>
      <c r="C50" s="11">
        <v>1922</v>
      </c>
      <c r="D50" s="11"/>
      <c r="E50" s="11">
        <f t="shared" si="5"/>
        <v>0</v>
      </c>
      <c r="F50" s="11">
        <v>8.4650000000000003E-2</v>
      </c>
      <c r="G50" s="14">
        <f t="shared" si="6"/>
        <v>162.69730000000001</v>
      </c>
      <c r="H50" s="14">
        <f t="shared" si="2"/>
        <v>1759.3027</v>
      </c>
      <c r="I50" s="15">
        <v>0.7</v>
      </c>
      <c r="J50" s="14">
        <f t="shared" si="3"/>
        <v>1231.51189</v>
      </c>
      <c r="K50" s="14">
        <f t="shared" si="4"/>
        <v>527.79080999999996</v>
      </c>
      <c r="L50" s="11"/>
    </row>
    <row r="51" spans="1:12" s="8" customFormat="1" x14ac:dyDescent="0.2">
      <c r="A51" s="11" t="s">
        <v>50</v>
      </c>
      <c r="B51" s="11" t="s">
        <v>60</v>
      </c>
      <c r="C51" s="11">
        <v>3717</v>
      </c>
      <c r="D51" s="11"/>
      <c r="E51" s="11">
        <f t="shared" si="5"/>
        <v>0</v>
      </c>
      <c r="F51" s="11">
        <v>4.0099999999999997E-2</v>
      </c>
      <c r="G51" s="14">
        <f t="shared" si="6"/>
        <v>149.05169999999998</v>
      </c>
      <c r="H51" s="14">
        <f t="shared" si="2"/>
        <v>3567.9483</v>
      </c>
      <c r="I51" s="15">
        <v>0.75</v>
      </c>
      <c r="J51" s="14">
        <f t="shared" si="3"/>
        <v>2675.961225</v>
      </c>
      <c r="K51" s="14">
        <f t="shared" si="4"/>
        <v>891.987075</v>
      </c>
      <c r="L51" s="11"/>
    </row>
    <row r="52" spans="1:12" s="8" customFormat="1" x14ac:dyDescent="0.2">
      <c r="A52" s="11" t="s">
        <v>50</v>
      </c>
      <c r="B52" s="11" t="s">
        <v>61</v>
      </c>
      <c r="C52" s="11">
        <v>356</v>
      </c>
      <c r="D52" s="11"/>
      <c r="E52" s="11">
        <f t="shared" si="5"/>
        <v>0</v>
      </c>
      <c r="F52" s="11">
        <v>7.7619999999999995E-2</v>
      </c>
      <c r="G52" s="14">
        <f t="shared" si="6"/>
        <v>27.632719999999999</v>
      </c>
      <c r="H52" s="14">
        <f t="shared" si="2"/>
        <v>328.36727999999999</v>
      </c>
      <c r="I52" s="15">
        <v>0.8</v>
      </c>
      <c r="J52" s="14">
        <f t="shared" si="3"/>
        <v>262.69382400000001</v>
      </c>
      <c r="K52" s="14">
        <f t="shared" si="4"/>
        <v>65.673455999999987</v>
      </c>
      <c r="L52" s="11"/>
    </row>
    <row r="53" spans="1:12" s="8" customFormat="1" x14ac:dyDescent="0.2">
      <c r="A53" s="11" t="s">
        <v>50</v>
      </c>
      <c r="B53" s="11" t="s">
        <v>62</v>
      </c>
      <c r="C53" s="11">
        <v>2116</v>
      </c>
      <c r="D53" s="11"/>
      <c r="E53" s="11">
        <f t="shared" si="5"/>
        <v>0</v>
      </c>
      <c r="F53" s="11"/>
      <c r="G53" s="14">
        <f t="shared" si="6"/>
        <v>0</v>
      </c>
      <c r="H53" s="14">
        <f t="shared" si="2"/>
        <v>2116</v>
      </c>
      <c r="I53" s="15">
        <v>0.9</v>
      </c>
      <c r="J53" s="14">
        <f t="shared" si="3"/>
        <v>1904.4</v>
      </c>
      <c r="K53" s="14">
        <f t="shared" si="4"/>
        <v>211.59999999999991</v>
      </c>
      <c r="L53" s="11"/>
    </row>
    <row r="54" spans="1:12" s="16" customFormat="1" ht="13.5" customHeight="1" x14ac:dyDescent="0.2">
      <c r="A54" s="11" t="s">
        <v>50</v>
      </c>
      <c r="B54" s="11" t="s">
        <v>63</v>
      </c>
      <c r="C54" s="11">
        <v>804</v>
      </c>
      <c r="D54" s="11"/>
      <c r="E54" s="11">
        <f t="shared" si="5"/>
        <v>0</v>
      </c>
      <c r="F54" s="11"/>
      <c r="G54" s="14">
        <f t="shared" si="6"/>
        <v>0</v>
      </c>
      <c r="H54" s="14">
        <f t="shared" si="2"/>
        <v>804</v>
      </c>
      <c r="I54" s="15">
        <v>0</v>
      </c>
      <c r="J54" s="14">
        <f t="shared" si="3"/>
        <v>0</v>
      </c>
      <c r="K54" s="14">
        <f t="shared" si="4"/>
        <v>804</v>
      </c>
      <c r="L54" s="11"/>
    </row>
    <row r="55" spans="1:12" s="8" customFormat="1" x14ac:dyDescent="0.2">
      <c r="A55" s="11" t="s">
        <v>64</v>
      </c>
      <c r="B55" s="11" t="s">
        <v>65</v>
      </c>
      <c r="C55" s="11">
        <v>4412</v>
      </c>
      <c r="D55" s="11"/>
      <c r="E55" s="11">
        <f t="shared" si="5"/>
        <v>0</v>
      </c>
      <c r="F55" s="11"/>
      <c r="G55" s="14">
        <f t="shared" si="6"/>
        <v>0</v>
      </c>
      <c r="H55" s="14">
        <f t="shared" si="2"/>
        <v>4412</v>
      </c>
      <c r="I55" s="15">
        <v>0.8</v>
      </c>
      <c r="J55" s="14">
        <f t="shared" si="3"/>
        <v>3529.6000000000004</v>
      </c>
      <c r="K55" s="14">
        <f t="shared" si="4"/>
        <v>882.39999999999964</v>
      </c>
      <c r="L55" s="11"/>
    </row>
    <row r="56" spans="1:12" s="8" customFormat="1" x14ac:dyDescent="0.2">
      <c r="A56" s="11" t="s">
        <v>64</v>
      </c>
      <c r="B56" s="11" t="s">
        <v>66</v>
      </c>
      <c r="C56" s="11">
        <v>34016</v>
      </c>
      <c r="D56" s="11"/>
      <c r="E56" s="11">
        <f t="shared" si="5"/>
        <v>0</v>
      </c>
      <c r="F56" s="11">
        <v>8.6840000000000001E-2</v>
      </c>
      <c r="G56" s="14">
        <f t="shared" si="6"/>
        <v>2953.9494399999999</v>
      </c>
      <c r="H56" s="14">
        <f t="shared" si="2"/>
        <v>31062.05056</v>
      </c>
      <c r="I56" s="15">
        <v>0.8</v>
      </c>
      <c r="J56" s="14">
        <f t="shared" si="3"/>
        <v>24849.640448000002</v>
      </c>
      <c r="K56" s="14">
        <f t="shared" si="4"/>
        <v>6212.4101119999978</v>
      </c>
      <c r="L56" s="11"/>
    </row>
    <row r="57" spans="1:12" s="8" customFormat="1" x14ac:dyDescent="0.2">
      <c r="A57" s="11" t="s">
        <v>14</v>
      </c>
      <c r="B57" s="11" t="s">
        <v>67</v>
      </c>
      <c r="C57" s="11">
        <v>2969</v>
      </c>
      <c r="D57" s="11"/>
      <c r="E57" s="11">
        <f t="shared" si="5"/>
        <v>0</v>
      </c>
      <c r="F57" s="11"/>
      <c r="G57" s="14">
        <f t="shared" si="6"/>
        <v>0</v>
      </c>
      <c r="H57" s="14">
        <f t="shared" si="2"/>
        <v>2969</v>
      </c>
      <c r="I57" s="15">
        <v>0.9</v>
      </c>
      <c r="J57" s="14">
        <f t="shared" si="3"/>
        <v>2672.1</v>
      </c>
      <c r="K57" s="14">
        <f t="shared" si="4"/>
        <v>296.90000000000009</v>
      </c>
      <c r="L57" s="14"/>
    </row>
    <row r="58" spans="1:12" s="8" customFormat="1" x14ac:dyDescent="0.2">
      <c r="A58" s="11" t="s">
        <v>68</v>
      </c>
      <c r="B58" s="11" t="s">
        <v>69</v>
      </c>
      <c r="C58" s="11">
        <v>3194</v>
      </c>
      <c r="D58" s="11"/>
      <c r="E58" s="11">
        <f t="shared" si="5"/>
        <v>0</v>
      </c>
      <c r="F58" s="11"/>
      <c r="G58" s="14">
        <f t="shared" si="6"/>
        <v>0</v>
      </c>
      <c r="H58" s="14">
        <f t="shared" si="2"/>
        <v>3194</v>
      </c>
      <c r="I58" s="15">
        <v>0.9</v>
      </c>
      <c r="J58" s="14">
        <f t="shared" si="3"/>
        <v>2874.6</v>
      </c>
      <c r="K58" s="14">
        <f t="shared" si="4"/>
        <v>319.40000000000009</v>
      </c>
      <c r="L58" s="14"/>
    </row>
    <row r="59" spans="1:12" s="8" customFormat="1" x14ac:dyDescent="0.2">
      <c r="A59" s="11" t="s">
        <v>68</v>
      </c>
      <c r="B59" s="11" t="s">
        <v>70</v>
      </c>
      <c r="C59" s="11">
        <v>1894</v>
      </c>
      <c r="D59" s="11"/>
      <c r="E59" s="11">
        <f t="shared" si="5"/>
        <v>0</v>
      </c>
      <c r="F59" s="11"/>
      <c r="G59" s="14">
        <f t="shared" si="6"/>
        <v>0</v>
      </c>
      <c r="H59" s="14">
        <f t="shared" si="2"/>
        <v>1894</v>
      </c>
      <c r="I59" s="15">
        <v>0.9</v>
      </c>
      <c r="J59" s="14">
        <f t="shared" si="3"/>
        <v>1704.6000000000001</v>
      </c>
      <c r="K59" s="14">
        <f t="shared" si="4"/>
        <v>189.39999999999986</v>
      </c>
      <c r="L59" s="14"/>
    </row>
    <row r="60" spans="1:12" s="8" customFormat="1" x14ac:dyDescent="0.2">
      <c r="A60" s="11" t="s">
        <v>68</v>
      </c>
      <c r="B60" s="11" t="s">
        <v>71</v>
      </c>
      <c r="C60" s="11">
        <v>6386</v>
      </c>
      <c r="D60" s="11"/>
      <c r="E60" s="11">
        <f t="shared" si="5"/>
        <v>0</v>
      </c>
      <c r="F60" s="11"/>
      <c r="G60" s="14">
        <f t="shared" si="6"/>
        <v>0</v>
      </c>
      <c r="H60" s="14">
        <f t="shared" si="2"/>
        <v>6386</v>
      </c>
      <c r="I60" s="15">
        <v>0.9</v>
      </c>
      <c r="J60" s="14">
        <f t="shared" si="3"/>
        <v>5747.4000000000005</v>
      </c>
      <c r="K60" s="14">
        <f t="shared" si="4"/>
        <v>638.59999999999945</v>
      </c>
      <c r="L60" s="14"/>
    </row>
    <row r="61" spans="1:12" s="8" customFormat="1" x14ac:dyDescent="0.2">
      <c r="A61" s="11" t="s">
        <v>68</v>
      </c>
      <c r="B61" s="11" t="s">
        <v>365</v>
      </c>
      <c r="C61" s="11">
        <v>4500</v>
      </c>
      <c r="D61" s="11"/>
      <c r="E61" s="11">
        <f t="shared" si="5"/>
        <v>0</v>
      </c>
      <c r="F61" s="11"/>
      <c r="G61" s="14">
        <f t="shared" si="6"/>
        <v>0</v>
      </c>
      <c r="H61" s="14">
        <f t="shared" si="2"/>
        <v>4500</v>
      </c>
      <c r="I61" s="15">
        <v>0.9</v>
      </c>
      <c r="J61" s="14">
        <f t="shared" si="3"/>
        <v>4050</v>
      </c>
      <c r="K61" s="14">
        <f t="shared" si="4"/>
        <v>450</v>
      </c>
      <c r="L61" s="70" t="s">
        <v>376</v>
      </c>
    </row>
    <row r="62" spans="1:12" s="8" customFormat="1" x14ac:dyDescent="0.2">
      <c r="A62" s="11" t="s">
        <v>72</v>
      </c>
      <c r="B62" s="11" t="s">
        <v>73</v>
      </c>
      <c r="C62" s="11">
        <v>4937</v>
      </c>
      <c r="D62" s="11">
        <v>0.08</v>
      </c>
      <c r="E62" s="11">
        <f t="shared" si="5"/>
        <v>394.96000000000004</v>
      </c>
      <c r="F62" s="11"/>
      <c r="G62" s="14">
        <f t="shared" si="6"/>
        <v>0</v>
      </c>
      <c r="H62" s="14">
        <f t="shared" si="2"/>
        <v>4542.04</v>
      </c>
      <c r="I62" s="15">
        <v>0.9</v>
      </c>
      <c r="J62" s="14">
        <f t="shared" si="3"/>
        <v>4087.8360000000002</v>
      </c>
      <c r="K62" s="14">
        <f t="shared" si="4"/>
        <v>454.20399999999972</v>
      </c>
      <c r="L62" s="11"/>
    </row>
    <row r="63" spans="1:12" s="8" customFormat="1" x14ac:dyDescent="0.2">
      <c r="A63" s="11" t="s">
        <v>74</v>
      </c>
      <c r="B63" s="17" t="s">
        <v>75</v>
      </c>
      <c r="C63" s="17">
        <v>713</v>
      </c>
      <c r="D63" s="17"/>
      <c r="E63" s="17">
        <f t="shared" si="5"/>
        <v>0</v>
      </c>
      <c r="F63" s="17"/>
      <c r="G63" s="18">
        <f t="shared" si="6"/>
        <v>0</v>
      </c>
      <c r="H63" s="14">
        <f t="shared" si="2"/>
        <v>713</v>
      </c>
      <c r="I63" s="19">
        <v>0.9</v>
      </c>
      <c r="J63" s="14">
        <f t="shared" si="3"/>
        <v>641.70000000000005</v>
      </c>
      <c r="K63" s="14">
        <f t="shared" si="4"/>
        <v>71.299999999999955</v>
      </c>
      <c r="L63" s="17"/>
    </row>
    <row r="64" spans="1:12" s="8" customFormat="1" x14ac:dyDescent="0.2">
      <c r="A64" s="11" t="s">
        <v>74</v>
      </c>
      <c r="B64" s="11" t="s">
        <v>76</v>
      </c>
      <c r="C64" s="11">
        <v>82</v>
      </c>
      <c r="D64" s="11"/>
      <c r="E64" s="11">
        <f t="shared" si="5"/>
        <v>0</v>
      </c>
      <c r="F64" s="11"/>
      <c r="G64" s="14">
        <f t="shared" si="6"/>
        <v>0</v>
      </c>
      <c r="H64" s="14">
        <f t="shared" si="2"/>
        <v>82</v>
      </c>
      <c r="I64" s="15">
        <v>0.9</v>
      </c>
      <c r="J64" s="14">
        <f t="shared" si="3"/>
        <v>73.8</v>
      </c>
      <c r="K64" s="14">
        <f t="shared" si="4"/>
        <v>8.2000000000000028</v>
      </c>
      <c r="L64" s="11"/>
    </row>
    <row r="65" spans="1:12" s="8" customFormat="1" x14ac:dyDescent="0.2">
      <c r="A65" s="11" t="s">
        <v>74</v>
      </c>
      <c r="B65" s="11" t="s">
        <v>77</v>
      </c>
      <c r="C65" s="11">
        <v>57</v>
      </c>
      <c r="D65" s="11"/>
      <c r="E65" s="11">
        <f t="shared" si="5"/>
        <v>0</v>
      </c>
      <c r="F65" s="11"/>
      <c r="G65" s="14">
        <f t="shared" si="6"/>
        <v>0</v>
      </c>
      <c r="H65" s="14">
        <f t="shared" si="2"/>
        <v>57</v>
      </c>
      <c r="I65" s="15">
        <v>0</v>
      </c>
      <c r="J65" s="14">
        <f t="shared" si="3"/>
        <v>0</v>
      </c>
      <c r="K65" s="14">
        <f t="shared" si="4"/>
        <v>57</v>
      </c>
      <c r="L65" s="11"/>
    </row>
    <row r="66" spans="1:12" s="8" customFormat="1" x14ac:dyDescent="0.2">
      <c r="A66" s="11" t="s">
        <v>74</v>
      </c>
      <c r="B66" s="11" t="s">
        <v>78</v>
      </c>
      <c r="C66" s="11">
        <v>211</v>
      </c>
      <c r="D66" s="11"/>
      <c r="E66" s="11">
        <f t="shared" si="5"/>
        <v>0</v>
      </c>
      <c r="F66" s="11"/>
      <c r="G66" s="14">
        <f t="shared" si="6"/>
        <v>0</v>
      </c>
      <c r="H66" s="14">
        <f t="shared" si="2"/>
        <v>211</v>
      </c>
      <c r="I66" s="15">
        <v>0.9</v>
      </c>
      <c r="J66" s="14">
        <f t="shared" si="3"/>
        <v>189.9</v>
      </c>
      <c r="K66" s="14">
        <f t="shared" si="4"/>
        <v>21.099999999999994</v>
      </c>
      <c r="L66" s="11"/>
    </row>
    <row r="67" spans="1:12" s="8" customFormat="1" x14ac:dyDescent="0.2">
      <c r="A67" s="11" t="s">
        <v>74</v>
      </c>
      <c r="B67" s="11" t="s">
        <v>79</v>
      </c>
      <c r="C67" s="11">
        <v>96</v>
      </c>
      <c r="D67" s="11"/>
      <c r="E67" s="11">
        <f t="shared" si="5"/>
        <v>0</v>
      </c>
      <c r="F67" s="11"/>
      <c r="G67" s="14">
        <f t="shared" si="6"/>
        <v>0</v>
      </c>
      <c r="H67" s="14">
        <f t="shared" si="2"/>
        <v>96</v>
      </c>
      <c r="I67" s="15">
        <v>0.9</v>
      </c>
      <c r="J67" s="14">
        <f t="shared" si="3"/>
        <v>86.4</v>
      </c>
      <c r="K67" s="14">
        <f t="shared" si="4"/>
        <v>9.5999999999999943</v>
      </c>
      <c r="L67" s="11"/>
    </row>
    <row r="68" spans="1:12" s="8" customFormat="1" x14ac:dyDescent="0.2">
      <c r="A68" s="11" t="s">
        <v>80</v>
      </c>
      <c r="B68" s="11" t="s">
        <v>81</v>
      </c>
      <c r="C68" s="11">
        <v>509</v>
      </c>
      <c r="D68" s="11"/>
      <c r="E68" s="11">
        <f t="shared" si="5"/>
        <v>0</v>
      </c>
      <c r="F68" s="11"/>
      <c r="G68" s="14">
        <f t="shared" si="6"/>
        <v>0</v>
      </c>
      <c r="H68" s="14">
        <f t="shared" si="2"/>
        <v>509</v>
      </c>
      <c r="I68" s="15">
        <v>0.75</v>
      </c>
      <c r="J68" s="14">
        <f t="shared" si="3"/>
        <v>381.75</v>
      </c>
      <c r="K68" s="14">
        <f t="shared" si="4"/>
        <v>127.25</v>
      </c>
      <c r="L68" s="14" t="s">
        <v>82</v>
      </c>
    </row>
    <row r="69" spans="1:12" s="8" customFormat="1" x14ac:dyDescent="0.2">
      <c r="A69" s="11" t="s">
        <v>80</v>
      </c>
      <c r="B69" s="11" t="s">
        <v>83</v>
      </c>
      <c r="C69" s="11">
        <v>2535</v>
      </c>
      <c r="D69" s="11"/>
      <c r="E69" s="11">
        <f t="shared" si="5"/>
        <v>0</v>
      </c>
      <c r="F69" s="11"/>
      <c r="G69" s="14">
        <f t="shared" si="6"/>
        <v>0</v>
      </c>
      <c r="H69" s="14">
        <f t="shared" si="2"/>
        <v>2535</v>
      </c>
      <c r="I69" s="15">
        <v>0.92</v>
      </c>
      <c r="J69" s="14">
        <f t="shared" si="3"/>
        <v>2332.2000000000003</v>
      </c>
      <c r="K69" s="14">
        <f t="shared" si="4"/>
        <v>202.79999999999973</v>
      </c>
      <c r="L69" s="14"/>
    </row>
    <row r="70" spans="1:12" s="8" customFormat="1" x14ac:dyDescent="0.2">
      <c r="A70" s="11" t="s">
        <v>80</v>
      </c>
      <c r="B70" s="11" t="s">
        <v>84</v>
      </c>
      <c r="C70" s="11">
        <v>9758</v>
      </c>
      <c r="D70" s="11"/>
      <c r="E70" s="11">
        <f t="shared" si="5"/>
        <v>0</v>
      </c>
      <c r="F70" s="11"/>
      <c r="G70" s="14">
        <f t="shared" si="6"/>
        <v>0</v>
      </c>
      <c r="H70" s="14">
        <f t="shared" si="2"/>
        <v>9758</v>
      </c>
      <c r="I70" s="15">
        <v>0.92</v>
      </c>
      <c r="J70" s="14">
        <f t="shared" si="3"/>
        <v>8977.36</v>
      </c>
      <c r="K70" s="14">
        <f t="shared" si="4"/>
        <v>780.63999999999942</v>
      </c>
      <c r="L70" s="14" t="s">
        <v>85</v>
      </c>
    </row>
    <row r="71" spans="1:12" s="8" customFormat="1" x14ac:dyDescent="0.2">
      <c r="A71" s="11" t="s">
        <v>50</v>
      </c>
      <c r="B71" s="11" t="s">
        <v>86</v>
      </c>
      <c r="C71" s="11">
        <v>18394</v>
      </c>
      <c r="D71" s="11"/>
      <c r="E71" s="11">
        <f t="shared" si="5"/>
        <v>0</v>
      </c>
      <c r="F71" s="11"/>
      <c r="G71" s="14">
        <f t="shared" si="6"/>
        <v>0</v>
      </c>
      <c r="H71" s="14">
        <f t="shared" si="2"/>
        <v>18394</v>
      </c>
      <c r="I71" s="15">
        <v>0.9</v>
      </c>
      <c r="J71" s="14">
        <f t="shared" si="3"/>
        <v>16554.600000000002</v>
      </c>
      <c r="K71" s="14">
        <f t="shared" si="4"/>
        <v>1839.3999999999978</v>
      </c>
      <c r="L71" s="14"/>
    </row>
    <row r="72" spans="1:12" s="8" customFormat="1" x14ac:dyDescent="0.2">
      <c r="A72" s="11" t="s">
        <v>50</v>
      </c>
      <c r="B72" s="11" t="s">
        <v>87</v>
      </c>
      <c r="C72" s="11">
        <v>0</v>
      </c>
      <c r="D72" s="11"/>
      <c r="E72" s="11">
        <f t="shared" si="5"/>
        <v>0</v>
      </c>
      <c r="F72" s="11"/>
      <c r="G72" s="14">
        <f t="shared" si="6"/>
        <v>0</v>
      </c>
      <c r="H72" s="14">
        <f t="shared" si="2"/>
        <v>0</v>
      </c>
      <c r="I72" s="15">
        <v>0</v>
      </c>
      <c r="J72" s="14">
        <f t="shared" si="3"/>
        <v>0</v>
      </c>
      <c r="K72" s="14">
        <f t="shared" si="4"/>
        <v>0</v>
      </c>
      <c r="L72" s="14"/>
    </row>
    <row r="73" spans="1:12" s="8" customFormat="1" x14ac:dyDescent="0.2">
      <c r="A73" s="11" t="s">
        <v>88</v>
      </c>
      <c r="B73" s="11" t="s">
        <v>89</v>
      </c>
      <c r="C73" s="11">
        <v>118</v>
      </c>
      <c r="D73" s="11"/>
      <c r="E73" s="11">
        <f t="shared" si="5"/>
        <v>0</v>
      </c>
      <c r="F73" s="11"/>
      <c r="G73" s="14">
        <f t="shared" si="6"/>
        <v>0</v>
      </c>
      <c r="H73" s="14">
        <f t="shared" si="2"/>
        <v>118</v>
      </c>
      <c r="I73" s="15">
        <v>0</v>
      </c>
      <c r="J73" s="14">
        <f t="shared" si="3"/>
        <v>0</v>
      </c>
      <c r="K73" s="14">
        <f t="shared" si="4"/>
        <v>118</v>
      </c>
      <c r="L73" s="11"/>
    </row>
    <row r="74" spans="1:12" s="8" customFormat="1" x14ac:dyDescent="0.2">
      <c r="A74" s="11" t="s">
        <v>88</v>
      </c>
      <c r="B74" s="11" t="s">
        <v>90</v>
      </c>
      <c r="C74" s="11">
        <v>2499</v>
      </c>
      <c r="D74" s="11">
        <v>0.11</v>
      </c>
      <c r="E74" s="11">
        <f t="shared" si="5"/>
        <v>274.89</v>
      </c>
      <c r="F74" s="11"/>
      <c r="G74" s="14">
        <f t="shared" si="6"/>
        <v>0</v>
      </c>
      <c r="H74" s="14">
        <f t="shared" si="2"/>
        <v>2224.11</v>
      </c>
      <c r="I74" s="15">
        <v>0.9</v>
      </c>
      <c r="J74" s="14">
        <f t="shared" si="3"/>
        <v>2001.6990000000001</v>
      </c>
      <c r="K74" s="14">
        <f t="shared" si="4"/>
        <v>222.41100000000006</v>
      </c>
      <c r="L74" s="14"/>
    </row>
    <row r="75" spans="1:12" s="8" customFormat="1" x14ac:dyDescent="0.2">
      <c r="A75" s="11"/>
      <c r="B75" s="11" t="s">
        <v>91</v>
      </c>
      <c r="C75" s="11">
        <v>9007</v>
      </c>
      <c r="D75" s="11"/>
      <c r="E75" s="11">
        <f t="shared" ref="E75:E98" si="7" xml:space="preserve"> SUM(C75*D75)</f>
        <v>0</v>
      </c>
      <c r="F75" s="11"/>
      <c r="G75" s="14">
        <f t="shared" ref="G75:G98" si="8" xml:space="preserve"> SUM(C75-E75)*F75</f>
        <v>0</v>
      </c>
      <c r="H75" s="14">
        <f t="shared" ref="H75:H98" si="9" xml:space="preserve"> SUM(C75-E75-G75)</f>
        <v>9007</v>
      </c>
      <c r="I75" s="15">
        <v>0.94</v>
      </c>
      <c r="J75" s="14">
        <f t="shared" ref="J75:J98" si="10" xml:space="preserve"> SUM(H75*I75)</f>
        <v>8466.58</v>
      </c>
      <c r="K75" s="14">
        <f t="shared" ref="K75:K98" si="11" xml:space="preserve"> SUM(H75-J75)</f>
        <v>540.42000000000007</v>
      </c>
      <c r="L75" s="14"/>
    </row>
    <row r="76" spans="1:12" s="8" customFormat="1" x14ac:dyDescent="0.2">
      <c r="A76" s="11"/>
      <c r="B76" s="11" t="s">
        <v>92</v>
      </c>
      <c r="C76" s="11">
        <v>2997</v>
      </c>
      <c r="D76" s="11"/>
      <c r="E76" s="11">
        <f t="shared" si="7"/>
        <v>0</v>
      </c>
      <c r="F76" s="11"/>
      <c r="G76" s="14">
        <f t="shared" si="8"/>
        <v>0</v>
      </c>
      <c r="H76" s="14">
        <f t="shared" si="9"/>
        <v>2997</v>
      </c>
      <c r="I76" s="15">
        <v>0.93</v>
      </c>
      <c r="J76" s="14">
        <f t="shared" si="10"/>
        <v>2787.21</v>
      </c>
      <c r="K76" s="14">
        <f t="shared" si="11"/>
        <v>209.78999999999996</v>
      </c>
      <c r="L76" s="14"/>
    </row>
    <row r="77" spans="1:12" s="8" customFormat="1" x14ac:dyDescent="0.2">
      <c r="A77" s="70"/>
      <c r="B77" s="70" t="s">
        <v>93</v>
      </c>
      <c r="C77" s="70">
        <v>8543</v>
      </c>
      <c r="D77" s="70"/>
      <c r="E77" s="70">
        <f t="shared" si="7"/>
        <v>0</v>
      </c>
      <c r="F77" s="70"/>
      <c r="G77" s="73">
        <f t="shared" si="8"/>
        <v>0</v>
      </c>
      <c r="H77" s="73">
        <f t="shared" si="9"/>
        <v>8543</v>
      </c>
      <c r="I77" s="74">
        <v>0.92</v>
      </c>
      <c r="J77" s="73">
        <v>7821</v>
      </c>
      <c r="K77" s="73">
        <f t="shared" si="11"/>
        <v>722</v>
      </c>
      <c r="L77" s="70" t="s">
        <v>372</v>
      </c>
    </row>
    <row r="78" spans="1:12" s="8" customFormat="1" x14ac:dyDescent="0.2">
      <c r="A78" s="11"/>
      <c r="B78" s="11" t="s">
        <v>94</v>
      </c>
      <c r="C78" s="20">
        <v>96104</v>
      </c>
      <c r="D78" s="11">
        <v>0.01</v>
      </c>
      <c r="E78" s="11">
        <f t="shared" si="7"/>
        <v>961.04</v>
      </c>
      <c r="F78" s="11">
        <v>0.22</v>
      </c>
      <c r="G78" s="14">
        <f t="shared" si="8"/>
        <v>20931.451200000003</v>
      </c>
      <c r="H78" s="14">
        <f t="shared" si="9"/>
        <v>74211.508800000011</v>
      </c>
      <c r="I78" s="15">
        <v>0.89468725999999998</v>
      </c>
      <c r="J78" s="14">
        <f t="shared" si="10"/>
        <v>66396.091468737897</v>
      </c>
      <c r="K78" s="14">
        <f t="shared" si="11"/>
        <v>7815.4173312621133</v>
      </c>
      <c r="L78" s="70" t="s">
        <v>373</v>
      </c>
    </row>
    <row r="79" spans="1:12" s="8" customFormat="1" x14ac:dyDescent="0.2">
      <c r="A79" s="11"/>
      <c r="B79" s="11" t="s">
        <v>95</v>
      </c>
      <c r="C79" s="20">
        <v>12890</v>
      </c>
      <c r="D79" s="11"/>
      <c r="E79" s="11">
        <f t="shared" si="7"/>
        <v>0</v>
      </c>
      <c r="F79" s="11">
        <v>0.22</v>
      </c>
      <c r="G79" s="14">
        <f t="shared" si="8"/>
        <v>2835.8</v>
      </c>
      <c r="H79" s="14">
        <f t="shared" si="9"/>
        <v>10054.200000000001</v>
      </c>
      <c r="I79" s="15">
        <v>0.9</v>
      </c>
      <c r="J79" s="14">
        <f t="shared" si="10"/>
        <v>9048.7800000000007</v>
      </c>
      <c r="K79" s="14">
        <f t="shared" si="11"/>
        <v>1005.4200000000001</v>
      </c>
      <c r="L79" s="70" t="s">
        <v>373</v>
      </c>
    </row>
    <row r="80" spans="1:12" s="8" customFormat="1" x14ac:dyDescent="0.2">
      <c r="A80" s="11"/>
      <c r="B80" s="11" t="s">
        <v>96</v>
      </c>
      <c r="C80" s="20">
        <v>436</v>
      </c>
      <c r="D80" s="11"/>
      <c r="E80" s="11">
        <f t="shared" si="7"/>
        <v>0</v>
      </c>
      <c r="F80" s="11"/>
      <c r="G80" s="14">
        <f t="shared" si="8"/>
        <v>0</v>
      </c>
      <c r="H80" s="14">
        <f t="shared" si="9"/>
        <v>436</v>
      </c>
      <c r="I80" s="15">
        <v>0</v>
      </c>
      <c r="J80" s="14">
        <f t="shared" si="10"/>
        <v>0</v>
      </c>
      <c r="K80" s="14">
        <f t="shared" si="11"/>
        <v>436</v>
      </c>
      <c r="L80" s="11"/>
    </row>
    <row r="81" spans="1:12" s="8" customFormat="1" x14ac:dyDescent="0.2">
      <c r="A81" s="11"/>
      <c r="B81" s="11" t="s">
        <v>97</v>
      </c>
      <c r="C81" s="20">
        <v>275</v>
      </c>
      <c r="D81" s="11"/>
      <c r="E81" s="11">
        <f t="shared" si="7"/>
        <v>0</v>
      </c>
      <c r="F81" s="11"/>
      <c r="G81" s="14">
        <f t="shared" si="8"/>
        <v>0</v>
      </c>
      <c r="H81" s="14">
        <f t="shared" si="9"/>
        <v>275</v>
      </c>
      <c r="I81" s="15">
        <v>0</v>
      </c>
      <c r="J81" s="14">
        <f t="shared" si="10"/>
        <v>0</v>
      </c>
      <c r="K81" s="14">
        <f t="shared" si="11"/>
        <v>275</v>
      </c>
      <c r="L81" s="70" t="s">
        <v>373</v>
      </c>
    </row>
    <row r="82" spans="1:12" s="8" customFormat="1" x14ac:dyDescent="0.2">
      <c r="A82" s="11"/>
      <c r="B82" s="11" t="s">
        <v>98</v>
      </c>
      <c r="C82" s="11">
        <v>423</v>
      </c>
      <c r="D82" s="11"/>
      <c r="E82" s="11">
        <f t="shared" si="7"/>
        <v>0</v>
      </c>
      <c r="F82" s="11"/>
      <c r="G82" s="14">
        <f t="shared" si="8"/>
        <v>0</v>
      </c>
      <c r="H82" s="14">
        <f t="shared" si="9"/>
        <v>423</v>
      </c>
      <c r="I82" s="15">
        <v>0.92</v>
      </c>
      <c r="J82" s="14">
        <f t="shared" si="10"/>
        <v>389.16</v>
      </c>
      <c r="K82" s="14">
        <f t="shared" si="11"/>
        <v>33.839999999999975</v>
      </c>
      <c r="L82" s="14"/>
    </row>
    <row r="83" spans="1:12" s="8" customFormat="1" x14ac:dyDescent="0.2">
      <c r="A83" s="11"/>
      <c r="B83" s="11" t="s">
        <v>99</v>
      </c>
      <c r="C83" s="11">
        <v>596</v>
      </c>
      <c r="D83" s="11"/>
      <c r="E83" s="11">
        <f t="shared" si="7"/>
        <v>0</v>
      </c>
      <c r="F83" s="11"/>
      <c r="G83" s="14">
        <f t="shared" si="8"/>
        <v>0</v>
      </c>
      <c r="H83" s="14">
        <f t="shared" si="9"/>
        <v>596</v>
      </c>
      <c r="I83" s="15">
        <v>0.92</v>
      </c>
      <c r="J83" s="14">
        <f t="shared" si="10"/>
        <v>548.32000000000005</v>
      </c>
      <c r="K83" s="14">
        <f t="shared" si="11"/>
        <v>47.67999999999995</v>
      </c>
      <c r="L83" s="14"/>
    </row>
    <row r="84" spans="1:12" s="8" customFormat="1" x14ac:dyDescent="0.2">
      <c r="A84" s="11"/>
      <c r="B84" s="11" t="s">
        <v>100</v>
      </c>
      <c r="C84" s="11">
        <v>88</v>
      </c>
      <c r="D84" s="11"/>
      <c r="E84" s="11">
        <f t="shared" si="7"/>
        <v>0</v>
      </c>
      <c r="F84" s="11"/>
      <c r="G84" s="14">
        <f t="shared" si="8"/>
        <v>0</v>
      </c>
      <c r="H84" s="14">
        <f t="shared" si="9"/>
        <v>88</v>
      </c>
      <c r="I84" s="15">
        <v>0</v>
      </c>
      <c r="J84" s="14">
        <f t="shared" si="10"/>
        <v>0</v>
      </c>
      <c r="K84" s="14">
        <f t="shared" si="11"/>
        <v>88</v>
      </c>
      <c r="L84" s="14"/>
    </row>
    <row r="85" spans="1:12" s="8" customFormat="1" x14ac:dyDescent="0.2">
      <c r="A85" s="11"/>
      <c r="B85" s="11" t="s">
        <v>101</v>
      </c>
      <c r="C85" s="11">
        <v>892</v>
      </c>
      <c r="D85" s="11"/>
      <c r="E85" s="11">
        <f t="shared" si="7"/>
        <v>0</v>
      </c>
      <c r="F85" s="11"/>
      <c r="G85" s="14">
        <f t="shared" si="8"/>
        <v>0</v>
      </c>
      <c r="H85" s="14">
        <f t="shared" si="9"/>
        <v>892</v>
      </c>
      <c r="I85" s="15">
        <v>0.92</v>
      </c>
      <c r="J85" s="14">
        <f t="shared" si="10"/>
        <v>820.64</v>
      </c>
      <c r="K85" s="14">
        <f t="shared" si="11"/>
        <v>71.360000000000014</v>
      </c>
      <c r="L85" s="14"/>
    </row>
    <row r="86" spans="1:12" s="8" customFormat="1" x14ac:dyDescent="0.2">
      <c r="A86" s="11"/>
      <c r="B86" s="11" t="s">
        <v>102</v>
      </c>
      <c r="C86" s="11">
        <v>771</v>
      </c>
      <c r="D86" s="11"/>
      <c r="E86" s="11">
        <f t="shared" si="7"/>
        <v>0</v>
      </c>
      <c r="F86" s="11"/>
      <c r="G86" s="14">
        <f t="shared" si="8"/>
        <v>0</v>
      </c>
      <c r="H86" s="14">
        <f t="shared" si="9"/>
        <v>771</v>
      </c>
      <c r="I86" s="15">
        <v>0.92</v>
      </c>
      <c r="J86" s="14">
        <f t="shared" si="10"/>
        <v>709.32</v>
      </c>
      <c r="K86" s="14">
        <f t="shared" si="11"/>
        <v>61.67999999999995</v>
      </c>
      <c r="L86" s="14"/>
    </row>
    <row r="87" spans="1:12" s="8" customFormat="1" x14ac:dyDescent="0.2">
      <c r="A87" s="11"/>
      <c r="B87" s="11" t="s">
        <v>103</v>
      </c>
      <c r="C87" s="11">
        <v>1764</v>
      </c>
      <c r="D87" s="11"/>
      <c r="E87" s="11">
        <f t="shared" si="7"/>
        <v>0</v>
      </c>
      <c r="F87" s="11"/>
      <c r="G87" s="14">
        <f t="shared" si="8"/>
        <v>0</v>
      </c>
      <c r="H87" s="14">
        <f t="shared" si="9"/>
        <v>1764</v>
      </c>
      <c r="I87" s="15">
        <v>0.92</v>
      </c>
      <c r="J87" s="14">
        <f t="shared" si="10"/>
        <v>1622.88</v>
      </c>
      <c r="K87" s="14">
        <f t="shared" si="11"/>
        <v>141.11999999999989</v>
      </c>
      <c r="L87" s="14"/>
    </row>
    <row r="88" spans="1:12" s="8" customFormat="1" x14ac:dyDescent="0.2">
      <c r="A88" s="11"/>
      <c r="B88" s="11" t="s">
        <v>104</v>
      </c>
      <c r="C88" s="11">
        <v>195</v>
      </c>
      <c r="D88" s="11"/>
      <c r="E88" s="11">
        <f t="shared" si="7"/>
        <v>0</v>
      </c>
      <c r="F88" s="11"/>
      <c r="G88" s="14">
        <f t="shared" si="8"/>
        <v>0</v>
      </c>
      <c r="H88" s="14">
        <f t="shared" si="9"/>
        <v>195</v>
      </c>
      <c r="I88" s="15">
        <v>0.92</v>
      </c>
      <c r="J88" s="14">
        <f t="shared" si="10"/>
        <v>179.4</v>
      </c>
      <c r="K88" s="14">
        <f t="shared" si="11"/>
        <v>15.599999999999994</v>
      </c>
      <c r="L88" s="14"/>
    </row>
    <row r="89" spans="1:12" s="8" customFormat="1" x14ac:dyDescent="0.2">
      <c r="A89" s="11"/>
      <c r="B89" s="11" t="s">
        <v>105</v>
      </c>
      <c r="C89" s="11">
        <v>915</v>
      </c>
      <c r="D89" s="11"/>
      <c r="E89" s="11">
        <f t="shared" si="7"/>
        <v>0</v>
      </c>
      <c r="F89" s="11"/>
      <c r="G89" s="14">
        <f t="shared" si="8"/>
        <v>0</v>
      </c>
      <c r="H89" s="14">
        <f t="shared" si="9"/>
        <v>915</v>
      </c>
      <c r="I89" s="15">
        <v>0.92</v>
      </c>
      <c r="J89" s="14">
        <f t="shared" si="10"/>
        <v>841.80000000000007</v>
      </c>
      <c r="K89" s="14">
        <f t="shared" si="11"/>
        <v>73.199999999999932</v>
      </c>
      <c r="L89" s="14"/>
    </row>
    <row r="90" spans="1:12" s="8" customFormat="1" x14ac:dyDescent="0.2">
      <c r="A90" s="11"/>
      <c r="B90" s="11" t="s">
        <v>106</v>
      </c>
      <c r="C90" s="11">
        <v>191</v>
      </c>
      <c r="D90" s="11"/>
      <c r="E90" s="11">
        <f t="shared" si="7"/>
        <v>0</v>
      </c>
      <c r="F90" s="11"/>
      <c r="G90" s="14">
        <f t="shared" si="8"/>
        <v>0</v>
      </c>
      <c r="H90" s="14">
        <f t="shared" si="9"/>
        <v>191</v>
      </c>
      <c r="I90" s="15">
        <v>0.92</v>
      </c>
      <c r="J90" s="14">
        <f t="shared" si="10"/>
        <v>175.72</v>
      </c>
      <c r="K90" s="14">
        <f t="shared" si="11"/>
        <v>15.280000000000001</v>
      </c>
      <c r="L90" s="14"/>
    </row>
    <row r="91" spans="1:12" s="8" customFormat="1" x14ac:dyDescent="0.2">
      <c r="A91" s="11"/>
      <c r="B91" s="11" t="s">
        <v>107</v>
      </c>
      <c r="C91" s="11">
        <v>12528</v>
      </c>
      <c r="D91" s="11"/>
      <c r="E91" s="11">
        <f t="shared" si="7"/>
        <v>0</v>
      </c>
      <c r="F91" s="11"/>
      <c r="G91" s="14">
        <f t="shared" si="8"/>
        <v>0</v>
      </c>
      <c r="H91" s="14">
        <f t="shared" si="9"/>
        <v>12528</v>
      </c>
      <c r="I91" s="15">
        <v>0.85</v>
      </c>
      <c r="J91" s="14">
        <f t="shared" si="10"/>
        <v>10648.8</v>
      </c>
      <c r="K91" s="14">
        <f t="shared" si="11"/>
        <v>1879.2000000000007</v>
      </c>
      <c r="L91" s="14"/>
    </row>
    <row r="92" spans="1:12" s="8" customFormat="1" x14ac:dyDescent="0.2">
      <c r="A92" s="11"/>
      <c r="B92" s="11" t="s">
        <v>108</v>
      </c>
      <c r="C92" s="11">
        <v>5914</v>
      </c>
      <c r="D92" s="11">
        <v>7.0000000000000007E-2</v>
      </c>
      <c r="E92" s="11">
        <f t="shared" si="7"/>
        <v>413.98</v>
      </c>
      <c r="F92" s="11"/>
      <c r="G92" s="14">
        <f t="shared" si="8"/>
        <v>0</v>
      </c>
      <c r="H92" s="14">
        <f t="shared" si="9"/>
        <v>5500.02</v>
      </c>
      <c r="I92" s="15">
        <v>0.9</v>
      </c>
      <c r="J92" s="14">
        <f t="shared" si="10"/>
        <v>4950.0180000000009</v>
      </c>
      <c r="K92" s="14">
        <f t="shared" si="11"/>
        <v>550.0019999999995</v>
      </c>
      <c r="L92" s="70" t="s">
        <v>372</v>
      </c>
    </row>
    <row r="93" spans="1:12" s="8" customFormat="1" x14ac:dyDescent="0.2">
      <c r="A93" s="11"/>
      <c r="B93" s="11" t="s">
        <v>109</v>
      </c>
      <c r="C93" s="11">
        <v>101</v>
      </c>
      <c r="D93" s="11"/>
      <c r="E93" s="11">
        <f t="shared" si="7"/>
        <v>0</v>
      </c>
      <c r="F93" s="11"/>
      <c r="G93" s="14">
        <f t="shared" si="8"/>
        <v>0</v>
      </c>
      <c r="H93" s="14">
        <f t="shared" si="9"/>
        <v>101</v>
      </c>
      <c r="I93" s="15">
        <v>0.92</v>
      </c>
      <c r="J93" s="14">
        <f t="shared" si="10"/>
        <v>92.92</v>
      </c>
      <c r="K93" s="14">
        <f t="shared" si="11"/>
        <v>8.0799999999999983</v>
      </c>
      <c r="L93" s="14"/>
    </row>
    <row r="94" spans="1:12" s="21" customFormat="1" x14ac:dyDescent="0.2">
      <c r="A94" s="17"/>
      <c r="B94" s="17" t="s">
        <v>110</v>
      </c>
      <c r="C94" s="17">
        <v>863</v>
      </c>
      <c r="D94" s="17"/>
      <c r="E94" s="17">
        <f t="shared" si="7"/>
        <v>0</v>
      </c>
      <c r="F94" s="17"/>
      <c r="G94" s="18">
        <f t="shared" si="8"/>
        <v>0</v>
      </c>
      <c r="H94" s="14">
        <f t="shared" si="9"/>
        <v>863</v>
      </c>
      <c r="I94" s="19">
        <v>0.92</v>
      </c>
      <c r="J94" s="14">
        <f t="shared" si="10"/>
        <v>793.96</v>
      </c>
      <c r="K94" s="14">
        <f t="shared" si="11"/>
        <v>69.039999999999964</v>
      </c>
      <c r="L94" s="18"/>
    </row>
    <row r="95" spans="1:12" s="8" customFormat="1" x14ac:dyDescent="0.2">
      <c r="A95" s="11"/>
      <c r="B95" s="11" t="s">
        <v>111</v>
      </c>
      <c r="C95" s="11">
        <v>1511</v>
      </c>
      <c r="D95" s="11"/>
      <c r="E95" s="11">
        <f t="shared" si="7"/>
        <v>0</v>
      </c>
      <c r="F95" s="11"/>
      <c r="G95" s="14">
        <f t="shared" si="8"/>
        <v>0</v>
      </c>
      <c r="H95" s="14">
        <f t="shared" si="9"/>
        <v>1511</v>
      </c>
      <c r="I95" s="15">
        <v>0.92</v>
      </c>
      <c r="J95" s="14">
        <f t="shared" si="10"/>
        <v>1390.1200000000001</v>
      </c>
      <c r="K95" s="14">
        <f t="shared" si="11"/>
        <v>120.87999999999988</v>
      </c>
      <c r="L95" s="14"/>
    </row>
    <row r="96" spans="1:12" s="8" customFormat="1" x14ac:dyDescent="0.2">
      <c r="A96" s="11"/>
      <c r="B96" s="11" t="s">
        <v>112</v>
      </c>
      <c r="C96" s="11">
        <v>64</v>
      </c>
      <c r="D96" s="11"/>
      <c r="E96" s="11">
        <f t="shared" si="7"/>
        <v>0</v>
      </c>
      <c r="F96" s="11"/>
      <c r="G96" s="14">
        <f t="shared" si="8"/>
        <v>0</v>
      </c>
      <c r="H96" s="14">
        <f t="shared" si="9"/>
        <v>64</v>
      </c>
      <c r="I96" s="15">
        <v>0.92</v>
      </c>
      <c r="J96" s="14">
        <f t="shared" si="10"/>
        <v>58.88</v>
      </c>
      <c r="K96" s="14">
        <f t="shared" si="11"/>
        <v>5.1199999999999974</v>
      </c>
      <c r="L96" s="14"/>
    </row>
    <row r="97" spans="1:12" s="16" customFormat="1" x14ac:dyDescent="0.2">
      <c r="A97" s="11"/>
      <c r="B97" s="11" t="s">
        <v>113</v>
      </c>
      <c r="C97" s="11"/>
      <c r="D97" s="11"/>
      <c r="E97" s="11">
        <f t="shared" si="7"/>
        <v>0</v>
      </c>
      <c r="F97" s="11"/>
      <c r="G97" s="14">
        <f t="shared" si="8"/>
        <v>0</v>
      </c>
      <c r="H97" s="14">
        <f t="shared" si="9"/>
        <v>0</v>
      </c>
      <c r="I97" s="15">
        <v>0.9</v>
      </c>
      <c r="J97" s="14">
        <f t="shared" si="10"/>
        <v>0</v>
      </c>
      <c r="K97" s="14">
        <f t="shared" si="11"/>
        <v>0</v>
      </c>
      <c r="L97" s="11"/>
    </row>
    <row r="98" spans="1:12" s="25" customFormat="1" ht="13.5" thickBot="1" x14ac:dyDescent="0.25">
      <c r="A98" s="22"/>
      <c r="B98" s="22" t="s">
        <v>114</v>
      </c>
      <c r="C98" s="22">
        <v>1239</v>
      </c>
      <c r="D98" s="22"/>
      <c r="E98" s="22">
        <f t="shared" si="7"/>
        <v>0</v>
      </c>
      <c r="F98" s="22"/>
      <c r="G98" s="23">
        <f t="shared" si="8"/>
        <v>0</v>
      </c>
      <c r="H98" s="23">
        <f t="shared" si="9"/>
        <v>1239</v>
      </c>
      <c r="I98" s="24">
        <v>0.9</v>
      </c>
      <c r="J98" s="23">
        <f t="shared" si="10"/>
        <v>1115.1000000000001</v>
      </c>
      <c r="K98" s="23">
        <f t="shared" si="11"/>
        <v>123.89999999999986</v>
      </c>
      <c r="L98" s="22"/>
    </row>
    <row r="99" spans="1:12" s="8" customFormat="1" x14ac:dyDescent="0.2">
      <c r="A99" s="16"/>
      <c r="B99" s="16"/>
      <c r="C99" s="26">
        <f xml:space="preserve"> SUM(C11:C98)</f>
        <v>501055</v>
      </c>
      <c r="D99" s="26"/>
      <c r="E99" s="26"/>
      <c r="F99" s="16"/>
      <c r="G99" s="26">
        <f>SUM(G11:G98)</f>
        <v>36672.675788000008</v>
      </c>
      <c r="H99" s="26">
        <f>SUM(H11:H98)</f>
        <v>461947.15421199996</v>
      </c>
      <c r="I99" s="27"/>
      <c r="J99" s="26">
        <f>SUM(J11:J98)</f>
        <v>362188.47405929468</v>
      </c>
      <c r="K99" s="26">
        <f>SUM(K11:K98)</f>
        <v>99758.680152705274</v>
      </c>
      <c r="L99" s="16"/>
    </row>
    <row r="100" spans="1:12" s="8" customFormat="1" x14ac:dyDescent="0.2">
      <c r="I100" s="10"/>
    </row>
    <row r="101" spans="1:12" x14ac:dyDescent="0.2">
      <c r="I101" s="28"/>
      <c r="K101" s="29"/>
    </row>
    <row r="102" spans="1:12" x14ac:dyDescent="0.2">
      <c r="I102" s="28"/>
    </row>
    <row r="103" spans="1:12" x14ac:dyDescent="0.2">
      <c r="I103" s="28"/>
    </row>
    <row r="104" spans="1:12" x14ac:dyDescent="0.2">
      <c r="I104" s="28"/>
    </row>
    <row r="105" spans="1:12" x14ac:dyDescent="0.2">
      <c r="I105" s="28"/>
    </row>
    <row r="106" spans="1:12" x14ac:dyDescent="0.2">
      <c r="I106" s="28"/>
    </row>
    <row r="107" spans="1:12" x14ac:dyDescent="0.2">
      <c r="I107" s="28"/>
    </row>
    <row r="108" spans="1:12" x14ac:dyDescent="0.2">
      <c r="I108" s="28"/>
    </row>
    <row r="109" spans="1:12" x14ac:dyDescent="0.2">
      <c r="I109" s="28"/>
    </row>
    <row r="110" spans="1:12" x14ac:dyDescent="0.2">
      <c r="I110" s="28"/>
    </row>
    <row r="111" spans="1:12" x14ac:dyDescent="0.2">
      <c r="I111" s="28"/>
    </row>
    <row r="112" spans="1:12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zoomScale="75" workbookViewId="0">
      <pane ySplit="13" topLeftCell="A14" activePane="bottomLeft" state="frozen"/>
      <selection activeCell="D1" sqref="D1"/>
      <selection pane="bottomLeft" activeCell="B33" sqref="B33"/>
    </sheetView>
  </sheetViews>
  <sheetFormatPr defaultRowHeight="12.75" x14ac:dyDescent="0.2"/>
  <cols>
    <col min="1" max="1" width="21" style="3" customWidth="1"/>
    <col min="2" max="2" width="40.140625" customWidth="1"/>
    <col min="3" max="4" width="12.7109375" customWidth="1"/>
    <col min="5" max="5" width="23.7109375" bestFit="1" customWidth="1"/>
    <col min="6" max="6" width="11.28515625" style="30" bestFit="1" customWidth="1"/>
    <col min="7" max="7" width="3.5703125" bestFit="1" customWidth="1"/>
    <col min="8" max="8" width="11.28515625" style="30" bestFit="1" customWidth="1"/>
    <col min="9" max="10" width="12.7109375" style="30" customWidth="1"/>
    <col min="11" max="13" width="8.7109375" style="30" customWidth="1"/>
    <col min="14" max="16" width="10.7109375" customWidth="1"/>
    <col min="17" max="19" width="12.7109375" customWidth="1"/>
  </cols>
  <sheetData>
    <row r="2" spans="1:16" x14ac:dyDescent="0.2">
      <c r="A2" s="3" t="s">
        <v>115</v>
      </c>
      <c r="C2" s="3" t="s">
        <v>116</v>
      </c>
      <c r="D2" t="s">
        <v>117</v>
      </c>
      <c r="I2" s="31" t="s">
        <v>118</v>
      </c>
      <c r="K2" s="32">
        <v>36770</v>
      </c>
    </row>
    <row r="3" spans="1:16" x14ac:dyDescent="0.2">
      <c r="A3" s="3" t="s">
        <v>119</v>
      </c>
      <c r="C3" s="3" t="s">
        <v>120</v>
      </c>
      <c r="D3" t="s">
        <v>121</v>
      </c>
    </row>
    <row r="4" spans="1:16" x14ac:dyDescent="0.2">
      <c r="C4" s="3" t="s">
        <v>122</v>
      </c>
      <c r="D4" t="s">
        <v>123</v>
      </c>
    </row>
    <row r="5" spans="1:16" x14ac:dyDescent="0.2">
      <c r="A5" s="3" t="s">
        <v>366</v>
      </c>
      <c r="C5" s="3"/>
      <c r="D5" t="s">
        <v>367</v>
      </c>
    </row>
    <row r="6" spans="1:16" x14ac:dyDescent="0.2">
      <c r="C6" s="3"/>
    </row>
    <row r="7" spans="1:16" x14ac:dyDescent="0.2">
      <c r="C7" s="3"/>
    </row>
    <row r="8" spans="1:16" x14ac:dyDescent="0.2">
      <c r="C8" s="3"/>
    </row>
    <row r="9" spans="1:16" x14ac:dyDescent="0.2">
      <c r="A9" s="3" t="s">
        <v>368</v>
      </c>
      <c r="C9" s="3" t="s">
        <v>116</v>
      </c>
      <c r="D9" t="s">
        <v>369</v>
      </c>
    </row>
    <row r="10" spans="1:16" x14ac:dyDescent="0.2">
      <c r="A10" s="3" t="s">
        <v>124</v>
      </c>
      <c r="C10" s="3" t="s">
        <v>120</v>
      </c>
      <c r="D10" t="s">
        <v>125</v>
      </c>
    </row>
    <row r="11" spans="1:16" x14ac:dyDescent="0.2">
      <c r="C11" s="3" t="s">
        <v>122</v>
      </c>
      <c r="D11" t="s">
        <v>370</v>
      </c>
    </row>
    <row r="13" spans="1:16" ht="39.950000000000003" customHeight="1" x14ac:dyDescent="0.2">
      <c r="A13" s="33" t="s">
        <v>126</v>
      </c>
      <c r="B13" s="34" t="s">
        <v>127</v>
      </c>
      <c r="C13" s="35" t="s">
        <v>2</v>
      </c>
      <c r="D13" s="35" t="s">
        <v>128</v>
      </c>
      <c r="E13" s="35" t="s">
        <v>129</v>
      </c>
      <c r="F13" s="35" t="s">
        <v>130</v>
      </c>
      <c r="G13" s="34" t="s">
        <v>131</v>
      </c>
      <c r="H13" s="35" t="s">
        <v>132</v>
      </c>
      <c r="I13" s="36" t="s">
        <v>133</v>
      </c>
      <c r="J13" s="36" t="s">
        <v>134</v>
      </c>
      <c r="K13" s="35" t="s">
        <v>135</v>
      </c>
      <c r="L13" s="35" t="s">
        <v>136</v>
      </c>
      <c r="M13" s="35" t="s">
        <v>137</v>
      </c>
      <c r="N13" s="35" t="s">
        <v>138</v>
      </c>
      <c r="O13" s="35" t="s">
        <v>136</v>
      </c>
      <c r="P13" s="35" t="s">
        <v>139</v>
      </c>
    </row>
    <row r="14" spans="1:16" x14ac:dyDescent="0.2">
      <c r="C14" s="30"/>
      <c r="D14" s="30"/>
      <c r="E14" s="30"/>
    </row>
    <row r="15" spans="1:16" ht="14.1" customHeight="1" x14ac:dyDescent="0.2">
      <c r="A15" s="3" t="s">
        <v>140</v>
      </c>
      <c r="B15" t="s">
        <v>141</v>
      </c>
      <c r="C15" s="30" t="s">
        <v>142</v>
      </c>
      <c r="D15" s="30">
        <v>901526</v>
      </c>
      <c r="E15" s="37" t="s">
        <v>143</v>
      </c>
      <c r="F15" s="30" t="s">
        <v>144</v>
      </c>
      <c r="G15" t="s">
        <v>145</v>
      </c>
      <c r="H15" s="30" t="s">
        <v>146</v>
      </c>
      <c r="I15" s="38">
        <v>1</v>
      </c>
      <c r="J15" s="38">
        <v>1</v>
      </c>
      <c r="K15" s="30">
        <v>269</v>
      </c>
      <c r="L15" s="40">
        <v>1.377</v>
      </c>
      <c r="M15" s="41">
        <f t="shared" ref="M15:M26" si="0">K15*L15</f>
        <v>370.41300000000001</v>
      </c>
      <c r="N15" s="42">
        <f t="shared" ref="N15:N26" si="1">K15*31</f>
        <v>8339</v>
      </c>
      <c r="O15" s="40">
        <f t="shared" ref="O15:O26" si="2">L15</f>
        <v>1.377</v>
      </c>
      <c r="P15" s="43">
        <f t="shared" ref="P15:P26" si="3">N15*O15</f>
        <v>11482.803</v>
      </c>
    </row>
    <row r="16" spans="1:16" ht="12.95" customHeight="1" x14ac:dyDescent="0.2">
      <c r="A16" s="3" t="s">
        <v>140</v>
      </c>
      <c r="B16" t="s">
        <v>147</v>
      </c>
      <c r="C16" s="30" t="s">
        <v>142</v>
      </c>
      <c r="D16" s="30">
        <v>901553</v>
      </c>
      <c r="E16" s="37" t="s">
        <v>148</v>
      </c>
      <c r="F16" s="30" t="s">
        <v>144</v>
      </c>
      <c r="G16" t="s">
        <v>145</v>
      </c>
      <c r="H16" s="30" t="s">
        <v>146</v>
      </c>
      <c r="I16" s="38">
        <v>1</v>
      </c>
      <c r="J16" s="38">
        <v>1</v>
      </c>
      <c r="K16" s="30">
        <v>0</v>
      </c>
      <c r="L16" s="40">
        <v>1.4359999999999999</v>
      </c>
      <c r="M16" s="41">
        <f t="shared" si="0"/>
        <v>0</v>
      </c>
      <c r="N16" s="42">
        <f t="shared" si="1"/>
        <v>0</v>
      </c>
      <c r="O16" s="45">
        <f t="shared" si="2"/>
        <v>1.4359999999999999</v>
      </c>
      <c r="P16" s="43">
        <f t="shared" si="3"/>
        <v>0</v>
      </c>
    </row>
    <row r="17" spans="1:19" ht="12.95" customHeight="1" x14ac:dyDescent="0.2">
      <c r="A17" s="3" t="s">
        <v>140</v>
      </c>
      <c r="B17" t="s">
        <v>149</v>
      </c>
      <c r="C17" s="30" t="s">
        <v>142</v>
      </c>
      <c r="D17" s="30">
        <v>901534</v>
      </c>
      <c r="E17" s="37" t="s">
        <v>150</v>
      </c>
      <c r="F17" s="30" t="s">
        <v>144</v>
      </c>
      <c r="G17" t="s">
        <v>145</v>
      </c>
      <c r="H17" s="30" t="s">
        <v>146</v>
      </c>
      <c r="I17" s="38">
        <v>1</v>
      </c>
      <c r="J17" s="38">
        <v>1</v>
      </c>
      <c r="K17" s="30">
        <v>146</v>
      </c>
      <c r="L17" s="40">
        <v>1.155</v>
      </c>
      <c r="M17" s="41">
        <f t="shared" si="0"/>
        <v>168.63</v>
      </c>
      <c r="N17" s="42">
        <f t="shared" si="1"/>
        <v>4526</v>
      </c>
      <c r="O17" s="45">
        <f t="shared" si="2"/>
        <v>1.155</v>
      </c>
      <c r="P17" s="43">
        <f t="shared" si="3"/>
        <v>5227.53</v>
      </c>
    </row>
    <row r="18" spans="1:19" ht="12.95" customHeight="1" x14ac:dyDescent="0.2">
      <c r="A18" s="3" t="s">
        <v>140</v>
      </c>
      <c r="B18" t="s">
        <v>151</v>
      </c>
      <c r="C18" s="30" t="s">
        <v>142</v>
      </c>
      <c r="D18" s="30">
        <v>901535</v>
      </c>
      <c r="E18" s="37" t="s">
        <v>152</v>
      </c>
      <c r="F18" s="30" t="s">
        <v>144</v>
      </c>
      <c r="G18" t="s">
        <v>145</v>
      </c>
      <c r="H18" s="30" t="s">
        <v>146</v>
      </c>
      <c r="I18" s="38">
        <v>1</v>
      </c>
      <c r="J18" s="38">
        <v>1</v>
      </c>
      <c r="K18" s="30">
        <v>135</v>
      </c>
      <c r="L18" s="40">
        <v>1.288</v>
      </c>
      <c r="M18" s="41">
        <f t="shared" si="0"/>
        <v>173.88</v>
      </c>
      <c r="N18" s="42">
        <f t="shared" si="1"/>
        <v>4185</v>
      </c>
      <c r="O18" s="45">
        <f t="shared" si="2"/>
        <v>1.288</v>
      </c>
      <c r="P18" s="43">
        <f t="shared" si="3"/>
        <v>5390.28</v>
      </c>
    </row>
    <row r="19" spans="1:19" ht="12.95" customHeight="1" x14ac:dyDescent="0.2">
      <c r="A19" s="3" t="s">
        <v>140</v>
      </c>
      <c r="B19" t="s">
        <v>153</v>
      </c>
      <c r="C19" s="30" t="s">
        <v>142</v>
      </c>
      <c r="D19" s="30">
        <v>901531</v>
      </c>
      <c r="E19" s="37" t="s">
        <v>154</v>
      </c>
      <c r="F19" s="30" t="s">
        <v>144</v>
      </c>
      <c r="G19" t="s">
        <v>145</v>
      </c>
      <c r="H19" s="30" t="s">
        <v>146</v>
      </c>
      <c r="I19" s="38">
        <v>1</v>
      </c>
      <c r="J19" s="38">
        <v>1</v>
      </c>
      <c r="K19" s="30">
        <v>302</v>
      </c>
      <c r="L19" s="40">
        <v>1.353</v>
      </c>
      <c r="M19" s="41">
        <f t="shared" si="0"/>
        <v>408.60599999999999</v>
      </c>
      <c r="N19" s="42">
        <f t="shared" si="1"/>
        <v>9362</v>
      </c>
      <c r="O19" s="45">
        <f t="shared" si="2"/>
        <v>1.353</v>
      </c>
      <c r="P19" s="43">
        <f t="shared" si="3"/>
        <v>12666.786</v>
      </c>
    </row>
    <row r="20" spans="1:19" ht="12.95" customHeight="1" x14ac:dyDescent="0.2">
      <c r="A20" s="3" t="s">
        <v>140</v>
      </c>
      <c r="B20" t="s">
        <v>155</v>
      </c>
      <c r="C20" s="30" t="s">
        <v>142</v>
      </c>
      <c r="D20" s="30">
        <v>901532</v>
      </c>
      <c r="E20" s="37" t="s">
        <v>156</v>
      </c>
      <c r="F20" s="30" t="s">
        <v>144</v>
      </c>
      <c r="G20" t="s">
        <v>145</v>
      </c>
      <c r="H20" s="30" t="s">
        <v>146</v>
      </c>
      <c r="I20" s="38">
        <v>1</v>
      </c>
      <c r="J20" s="38">
        <v>1</v>
      </c>
      <c r="K20" s="30">
        <v>12</v>
      </c>
      <c r="L20" s="40">
        <v>1.1339999999999999</v>
      </c>
      <c r="M20" s="41">
        <f t="shared" si="0"/>
        <v>13.607999999999999</v>
      </c>
      <c r="N20" s="42">
        <f t="shared" si="1"/>
        <v>372</v>
      </c>
      <c r="O20" s="45">
        <f t="shared" si="2"/>
        <v>1.1339999999999999</v>
      </c>
      <c r="P20" s="43">
        <f t="shared" si="3"/>
        <v>421.84799999999996</v>
      </c>
    </row>
    <row r="21" spans="1:19" ht="12.95" customHeight="1" x14ac:dyDescent="0.2">
      <c r="A21" s="3" t="s">
        <v>140</v>
      </c>
      <c r="B21" t="s">
        <v>157</v>
      </c>
      <c r="C21" s="30" t="s">
        <v>142</v>
      </c>
      <c r="D21" s="30">
        <v>901536</v>
      </c>
      <c r="E21" s="37" t="s">
        <v>158</v>
      </c>
      <c r="F21" s="30" t="s">
        <v>144</v>
      </c>
      <c r="G21" t="s">
        <v>145</v>
      </c>
      <c r="H21" s="30" t="s">
        <v>146</v>
      </c>
      <c r="I21" s="38">
        <v>1</v>
      </c>
      <c r="J21" s="38">
        <v>1</v>
      </c>
      <c r="K21" s="30">
        <v>22</v>
      </c>
      <c r="L21" s="40">
        <v>1.163</v>
      </c>
      <c r="M21" s="41">
        <f t="shared" si="0"/>
        <v>25.586000000000002</v>
      </c>
      <c r="N21" s="42">
        <f t="shared" si="1"/>
        <v>682</v>
      </c>
      <c r="O21" s="45">
        <f t="shared" si="2"/>
        <v>1.163</v>
      </c>
      <c r="P21" s="43">
        <f t="shared" si="3"/>
        <v>793.16600000000005</v>
      </c>
    </row>
    <row r="22" spans="1:19" ht="12.95" customHeight="1" x14ac:dyDescent="0.2">
      <c r="A22" s="3" t="s">
        <v>140</v>
      </c>
      <c r="B22" t="s">
        <v>159</v>
      </c>
      <c r="C22" s="30" t="s">
        <v>142</v>
      </c>
      <c r="D22" s="30">
        <v>901537</v>
      </c>
      <c r="E22" s="37" t="s">
        <v>158</v>
      </c>
      <c r="F22" s="30" t="s">
        <v>144</v>
      </c>
      <c r="G22" t="s">
        <v>145</v>
      </c>
      <c r="H22" s="30" t="s">
        <v>146</v>
      </c>
      <c r="I22" s="38">
        <v>1</v>
      </c>
      <c r="J22" s="38">
        <v>1</v>
      </c>
      <c r="K22" s="30">
        <v>118</v>
      </c>
      <c r="L22" s="40">
        <v>1.4910000000000001</v>
      </c>
      <c r="M22" s="41">
        <f t="shared" si="0"/>
        <v>175.93800000000002</v>
      </c>
      <c r="N22" s="42">
        <f t="shared" si="1"/>
        <v>3658</v>
      </c>
      <c r="O22" s="45">
        <f t="shared" si="2"/>
        <v>1.4910000000000001</v>
      </c>
      <c r="P22" s="43">
        <f t="shared" si="3"/>
        <v>5454.0780000000004</v>
      </c>
    </row>
    <row r="23" spans="1:19" ht="12.95" customHeight="1" x14ac:dyDescent="0.2">
      <c r="A23" s="3" t="s">
        <v>140</v>
      </c>
      <c r="B23" t="s">
        <v>160</v>
      </c>
      <c r="C23" s="30" t="s">
        <v>142</v>
      </c>
      <c r="D23" s="30">
        <v>901538</v>
      </c>
      <c r="E23" s="37" t="s">
        <v>161</v>
      </c>
      <c r="F23" s="30" t="s">
        <v>144</v>
      </c>
      <c r="G23" t="s">
        <v>145</v>
      </c>
      <c r="H23" s="30" t="s">
        <v>146</v>
      </c>
      <c r="I23" s="38">
        <v>1</v>
      </c>
      <c r="J23" s="38">
        <v>1</v>
      </c>
      <c r="K23" s="30">
        <v>26</v>
      </c>
      <c r="L23" s="40">
        <v>1.38</v>
      </c>
      <c r="M23" s="41">
        <f t="shared" si="0"/>
        <v>35.879999999999995</v>
      </c>
      <c r="N23" s="42">
        <f t="shared" si="1"/>
        <v>806</v>
      </c>
      <c r="O23" s="45">
        <f t="shared" si="2"/>
        <v>1.38</v>
      </c>
      <c r="P23" s="43">
        <f t="shared" si="3"/>
        <v>1112.28</v>
      </c>
    </row>
    <row r="24" spans="1:19" ht="12.95" customHeight="1" x14ac:dyDescent="0.2">
      <c r="A24" s="3" t="s">
        <v>140</v>
      </c>
      <c r="B24" t="s">
        <v>162</v>
      </c>
      <c r="C24" s="30" t="s">
        <v>142</v>
      </c>
      <c r="D24" s="30">
        <v>900993</v>
      </c>
      <c r="E24" s="37" t="s">
        <v>163</v>
      </c>
      <c r="F24" s="30" t="s">
        <v>144</v>
      </c>
      <c r="G24" t="s">
        <v>145</v>
      </c>
      <c r="H24" s="30" t="s">
        <v>146</v>
      </c>
      <c r="I24" s="38">
        <v>1</v>
      </c>
      <c r="J24" s="38">
        <v>1</v>
      </c>
      <c r="K24" s="30">
        <v>0</v>
      </c>
      <c r="L24" s="40">
        <v>1.4490000000000001</v>
      </c>
      <c r="M24" s="41">
        <f t="shared" si="0"/>
        <v>0</v>
      </c>
      <c r="N24" s="42">
        <f t="shared" si="1"/>
        <v>0</v>
      </c>
      <c r="O24" s="45">
        <f t="shared" si="2"/>
        <v>1.4490000000000001</v>
      </c>
      <c r="P24" s="43">
        <f t="shared" si="3"/>
        <v>0</v>
      </c>
    </row>
    <row r="25" spans="1:19" ht="12.95" customHeight="1" x14ac:dyDescent="0.2">
      <c r="A25" s="3" t="s">
        <v>140</v>
      </c>
      <c r="B25" t="s">
        <v>164</v>
      </c>
      <c r="C25" s="30" t="s">
        <v>142</v>
      </c>
      <c r="D25" s="30">
        <v>901540</v>
      </c>
      <c r="E25" s="37" t="s">
        <v>165</v>
      </c>
      <c r="F25" s="30" t="s">
        <v>144</v>
      </c>
      <c r="G25" t="s">
        <v>145</v>
      </c>
      <c r="H25" s="30" t="s">
        <v>146</v>
      </c>
      <c r="I25" s="38">
        <v>1</v>
      </c>
      <c r="J25" s="38">
        <v>1</v>
      </c>
      <c r="K25" s="30">
        <v>227</v>
      </c>
      <c r="L25" s="40">
        <v>1.494</v>
      </c>
      <c r="M25" s="41">
        <f t="shared" si="0"/>
        <v>339.13799999999998</v>
      </c>
      <c r="N25" s="42">
        <f t="shared" si="1"/>
        <v>7037</v>
      </c>
      <c r="O25" s="45">
        <f t="shared" si="2"/>
        <v>1.494</v>
      </c>
      <c r="P25" s="43">
        <f t="shared" si="3"/>
        <v>10513.278</v>
      </c>
    </row>
    <row r="26" spans="1:19" ht="12.95" customHeight="1" x14ac:dyDescent="0.2">
      <c r="A26" s="46" t="s">
        <v>140</v>
      </c>
      <c r="B26" s="47" t="s">
        <v>166</v>
      </c>
      <c r="C26" s="48" t="s">
        <v>142</v>
      </c>
      <c r="D26" s="48">
        <v>901539</v>
      </c>
      <c r="E26" s="37" t="s">
        <v>165</v>
      </c>
      <c r="F26" s="48" t="s">
        <v>144</v>
      </c>
      <c r="G26" s="47" t="s">
        <v>145</v>
      </c>
      <c r="H26" s="48" t="s">
        <v>146</v>
      </c>
      <c r="I26" s="49">
        <v>1</v>
      </c>
      <c r="J26" s="49">
        <v>1</v>
      </c>
      <c r="K26" s="30">
        <v>132</v>
      </c>
      <c r="L26" s="51">
        <v>1.484</v>
      </c>
      <c r="M26" s="41">
        <f t="shared" si="0"/>
        <v>195.88800000000001</v>
      </c>
      <c r="N26" s="42">
        <f t="shared" si="1"/>
        <v>4092</v>
      </c>
      <c r="O26" s="51">
        <f t="shared" si="2"/>
        <v>1.484</v>
      </c>
      <c r="P26" s="54">
        <f t="shared" si="3"/>
        <v>6072.5280000000002</v>
      </c>
    </row>
    <row r="27" spans="1:19" ht="12.95" customHeight="1" x14ac:dyDescent="0.2">
      <c r="A27" s="55"/>
      <c r="B27" s="56"/>
      <c r="C27" s="37"/>
      <c r="D27" s="37"/>
      <c r="E27" s="37"/>
      <c r="F27" s="37"/>
      <c r="G27" s="56"/>
      <c r="H27" s="37"/>
      <c r="I27" s="57"/>
      <c r="J27" s="57"/>
      <c r="K27" s="58"/>
      <c r="L27" s="37"/>
      <c r="M27" s="59"/>
      <c r="N27" s="44"/>
      <c r="O27" s="37"/>
      <c r="P27" s="60"/>
      <c r="Q27" s="4" t="s">
        <v>167</v>
      </c>
      <c r="R27" s="4" t="s">
        <v>11</v>
      </c>
      <c r="S27" s="4" t="s">
        <v>168</v>
      </c>
    </row>
    <row r="28" spans="1:19" ht="12.95" customHeight="1" x14ac:dyDescent="0.2">
      <c r="A28" s="75" t="s">
        <v>169</v>
      </c>
      <c r="B28" s="75"/>
      <c r="C28" s="61"/>
      <c r="D28" s="61"/>
      <c r="E28" s="37"/>
      <c r="K28" s="42">
        <f>SUM(K15:K26)</f>
        <v>1389</v>
      </c>
      <c r="L28" s="62"/>
      <c r="M28" s="42">
        <f>SUM(M15:M26)</f>
        <v>1907.567</v>
      </c>
      <c r="N28" s="42">
        <f>SUM(N15:N26)</f>
        <v>43059</v>
      </c>
      <c r="O28" s="62"/>
      <c r="P28" s="63">
        <f>SUM(P15:P27)</f>
        <v>59134.57699999999</v>
      </c>
      <c r="Q28" s="64">
        <v>0.85</v>
      </c>
      <c r="R28" s="60">
        <f>M28*Q28</f>
        <v>1621.4319499999999</v>
      </c>
      <c r="S28" s="60">
        <f>M28-R28</f>
        <v>286.13505000000009</v>
      </c>
    </row>
    <row r="29" spans="1:19" ht="12.95" customHeight="1" x14ac:dyDescent="0.2">
      <c r="A29" s="61"/>
      <c r="B29" s="61"/>
      <c r="C29" s="61"/>
      <c r="D29" s="61"/>
      <c r="E29" s="37"/>
      <c r="K29" s="42"/>
      <c r="L29" s="62"/>
      <c r="M29" s="42"/>
      <c r="N29" s="42"/>
      <c r="O29" s="62"/>
      <c r="P29" s="65"/>
    </row>
    <row r="30" spans="1:19" ht="12.95" customHeight="1" x14ac:dyDescent="0.2">
      <c r="E30" s="37"/>
      <c r="K30" s="39"/>
      <c r="M30" s="39"/>
      <c r="N30" s="42"/>
      <c r="O30" s="30"/>
      <c r="P30" s="43"/>
    </row>
    <row r="31" spans="1:19" ht="12.95" customHeight="1" x14ac:dyDescent="0.2">
      <c r="A31" s="3" t="s">
        <v>170</v>
      </c>
      <c r="B31" t="s">
        <v>171</v>
      </c>
      <c r="C31" s="30" t="s">
        <v>172</v>
      </c>
      <c r="D31" s="30">
        <v>27869</v>
      </c>
      <c r="E31" s="37"/>
      <c r="F31" s="30" t="s">
        <v>173</v>
      </c>
      <c r="G31" t="s">
        <v>174</v>
      </c>
      <c r="H31" s="30" t="s">
        <v>175</v>
      </c>
      <c r="I31" s="38">
        <v>0.2109</v>
      </c>
      <c r="J31" s="38">
        <v>0.4</v>
      </c>
      <c r="K31" s="39">
        <v>100</v>
      </c>
      <c r="L31" s="40">
        <v>1.0189999999999999</v>
      </c>
      <c r="M31" s="41">
        <f t="shared" ref="M31:M39" si="4">K31*L31*J31</f>
        <v>40.76</v>
      </c>
      <c r="N31" s="44">
        <f t="shared" ref="N31:N39" si="5">K31*31</f>
        <v>3100</v>
      </c>
      <c r="O31" s="45">
        <f t="shared" ref="O31:O39" si="6">L31</f>
        <v>1.0189999999999999</v>
      </c>
      <c r="P31" s="43">
        <f t="shared" ref="P31:P39" si="7">N31*O31</f>
        <v>3158.8999999999996</v>
      </c>
    </row>
    <row r="32" spans="1:19" ht="12.95" customHeight="1" x14ac:dyDescent="0.2">
      <c r="A32" s="3" t="s">
        <v>170</v>
      </c>
      <c r="B32" t="s">
        <v>176</v>
      </c>
      <c r="C32" s="30" t="s">
        <v>172</v>
      </c>
      <c r="D32" s="30">
        <v>28941</v>
      </c>
      <c r="E32" s="37"/>
      <c r="F32" s="30" t="s">
        <v>173</v>
      </c>
      <c r="G32" t="s">
        <v>174</v>
      </c>
      <c r="H32" s="30" t="s">
        <v>175</v>
      </c>
      <c r="I32" s="38">
        <v>0.2109</v>
      </c>
      <c r="J32" s="38">
        <v>0.11</v>
      </c>
      <c r="K32" s="39">
        <v>90</v>
      </c>
      <c r="L32" s="40">
        <v>1.028</v>
      </c>
      <c r="M32" s="41">
        <f t="shared" si="4"/>
        <v>10.177199999999999</v>
      </c>
      <c r="N32" s="44">
        <f t="shared" si="5"/>
        <v>2790</v>
      </c>
      <c r="O32" s="45">
        <f t="shared" si="6"/>
        <v>1.028</v>
      </c>
      <c r="P32" s="43">
        <f t="shared" si="7"/>
        <v>2868.12</v>
      </c>
    </row>
    <row r="33" spans="1:19" ht="12.95" customHeight="1" x14ac:dyDescent="0.2">
      <c r="A33" s="3" t="s">
        <v>170</v>
      </c>
      <c r="B33" t="s">
        <v>177</v>
      </c>
      <c r="C33" s="30" t="s">
        <v>172</v>
      </c>
      <c r="D33" s="30">
        <v>29254</v>
      </c>
      <c r="E33" s="37"/>
      <c r="F33" s="30" t="s">
        <v>173</v>
      </c>
      <c r="G33" t="s">
        <v>174</v>
      </c>
      <c r="H33" s="30" t="s">
        <v>175</v>
      </c>
      <c r="I33" s="38">
        <v>0.2109</v>
      </c>
      <c r="J33" s="38">
        <v>0.105</v>
      </c>
      <c r="K33" s="39">
        <v>220</v>
      </c>
      <c r="L33" s="40">
        <v>1.0169999999999999</v>
      </c>
      <c r="M33" s="41">
        <f t="shared" si="4"/>
        <v>23.492699999999996</v>
      </c>
      <c r="N33" s="44">
        <f t="shared" si="5"/>
        <v>6820</v>
      </c>
      <c r="O33" s="45">
        <f t="shared" si="6"/>
        <v>1.0169999999999999</v>
      </c>
      <c r="P33" s="43">
        <f t="shared" si="7"/>
        <v>6935.94</v>
      </c>
    </row>
    <row r="34" spans="1:19" ht="12.95" customHeight="1" x14ac:dyDescent="0.2">
      <c r="A34" s="3" t="s">
        <v>170</v>
      </c>
      <c r="B34" t="s">
        <v>178</v>
      </c>
      <c r="C34" s="30" t="s">
        <v>172</v>
      </c>
      <c r="D34" s="30">
        <v>27964</v>
      </c>
      <c r="E34" s="37"/>
      <c r="F34" s="30" t="s">
        <v>173</v>
      </c>
      <c r="G34" t="s">
        <v>174</v>
      </c>
      <c r="H34" s="30" t="s">
        <v>175</v>
      </c>
      <c r="I34" s="38">
        <v>0.5</v>
      </c>
      <c r="J34" s="38">
        <v>0.5</v>
      </c>
      <c r="K34" s="39">
        <v>71</v>
      </c>
      <c r="L34" s="40">
        <v>1.016</v>
      </c>
      <c r="M34" s="41">
        <f t="shared" si="4"/>
        <v>36.067999999999998</v>
      </c>
      <c r="N34" s="44">
        <f t="shared" si="5"/>
        <v>2201</v>
      </c>
      <c r="O34" s="45">
        <f t="shared" si="6"/>
        <v>1.016</v>
      </c>
      <c r="P34" s="43">
        <f t="shared" si="7"/>
        <v>2236.2159999999999</v>
      </c>
    </row>
    <row r="35" spans="1:19" ht="12.95" customHeight="1" x14ac:dyDescent="0.2">
      <c r="A35" s="3" t="s">
        <v>170</v>
      </c>
      <c r="B35" t="s">
        <v>179</v>
      </c>
      <c r="C35" s="30" t="s">
        <v>172</v>
      </c>
      <c r="D35" s="30">
        <v>28979</v>
      </c>
      <c r="E35" s="37"/>
      <c r="F35" s="30" t="s">
        <v>173</v>
      </c>
      <c r="G35" t="s">
        <v>174</v>
      </c>
      <c r="H35" s="30" t="s">
        <v>175</v>
      </c>
      <c r="I35" s="38">
        <v>0.5</v>
      </c>
      <c r="J35" s="38">
        <v>0.25</v>
      </c>
      <c r="K35" s="39">
        <v>95</v>
      </c>
      <c r="L35" s="40">
        <v>1.0149999999999999</v>
      </c>
      <c r="M35" s="41">
        <f t="shared" si="4"/>
        <v>24.106249999999999</v>
      </c>
      <c r="N35" s="44">
        <f t="shared" si="5"/>
        <v>2945</v>
      </c>
      <c r="O35" s="45">
        <f t="shared" si="6"/>
        <v>1.0149999999999999</v>
      </c>
      <c r="P35" s="43">
        <f t="shared" si="7"/>
        <v>2989.1749999999997</v>
      </c>
    </row>
    <row r="36" spans="1:19" ht="12.95" customHeight="1" x14ac:dyDescent="0.2">
      <c r="A36" s="3" t="s">
        <v>170</v>
      </c>
      <c r="B36" t="s">
        <v>180</v>
      </c>
      <c r="C36" s="30" t="s">
        <v>172</v>
      </c>
      <c r="D36" s="30">
        <v>29795</v>
      </c>
      <c r="E36" s="37"/>
      <c r="F36" s="30" t="s">
        <v>173</v>
      </c>
      <c r="G36" t="s">
        <v>174</v>
      </c>
      <c r="H36" s="30" t="s">
        <v>175</v>
      </c>
      <c r="I36" s="38">
        <v>0.5</v>
      </c>
      <c r="J36" s="38">
        <v>0.5</v>
      </c>
      <c r="K36" s="39">
        <v>90</v>
      </c>
      <c r="L36" s="40">
        <v>1.014</v>
      </c>
      <c r="M36" s="41">
        <f t="shared" si="4"/>
        <v>45.63</v>
      </c>
      <c r="N36" s="44">
        <f t="shared" si="5"/>
        <v>2790</v>
      </c>
      <c r="O36" s="45">
        <f t="shared" si="6"/>
        <v>1.014</v>
      </c>
      <c r="P36" s="43">
        <f t="shared" si="7"/>
        <v>2829.06</v>
      </c>
    </row>
    <row r="37" spans="1:19" ht="12.95" customHeight="1" x14ac:dyDescent="0.2">
      <c r="A37" s="3" t="s">
        <v>170</v>
      </c>
      <c r="B37" t="s">
        <v>181</v>
      </c>
      <c r="C37" s="30" t="s">
        <v>172</v>
      </c>
      <c r="D37" s="30">
        <v>27965</v>
      </c>
      <c r="E37" s="37"/>
      <c r="F37" s="30" t="s">
        <v>173</v>
      </c>
      <c r="G37" t="s">
        <v>174</v>
      </c>
      <c r="H37" s="30" t="s">
        <v>175</v>
      </c>
      <c r="I37" s="38">
        <v>0.5</v>
      </c>
      <c r="J37" s="38">
        <v>0.5</v>
      </c>
      <c r="K37" s="39">
        <v>135</v>
      </c>
      <c r="L37" s="40">
        <v>0.998</v>
      </c>
      <c r="M37" s="41">
        <f t="shared" si="4"/>
        <v>67.364999999999995</v>
      </c>
      <c r="N37" s="44">
        <f t="shared" si="5"/>
        <v>4185</v>
      </c>
      <c r="O37" s="45">
        <f t="shared" si="6"/>
        <v>0.998</v>
      </c>
      <c r="P37" s="43">
        <f t="shared" si="7"/>
        <v>4176.63</v>
      </c>
    </row>
    <row r="38" spans="1:19" ht="12.95" customHeight="1" x14ac:dyDescent="0.2">
      <c r="A38" s="3" t="s">
        <v>170</v>
      </c>
      <c r="B38" t="s">
        <v>182</v>
      </c>
      <c r="C38" s="30" t="s">
        <v>172</v>
      </c>
      <c r="D38" s="30">
        <v>29079</v>
      </c>
      <c r="E38" s="37"/>
      <c r="F38" s="30" t="s">
        <v>173</v>
      </c>
      <c r="G38" t="s">
        <v>174</v>
      </c>
      <c r="H38" s="30" t="s">
        <v>175</v>
      </c>
      <c r="I38" s="38">
        <v>0.5</v>
      </c>
      <c r="J38" s="38">
        <v>0.5</v>
      </c>
      <c r="K38" s="39">
        <v>0</v>
      </c>
      <c r="L38" s="40">
        <v>1</v>
      </c>
      <c r="M38" s="41">
        <f t="shared" si="4"/>
        <v>0</v>
      </c>
      <c r="N38" s="44">
        <f t="shared" si="5"/>
        <v>0</v>
      </c>
      <c r="O38" s="45">
        <f t="shared" si="6"/>
        <v>1</v>
      </c>
      <c r="P38" s="43">
        <f t="shared" si="7"/>
        <v>0</v>
      </c>
    </row>
    <row r="39" spans="1:19" ht="12.95" customHeight="1" x14ac:dyDescent="0.2">
      <c r="A39" s="46" t="s">
        <v>170</v>
      </c>
      <c r="B39" s="47" t="s">
        <v>183</v>
      </c>
      <c r="C39" s="48" t="s">
        <v>172</v>
      </c>
      <c r="D39" s="48">
        <v>29525</v>
      </c>
      <c r="E39" s="37"/>
      <c r="F39" s="48" t="s">
        <v>173</v>
      </c>
      <c r="G39" s="47" t="s">
        <v>174</v>
      </c>
      <c r="H39" s="48" t="s">
        <v>175</v>
      </c>
      <c r="I39" s="49">
        <v>0.5</v>
      </c>
      <c r="J39" s="49">
        <v>0.5</v>
      </c>
      <c r="K39" s="50">
        <v>105</v>
      </c>
      <c r="L39" s="51">
        <v>0.999</v>
      </c>
      <c r="M39" s="52">
        <f t="shared" si="4"/>
        <v>52.447499999999998</v>
      </c>
      <c r="N39" s="53">
        <f t="shared" si="5"/>
        <v>3255</v>
      </c>
      <c r="O39" s="51">
        <f t="shared" si="6"/>
        <v>0.999</v>
      </c>
      <c r="P39" s="54">
        <f t="shared" si="7"/>
        <v>3251.7449999999999</v>
      </c>
    </row>
    <row r="40" spans="1:19" ht="12.95" customHeight="1" x14ac:dyDescent="0.2">
      <c r="C40" s="30"/>
      <c r="D40" s="30"/>
      <c r="E40" s="37"/>
      <c r="I40" s="38"/>
      <c r="J40" s="38"/>
      <c r="K40" s="39"/>
      <c r="L40" s="40"/>
      <c r="M40" s="41"/>
      <c r="N40" s="42"/>
      <c r="O40" s="40"/>
      <c r="P40" s="60"/>
      <c r="Q40" s="4" t="s">
        <v>167</v>
      </c>
      <c r="R40" s="4" t="s">
        <v>11</v>
      </c>
      <c r="S40" s="4" t="s">
        <v>168</v>
      </c>
    </row>
    <row r="41" spans="1:19" ht="12.95" customHeight="1" x14ac:dyDescent="0.2">
      <c r="A41" s="76" t="s">
        <v>184</v>
      </c>
      <c r="B41" s="76"/>
      <c r="E41" s="37"/>
      <c r="K41" s="39">
        <f>SUM(K31:K40)</f>
        <v>906</v>
      </c>
      <c r="M41" s="41">
        <f>SUM(M31:M40)</f>
        <v>300.04664999999994</v>
      </c>
      <c r="N41" s="42">
        <f>SUM(N31:N40)</f>
        <v>28086</v>
      </c>
      <c r="O41" s="30"/>
      <c r="P41" s="63">
        <f>SUM(P31:P40)</f>
        <v>28445.786</v>
      </c>
      <c r="Q41" s="64">
        <v>0.75</v>
      </c>
      <c r="R41" s="60">
        <f>M41*Q41</f>
        <v>225.03498749999994</v>
      </c>
      <c r="S41" s="60">
        <f>M41-R41</f>
        <v>75.0116625</v>
      </c>
    </row>
    <row r="42" spans="1:19" ht="12.95" customHeight="1" x14ac:dyDescent="0.2">
      <c r="A42" s="4"/>
      <c r="B42" s="4"/>
      <c r="E42" s="37"/>
      <c r="K42" s="39"/>
      <c r="M42" s="41"/>
      <c r="N42" s="42"/>
      <c r="O42" s="30"/>
      <c r="P42" s="65"/>
    </row>
    <row r="43" spans="1:19" ht="12.95" customHeight="1" x14ac:dyDescent="0.2">
      <c r="E43" s="37"/>
      <c r="K43" s="39"/>
      <c r="M43" s="39"/>
      <c r="N43" s="42"/>
      <c r="O43" s="30"/>
      <c r="P43" s="43"/>
    </row>
    <row r="44" spans="1:19" ht="12.95" customHeight="1" x14ac:dyDescent="0.2">
      <c r="A44" s="3" t="s">
        <v>170</v>
      </c>
      <c r="B44" t="s">
        <v>185</v>
      </c>
      <c r="C44" s="30" t="s">
        <v>186</v>
      </c>
      <c r="D44" s="30">
        <v>147008</v>
      </c>
      <c r="E44" s="37" t="s">
        <v>187</v>
      </c>
      <c r="F44" s="30" t="s">
        <v>188</v>
      </c>
      <c r="G44" t="s">
        <v>174</v>
      </c>
      <c r="H44" s="30" t="s">
        <v>146</v>
      </c>
      <c r="I44" s="38">
        <v>1</v>
      </c>
      <c r="J44" s="38">
        <v>1</v>
      </c>
      <c r="K44" s="30">
        <v>65</v>
      </c>
      <c r="L44" s="40">
        <v>0.88</v>
      </c>
      <c r="M44" s="41">
        <f t="shared" ref="M44:M75" si="8">K44*L44</f>
        <v>57.2</v>
      </c>
      <c r="N44" s="44">
        <f t="shared" ref="N44:N75" si="9">K44*31</f>
        <v>2015</v>
      </c>
      <c r="O44" s="45">
        <f t="shared" ref="O44:O75" si="10">L44</f>
        <v>0.88</v>
      </c>
      <c r="P44" s="43">
        <f t="shared" ref="P44:P75" si="11">N44*O44</f>
        <v>1773.2</v>
      </c>
    </row>
    <row r="45" spans="1:19" ht="12.95" customHeight="1" x14ac:dyDescent="0.2">
      <c r="A45" s="3" t="s">
        <v>170</v>
      </c>
      <c r="B45" t="s">
        <v>189</v>
      </c>
      <c r="C45" s="30" t="s">
        <v>186</v>
      </c>
      <c r="D45" s="30">
        <v>514019</v>
      </c>
      <c r="E45" s="37" t="s">
        <v>187</v>
      </c>
      <c r="F45" s="30" t="s">
        <v>188</v>
      </c>
      <c r="G45" t="s">
        <v>174</v>
      </c>
      <c r="H45" s="30" t="s">
        <v>146</v>
      </c>
      <c r="I45" s="38">
        <v>1</v>
      </c>
      <c r="J45" s="38">
        <v>1</v>
      </c>
      <c r="K45" s="30">
        <v>0</v>
      </c>
      <c r="L45" s="40">
        <v>0.9</v>
      </c>
      <c r="M45" s="41">
        <f t="shared" si="8"/>
        <v>0</v>
      </c>
      <c r="N45" s="44">
        <f t="shared" si="9"/>
        <v>0</v>
      </c>
      <c r="O45" s="45">
        <f t="shared" si="10"/>
        <v>0.9</v>
      </c>
      <c r="P45" s="43">
        <f t="shared" si="11"/>
        <v>0</v>
      </c>
    </row>
    <row r="46" spans="1:19" ht="12.95" customHeight="1" x14ac:dyDescent="0.2">
      <c r="A46" s="3" t="s">
        <v>170</v>
      </c>
      <c r="B46" t="s">
        <v>190</v>
      </c>
      <c r="C46" s="30" t="s">
        <v>186</v>
      </c>
      <c r="D46" s="30">
        <v>147015</v>
      </c>
      <c r="E46" s="37" t="s">
        <v>191</v>
      </c>
      <c r="F46" s="30" t="s">
        <v>188</v>
      </c>
      <c r="G46" t="s">
        <v>174</v>
      </c>
      <c r="H46" s="30" t="s">
        <v>146</v>
      </c>
      <c r="I46" s="38">
        <v>1</v>
      </c>
      <c r="J46" s="38">
        <v>1</v>
      </c>
      <c r="K46" s="30">
        <v>1</v>
      </c>
      <c r="L46" s="40">
        <v>0.98699999999999999</v>
      </c>
      <c r="M46" s="41">
        <f t="shared" si="8"/>
        <v>0.98699999999999999</v>
      </c>
      <c r="N46" s="44">
        <f t="shared" si="9"/>
        <v>31</v>
      </c>
      <c r="O46" s="45">
        <f t="shared" si="10"/>
        <v>0.98699999999999999</v>
      </c>
      <c r="P46" s="43">
        <f t="shared" si="11"/>
        <v>30.597000000000001</v>
      </c>
    </row>
    <row r="47" spans="1:19" ht="12.95" customHeight="1" x14ac:dyDescent="0.2">
      <c r="A47" s="3" t="s">
        <v>170</v>
      </c>
      <c r="B47" t="s">
        <v>192</v>
      </c>
      <c r="C47" s="30" t="s">
        <v>186</v>
      </c>
      <c r="D47" s="30">
        <v>147016</v>
      </c>
      <c r="E47" s="37" t="s">
        <v>193</v>
      </c>
      <c r="F47" s="30" t="s">
        <v>173</v>
      </c>
      <c r="G47" t="s">
        <v>174</v>
      </c>
      <c r="H47" s="30" t="s">
        <v>146</v>
      </c>
      <c r="I47" s="38">
        <v>1</v>
      </c>
      <c r="J47" s="38">
        <v>1</v>
      </c>
      <c r="K47" s="30">
        <v>31</v>
      </c>
      <c r="L47" s="40">
        <v>0.96</v>
      </c>
      <c r="M47" s="41">
        <f t="shared" si="8"/>
        <v>29.759999999999998</v>
      </c>
      <c r="N47" s="44">
        <f t="shared" si="9"/>
        <v>961</v>
      </c>
      <c r="O47" s="45">
        <f t="shared" si="10"/>
        <v>0.96</v>
      </c>
      <c r="P47" s="43">
        <f t="shared" si="11"/>
        <v>922.56</v>
      </c>
    </row>
    <row r="48" spans="1:19" ht="12.95" customHeight="1" x14ac:dyDescent="0.2">
      <c r="A48" s="3" t="s">
        <v>170</v>
      </c>
      <c r="B48" t="s">
        <v>194</v>
      </c>
      <c r="C48" s="30" t="s">
        <v>186</v>
      </c>
      <c r="D48" s="30">
        <v>514013</v>
      </c>
      <c r="E48" s="37" t="s">
        <v>193</v>
      </c>
      <c r="F48" s="30" t="s">
        <v>173</v>
      </c>
      <c r="G48" t="s">
        <v>174</v>
      </c>
      <c r="H48" s="30" t="s">
        <v>146</v>
      </c>
      <c r="I48" s="38">
        <v>1</v>
      </c>
      <c r="J48" s="38">
        <v>1</v>
      </c>
      <c r="K48" s="30">
        <v>108</v>
      </c>
      <c r="L48" s="40">
        <v>0.93400000000000005</v>
      </c>
      <c r="M48" s="41">
        <f t="shared" si="8"/>
        <v>100.872</v>
      </c>
      <c r="N48" s="44">
        <f t="shared" si="9"/>
        <v>3348</v>
      </c>
      <c r="O48" s="45">
        <f t="shared" si="10"/>
        <v>0.93400000000000005</v>
      </c>
      <c r="P48" s="43">
        <f t="shared" si="11"/>
        <v>3127.0320000000002</v>
      </c>
    </row>
    <row r="49" spans="1:16" ht="12.95" customHeight="1" x14ac:dyDescent="0.2">
      <c r="A49" s="3" t="s">
        <v>170</v>
      </c>
      <c r="B49" t="s">
        <v>195</v>
      </c>
      <c r="C49" s="30" t="s">
        <v>186</v>
      </c>
      <c r="D49" s="30">
        <v>147017</v>
      </c>
      <c r="E49" s="37" t="s">
        <v>196</v>
      </c>
      <c r="F49" s="30" t="s">
        <v>188</v>
      </c>
      <c r="G49" t="s">
        <v>174</v>
      </c>
      <c r="H49" s="30" t="s">
        <v>146</v>
      </c>
      <c r="I49" s="38">
        <v>1</v>
      </c>
      <c r="J49" s="38">
        <v>1</v>
      </c>
      <c r="K49" s="30">
        <v>25</v>
      </c>
      <c r="L49" s="40">
        <v>0.86199999999999999</v>
      </c>
      <c r="M49" s="41">
        <f t="shared" si="8"/>
        <v>21.55</v>
      </c>
      <c r="N49" s="44">
        <f t="shared" si="9"/>
        <v>775</v>
      </c>
      <c r="O49" s="45">
        <f t="shared" si="10"/>
        <v>0.86199999999999999</v>
      </c>
      <c r="P49" s="43">
        <f t="shared" si="11"/>
        <v>668.05</v>
      </c>
    </row>
    <row r="50" spans="1:16" ht="12.95" customHeight="1" x14ac:dyDescent="0.2">
      <c r="A50" s="3" t="s">
        <v>170</v>
      </c>
      <c r="B50" t="s">
        <v>197</v>
      </c>
      <c r="C50" s="30" t="s">
        <v>186</v>
      </c>
      <c r="D50" s="30">
        <v>514079</v>
      </c>
      <c r="E50" s="37" t="s">
        <v>196</v>
      </c>
      <c r="F50" s="30" t="s">
        <v>188</v>
      </c>
      <c r="G50" t="s">
        <v>174</v>
      </c>
      <c r="H50" s="30" t="s">
        <v>146</v>
      </c>
      <c r="I50" s="38">
        <v>1</v>
      </c>
      <c r="J50" s="38">
        <v>1</v>
      </c>
      <c r="K50" s="30">
        <v>85</v>
      </c>
      <c r="L50" s="40">
        <v>0.83599999999999997</v>
      </c>
      <c r="M50" s="41">
        <f t="shared" si="8"/>
        <v>71.06</v>
      </c>
      <c r="N50" s="44">
        <f t="shared" si="9"/>
        <v>2635</v>
      </c>
      <c r="O50" s="45">
        <f t="shared" si="10"/>
        <v>0.83599999999999997</v>
      </c>
      <c r="P50" s="43">
        <f t="shared" si="11"/>
        <v>2202.86</v>
      </c>
    </row>
    <row r="51" spans="1:16" ht="12.95" customHeight="1" x14ac:dyDescent="0.2">
      <c r="A51" s="3" t="s">
        <v>170</v>
      </c>
      <c r="B51" t="s">
        <v>198</v>
      </c>
      <c r="C51" s="30" t="s">
        <v>186</v>
      </c>
      <c r="D51" s="30">
        <v>147018</v>
      </c>
      <c r="E51" s="37" t="s">
        <v>199</v>
      </c>
      <c r="F51" s="30" t="s">
        <v>188</v>
      </c>
      <c r="G51" t="s">
        <v>174</v>
      </c>
      <c r="H51" s="30" t="s">
        <v>146</v>
      </c>
      <c r="I51" s="38">
        <v>0.74299999999999999</v>
      </c>
      <c r="J51" s="38">
        <v>0.74299999999999999</v>
      </c>
      <c r="K51" s="30">
        <v>40</v>
      </c>
      <c r="L51" s="40">
        <v>0.86399999999999999</v>
      </c>
      <c r="M51" s="41">
        <f t="shared" si="8"/>
        <v>34.56</v>
      </c>
      <c r="N51" s="44">
        <f t="shared" si="9"/>
        <v>1240</v>
      </c>
      <c r="O51" s="45">
        <f t="shared" si="10"/>
        <v>0.86399999999999999</v>
      </c>
      <c r="P51" s="43">
        <f t="shared" si="11"/>
        <v>1071.3599999999999</v>
      </c>
    </row>
    <row r="52" spans="1:16" ht="12.95" customHeight="1" x14ac:dyDescent="0.2">
      <c r="A52" s="3" t="s">
        <v>170</v>
      </c>
      <c r="B52" t="s">
        <v>200</v>
      </c>
      <c r="C52" s="30" t="s">
        <v>186</v>
      </c>
      <c r="D52" s="30">
        <v>514076</v>
      </c>
      <c r="E52" s="37" t="s">
        <v>199</v>
      </c>
      <c r="F52" s="30" t="s">
        <v>188</v>
      </c>
      <c r="G52" t="s">
        <v>174</v>
      </c>
      <c r="H52" s="30" t="s">
        <v>146</v>
      </c>
      <c r="I52" s="38">
        <v>0.74299999999999999</v>
      </c>
      <c r="J52" s="38">
        <v>0.74299999999999999</v>
      </c>
      <c r="K52" s="30">
        <v>67</v>
      </c>
      <c r="L52" s="40">
        <v>0.874</v>
      </c>
      <c r="M52" s="41">
        <f t="shared" si="8"/>
        <v>58.558</v>
      </c>
      <c r="N52" s="44">
        <f t="shared" si="9"/>
        <v>2077</v>
      </c>
      <c r="O52" s="45">
        <f t="shared" si="10"/>
        <v>0.874</v>
      </c>
      <c r="P52" s="43">
        <f t="shared" si="11"/>
        <v>1815.298</v>
      </c>
    </row>
    <row r="53" spans="1:16" ht="12.95" customHeight="1" x14ac:dyDescent="0.2">
      <c r="A53" s="3" t="s">
        <v>170</v>
      </c>
      <c r="B53" t="s">
        <v>201</v>
      </c>
      <c r="C53" s="30" t="s">
        <v>186</v>
      </c>
      <c r="D53" s="30">
        <v>147019</v>
      </c>
      <c r="E53" s="37" t="s">
        <v>202</v>
      </c>
      <c r="F53" s="30" t="s">
        <v>173</v>
      </c>
      <c r="G53" t="s">
        <v>174</v>
      </c>
      <c r="H53" s="30" t="s">
        <v>146</v>
      </c>
      <c r="I53" s="38">
        <v>1</v>
      </c>
      <c r="J53" s="38">
        <v>1</v>
      </c>
      <c r="K53" s="30">
        <v>20</v>
      </c>
      <c r="L53" s="40">
        <v>0.97799999999999998</v>
      </c>
      <c r="M53" s="41">
        <f t="shared" si="8"/>
        <v>19.559999999999999</v>
      </c>
      <c r="N53" s="44">
        <f t="shared" si="9"/>
        <v>620</v>
      </c>
      <c r="O53" s="45">
        <f t="shared" si="10"/>
        <v>0.97799999999999998</v>
      </c>
      <c r="P53" s="43">
        <f t="shared" si="11"/>
        <v>606.36</v>
      </c>
    </row>
    <row r="54" spans="1:16" ht="12.95" customHeight="1" x14ac:dyDescent="0.2">
      <c r="A54" s="3" t="s">
        <v>170</v>
      </c>
      <c r="B54" t="s">
        <v>203</v>
      </c>
      <c r="C54" s="30" t="s">
        <v>186</v>
      </c>
      <c r="D54" s="30">
        <v>514053</v>
      </c>
      <c r="E54" s="37" t="s">
        <v>202</v>
      </c>
      <c r="F54" s="30" t="s">
        <v>173</v>
      </c>
      <c r="G54" t="s">
        <v>174</v>
      </c>
      <c r="H54" s="30" t="s">
        <v>146</v>
      </c>
      <c r="I54" s="38">
        <v>1</v>
      </c>
      <c r="J54" s="38">
        <v>1</v>
      </c>
      <c r="K54" s="30">
        <v>62</v>
      </c>
      <c r="L54" s="40">
        <v>0.97899999999999998</v>
      </c>
      <c r="M54" s="41">
        <f t="shared" si="8"/>
        <v>60.698</v>
      </c>
      <c r="N54" s="44">
        <f t="shared" si="9"/>
        <v>1922</v>
      </c>
      <c r="O54" s="45">
        <f t="shared" si="10"/>
        <v>0.97899999999999998</v>
      </c>
      <c r="P54" s="43">
        <f t="shared" si="11"/>
        <v>1881.6379999999999</v>
      </c>
    </row>
    <row r="55" spans="1:16" ht="12.95" customHeight="1" x14ac:dyDescent="0.2">
      <c r="A55" s="3" t="s">
        <v>170</v>
      </c>
      <c r="B55" t="s">
        <v>204</v>
      </c>
      <c r="C55" s="30" t="s">
        <v>186</v>
      </c>
      <c r="D55" s="30">
        <v>147020</v>
      </c>
      <c r="E55" s="37" t="s">
        <v>205</v>
      </c>
      <c r="F55" s="30" t="s">
        <v>173</v>
      </c>
      <c r="G55" t="s">
        <v>174</v>
      </c>
      <c r="H55" s="30" t="s">
        <v>146</v>
      </c>
      <c r="I55" s="38">
        <v>1</v>
      </c>
      <c r="J55" s="38">
        <v>1</v>
      </c>
      <c r="K55" s="30">
        <v>35</v>
      </c>
      <c r="L55" s="40">
        <v>0.98299999999999998</v>
      </c>
      <c r="M55" s="41">
        <f t="shared" si="8"/>
        <v>34.405000000000001</v>
      </c>
      <c r="N55" s="44">
        <f t="shared" si="9"/>
        <v>1085</v>
      </c>
      <c r="O55" s="45">
        <f t="shared" si="10"/>
        <v>0.98299999999999998</v>
      </c>
      <c r="P55" s="43">
        <f t="shared" si="11"/>
        <v>1066.5550000000001</v>
      </c>
    </row>
    <row r="56" spans="1:16" ht="12.95" customHeight="1" x14ac:dyDescent="0.2">
      <c r="A56" s="3" t="s">
        <v>170</v>
      </c>
      <c r="B56" t="s">
        <v>206</v>
      </c>
      <c r="C56" s="30" t="s">
        <v>186</v>
      </c>
      <c r="D56" s="30">
        <v>514083</v>
      </c>
      <c r="E56" s="37" t="s">
        <v>205</v>
      </c>
      <c r="F56" s="30" t="s">
        <v>173</v>
      </c>
      <c r="G56" t="s">
        <v>174</v>
      </c>
      <c r="H56" s="30" t="s">
        <v>146</v>
      </c>
      <c r="I56" s="38">
        <v>1</v>
      </c>
      <c r="J56" s="38">
        <v>1</v>
      </c>
      <c r="K56" s="30">
        <v>93</v>
      </c>
      <c r="L56" s="40">
        <v>0.97499999999999998</v>
      </c>
      <c r="M56" s="41">
        <f t="shared" si="8"/>
        <v>90.674999999999997</v>
      </c>
      <c r="N56" s="44">
        <f t="shared" si="9"/>
        <v>2883</v>
      </c>
      <c r="O56" s="45">
        <f t="shared" si="10"/>
        <v>0.97499999999999998</v>
      </c>
      <c r="P56" s="43">
        <f t="shared" si="11"/>
        <v>2810.9249999999997</v>
      </c>
    </row>
    <row r="57" spans="1:16" ht="12.95" customHeight="1" x14ac:dyDescent="0.2">
      <c r="A57" s="3" t="s">
        <v>170</v>
      </c>
      <c r="B57" t="s">
        <v>207</v>
      </c>
      <c r="C57" s="30" t="s">
        <v>186</v>
      </c>
      <c r="D57" s="30">
        <v>147023</v>
      </c>
      <c r="E57" s="37" t="s">
        <v>208</v>
      </c>
      <c r="F57" s="30" t="s">
        <v>173</v>
      </c>
      <c r="G57" t="s">
        <v>174</v>
      </c>
      <c r="H57" s="30" t="s">
        <v>146</v>
      </c>
      <c r="I57" s="38">
        <v>1</v>
      </c>
      <c r="J57" s="38">
        <v>1</v>
      </c>
      <c r="K57" s="30">
        <v>25</v>
      </c>
      <c r="L57" s="40">
        <v>0.94499999999999995</v>
      </c>
      <c r="M57" s="41">
        <f t="shared" si="8"/>
        <v>23.625</v>
      </c>
      <c r="N57" s="44">
        <f t="shared" si="9"/>
        <v>775</v>
      </c>
      <c r="O57" s="45">
        <f t="shared" si="10"/>
        <v>0.94499999999999995</v>
      </c>
      <c r="P57" s="43">
        <f t="shared" si="11"/>
        <v>732.375</v>
      </c>
    </row>
    <row r="58" spans="1:16" ht="12.95" customHeight="1" x14ac:dyDescent="0.2">
      <c r="A58" s="3" t="s">
        <v>170</v>
      </c>
      <c r="B58" t="s">
        <v>209</v>
      </c>
      <c r="C58" s="30" t="s">
        <v>186</v>
      </c>
      <c r="D58" s="30">
        <v>514086</v>
      </c>
      <c r="E58" s="37" t="s">
        <v>208</v>
      </c>
      <c r="F58" s="30" t="s">
        <v>173</v>
      </c>
      <c r="G58" t="s">
        <v>174</v>
      </c>
      <c r="H58" s="30" t="s">
        <v>146</v>
      </c>
      <c r="I58" s="38">
        <v>1</v>
      </c>
      <c r="J58" s="38">
        <v>1</v>
      </c>
      <c r="K58" s="30">
        <v>96</v>
      </c>
      <c r="L58" s="40">
        <v>0.93300000000000005</v>
      </c>
      <c r="M58" s="41">
        <f t="shared" si="8"/>
        <v>89.568000000000012</v>
      </c>
      <c r="N58" s="44">
        <f t="shared" si="9"/>
        <v>2976</v>
      </c>
      <c r="O58" s="45">
        <f t="shared" si="10"/>
        <v>0.93300000000000005</v>
      </c>
      <c r="P58" s="43">
        <f t="shared" si="11"/>
        <v>2776.6080000000002</v>
      </c>
    </row>
    <row r="59" spans="1:16" ht="12.95" customHeight="1" x14ac:dyDescent="0.2">
      <c r="A59" s="3" t="s">
        <v>170</v>
      </c>
      <c r="B59" t="s">
        <v>210</v>
      </c>
      <c r="C59" s="30" t="s">
        <v>186</v>
      </c>
      <c r="D59" s="30"/>
      <c r="E59" s="37" t="s">
        <v>211</v>
      </c>
      <c r="F59" s="30" t="s">
        <v>173</v>
      </c>
      <c r="G59" t="s">
        <v>174</v>
      </c>
      <c r="H59" s="30" t="s">
        <v>146</v>
      </c>
      <c r="I59" s="38">
        <v>1</v>
      </c>
      <c r="J59" s="38">
        <v>1</v>
      </c>
      <c r="K59" s="30">
        <v>0</v>
      </c>
      <c r="L59" s="40">
        <v>0.93600000000000005</v>
      </c>
      <c r="M59" s="41">
        <f t="shared" si="8"/>
        <v>0</v>
      </c>
      <c r="N59" s="44">
        <f t="shared" si="9"/>
        <v>0</v>
      </c>
      <c r="O59" s="45">
        <f t="shared" si="10"/>
        <v>0.93600000000000005</v>
      </c>
      <c r="P59" s="43">
        <f t="shared" si="11"/>
        <v>0</v>
      </c>
    </row>
    <row r="60" spans="1:16" ht="12.95" customHeight="1" x14ac:dyDescent="0.2">
      <c r="A60" s="3" t="s">
        <v>170</v>
      </c>
      <c r="B60" t="s">
        <v>212</v>
      </c>
      <c r="C60" s="30" t="s">
        <v>186</v>
      </c>
      <c r="D60" s="30">
        <v>514082</v>
      </c>
      <c r="E60" s="37" t="s">
        <v>211</v>
      </c>
      <c r="F60" s="30" t="s">
        <v>173</v>
      </c>
      <c r="G60" t="s">
        <v>174</v>
      </c>
      <c r="H60" s="30" t="s">
        <v>146</v>
      </c>
      <c r="I60" s="38">
        <v>1</v>
      </c>
      <c r="J60" s="38">
        <v>1</v>
      </c>
      <c r="K60" s="30">
        <v>49</v>
      </c>
      <c r="L60" s="40">
        <v>0.93600000000000005</v>
      </c>
      <c r="M60" s="41">
        <f t="shared" si="8"/>
        <v>45.864000000000004</v>
      </c>
      <c r="N60" s="44">
        <f t="shared" si="9"/>
        <v>1519</v>
      </c>
      <c r="O60" s="45">
        <f t="shared" si="10"/>
        <v>0.93600000000000005</v>
      </c>
      <c r="P60" s="43">
        <f t="shared" si="11"/>
        <v>1421.7840000000001</v>
      </c>
    </row>
    <row r="61" spans="1:16" ht="12.95" customHeight="1" x14ac:dyDescent="0.2">
      <c r="A61" s="3" t="s">
        <v>170</v>
      </c>
      <c r="B61" t="s">
        <v>213</v>
      </c>
      <c r="C61" s="30" t="s">
        <v>186</v>
      </c>
      <c r="D61" s="30">
        <v>147025</v>
      </c>
      <c r="E61" s="37" t="s">
        <v>214</v>
      </c>
      <c r="F61" s="30" t="s">
        <v>173</v>
      </c>
      <c r="G61" t="s">
        <v>174</v>
      </c>
      <c r="H61" s="30" t="s">
        <v>146</v>
      </c>
      <c r="I61" s="38">
        <v>1</v>
      </c>
      <c r="J61" s="38">
        <v>1</v>
      </c>
      <c r="K61" s="30">
        <v>30</v>
      </c>
      <c r="L61" s="40">
        <v>0.93</v>
      </c>
      <c r="M61" s="41">
        <f t="shared" si="8"/>
        <v>27.900000000000002</v>
      </c>
      <c r="N61" s="44">
        <f t="shared" si="9"/>
        <v>930</v>
      </c>
      <c r="O61" s="45">
        <f t="shared" si="10"/>
        <v>0.93</v>
      </c>
      <c r="P61" s="43">
        <f t="shared" si="11"/>
        <v>864.90000000000009</v>
      </c>
    </row>
    <row r="62" spans="1:16" ht="12.95" customHeight="1" x14ac:dyDescent="0.2">
      <c r="A62" s="3" t="s">
        <v>170</v>
      </c>
      <c r="B62" t="s">
        <v>215</v>
      </c>
      <c r="C62" s="30" t="s">
        <v>186</v>
      </c>
      <c r="D62" s="30">
        <v>514092</v>
      </c>
      <c r="E62" s="37" t="s">
        <v>214</v>
      </c>
      <c r="F62" s="30" t="s">
        <v>173</v>
      </c>
      <c r="G62" t="s">
        <v>174</v>
      </c>
      <c r="H62" s="30" t="s">
        <v>146</v>
      </c>
      <c r="I62" s="38">
        <v>1</v>
      </c>
      <c r="J62" s="38">
        <v>1</v>
      </c>
      <c r="K62" s="30">
        <v>42</v>
      </c>
      <c r="L62" s="40">
        <v>0.91500000000000004</v>
      </c>
      <c r="M62" s="41">
        <f t="shared" si="8"/>
        <v>38.43</v>
      </c>
      <c r="N62" s="44">
        <f t="shared" si="9"/>
        <v>1302</v>
      </c>
      <c r="O62" s="45">
        <f t="shared" si="10"/>
        <v>0.91500000000000004</v>
      </c>
      <c r="P62" s="43">
        <f t="shared" si="11"/>
        <v>1191.3300000000002</v>
      </c>
    </row>
    <row r="63" spans="1:16" ht="12.95" customHeight="1" x14ac:dyDescent="0.2">
      <c r="A63" s="3" t="s">
        <v>170</v>
      </c>
      <c r="B63" t="s">
        <v>216</v>
      </c>
      <c r="C63" s="30" t="s">
        <v>186</v>
      </c>
      <c r="D63" s="30">
        <v>147026</v>
      </c>
      <c r="E63" s="37" t="s">
        <v>217</v>
      </c>
      <c r="F63" s="30" t="s">
        <v>188</v>
      </c>
      <c r="G63" t="s">
        <v>174</v>
      </c>
      <c r="H63" s="30" t="s">
        <v>146</v>
      </c>
      <c r="I63" s="38">
        <v>1</v>
      </c>
      <c r="J63" s="38">
        <v>1</v>
      </c>
      <c r="K63" s="30">
        <v>7</v>
      </c>
      <c r="L63" s="40">
        <v>0.93100000000000005</v>
      </c>
      <c r="M63" s="41">
        <f t="shared" si="8"/>
        <v>6.5170000000000003</v>
      </c>
      <c r="N63" s="44">
        <f t="shared" si="9"/>
        <v>217</v>
      </c>
      <c r="O63" s="45">
        <f t="shared" si="10"/>
        <v>0.93100000000000005</v>
      </c>
      <c r="P63" s="43">
        <f t="shared" si="11"/>
        <v>202.02700000000002</v>
      </c>
    </row>
    <row r="64" spans="1:16" ht="12.95" customHeight="1" x14ac:dyDescent="0.2">
      <c r="A64" s="3" t="s">
        <v>170</v>
      </c>
      <c r="B64" t="s">
        <v>218</v>
      </c>
      <c r="C64" s="30" t="s">
        <v>186</v>
      </c>
      <c r="D64" s="30">
        <v>514074</v>
      </c>
      <c r="E64" s="37" t="s">
        <v>217</v>
      </c>
      <c r="F64" s="30" t="s">
        <v>188</v>
      </c>
      <c r="G64" t="s">
        <v>174</v>
      </c>
      <c r="H64" s="30" t="s">
        <v>146</v>
      </c>
      <c r="I64" s="38">
        <v>1</v>
      </c>
      <c r="J64" s="38">
        <v>1</v>
      </c>
      <c r="K64" s="30">
        <v>60</v>
      </c>
      <c r="L64" s="40">
        <v>0.90300000000000002</v>
      </c>
      <c r="M64" s="41">
        <f t="shared" si="8"/>
        <v>54.18</v>
      </c>
      <c r="N64" s="44">
        <f t="shared" si="9"/>
        <v>1860</v>
      </c>
      <c r="O64" s="45">
        <f t="shared" si="10"/>
        <v>0.90300000000000002</v>
      </c>
      <c r="P64" s="43">
        <f t="shared" si="11"/>
        <v>1679.5800000000002</v>
      </c>
    </row>
    <row r="65" spans="1:16" ht="12.95" customHeight="1" x14ac:dyDescent="0.2">
      <c r="A65" s="3" t="s">
        <v>170</v>
      </c>
      <c r="B65" t="s">
        <v>219</v>
      </c>
      <c r="C65" s="30" t="s">
        <v>186</v>
      </c>
      <c r="D65" s="30">
        <v>147027</v>
      </c>
      <c r="E65" s="37" t="s">
        <v>220</v>
      </c>
      <c r="F65" s="30" t="s">
        <v>173</v>
      </c>
      <c r="G65" t="s">
        <v>174</v>
      </c>
      <c r="H65" s="30" t="s">
        <v>146</v>
      </c>
      <c r="I65" s="38">
        <v>1</v>
      </c>
      <c r="J65" s="38">
        <v>1</v>
      </c>
      <c r="K65" s="30">
        <v>25</v>
      </c>
      <c r="L65" s="40">
        <v>0.98</v>
      </c>
      <c r="M65" s="41">
        <f t="shared" si="8"/>
        <v>24.5</v>
      </c>
      <c r="N65" s="44">
        <f t="shared" si="9"/>
        <v>775</v>
      </c>
      <c r="O65" s="45">
        <f t="shared" si="10"/>
        <v>0.98</v>
      </c>
      <c r="P65" s="43">
        <f t="shared" si="11"/>
        <v>759.5</v>
      </c>
    </row>
    <row r="66" spans="1:16" ht="12.95" customHeight="1" x14ac:dyDescent="0.2">
      <c r="A66" s="3" t="s">
        <v>170</v>
      </c>
      <c r="B66" t="s">
        <v>221</v>
      </c>
      <c r="C66" s="30" t="s">
        <v>186</v>
      </c>
      <c r="D66" s="30">
        <v>814011</v>
      </c>
      <c r="E66" s="37" t="s">
        <v>220</v>
      </c>
      <c r="F66" s="30" t="s">
        <v>173</v>
      </c>
      <c r="G66" t="s">
        <v>174</v>
      </c>
      <c r="H66" s="30" t="s">
        <v>146</v>
      </c>
      <c r="I66" s="38">
        <v>1</v>
      </c>
      <c r="J66" s="38">
        <v>1</v>
      </c>
      <c r="K66" s="30">
        <v>66</v>
      </c>
      <c r="L66" s="40">
        <v>0.97599999999999998</v>
      </c>
      <c r="M66" s="41">
        <f t="shared" si="8"/>
        <v>64.415999999999997</v>
      </c>
      <c r="N66" s="44">
        <f t="shared" si="9"/>
        <v>2046</v>
      </c>
      <c r="O66" s="45">
        <f t="shared" si="10"/>
        <v>0.97599999999999998</v>
      </c>
      <c r="P66" s="43">
        <f t="shared" si="11"/>
        <v>1996.896</v>
      </c>
    </row>
    <row r="67" spans="1:16" ht="12.95" customHeight="1" x14ac:dyDescent="0.2">
      <c r="A67" s="3" t="s">
        <v>170</v>
      </c>
      <c r="B67" t="s">
        <v>222</v>
      </c>
      <c r="C67" s="30" t="s">
        <v>186</v>
      </c>
      <c r="D67" s="30">
        <v>147028</v>
      </c>
      <c r="E67" s="37" t="s">
        <v>223</v>
      </c>
      <c r="F67" s="30" t="s">
        <v>173</v>
      </c>
      <c r="G67" t="s">
        <v>174</v>
      </c>
      <c r="H67" s="30" t="s">
        <v>146</v>
      </c>
      <c r="I67" s="38">
        <v>1</v>
      </c>
      <c r="J67" s="38">
        <v>1</v>
      </c>
      <c r="K67" s="30">
        <v>40</v>
      </c>
      <c r="L67" s="40">
        <v>0.98299999999999998</v>
      </c>
      <c r="M67" s="41">
        <f t="shared" si="8"/>
        <v>39.32</v>
      </c>
      <c r="N67" s="44">
        <f t="shared" si="9"/>
        <v>1240</v>
      </c>
      <c r="O67" s="45">
        <f t="shared" si="10"/>
        <v>0.98299999999999998</v>
      </c>
      <c r="P67" s="43">
        <f t="shared" si="11"/>
        <v>1218.92</v>
      </c>
    </row>
    <row r="68" spans="1:16" ht="12.95" customHeight="1" x14ac:dyDescent="0.2">
      <c r="A68" s="3" t="s">
        <v>170</v>
      </c>
      <c r="B68" t="s">
        <v>224</v>
      </c>
      <c r="C68" s="30" t="s">
        <v>186</v>
      </c>
      <c r="D68" s="30">
        <v>814010</v>
      </c>
      <c r="E68" s="37" t="s">
        <v>223</v>
      </c>
      <c r="F68" s="30" t="s">
        <v>173</v>
      </c>
      <c r="G68" t="s">
        <v>174</v>
      </c>
      <c r="H68" s="30" t="s">
        <v>146</v>
      </c>
      <c r="I68" s="38">
        <v>1</v>
      </c>
      <c r="J68" s="38">
        <v>1</v>
      </c>
      <c r="K68" s="30">
        <v>64</v>
      </c>
      <c r="L68" s="40">
        <v>0.96899999999999997</v>
      </c>
      <c r="M68" s="41">
        <f t="shared" si="8"/>
        <v>62.015999999999998</v>
      </c>
      <c r="N68" s="44">
        <f t="shared" si="9"/>
        <v>1984</v>
      </c>
      <c r="O68" s="45">
        <f t="shared" si="10"/>
        <v>0.96899999999999997</v>
      </c>
      <c r="P68" s="43">
        <f t="shared" si="11"/>
        <v>1922.4959999999999</v>
      </c>
    </row>
    <row r="69" spans="1:16" ht="12.95" customHeight="1" x14ac:dyDescent="0.2">
      <c r="A69" s="3" t="s">
        <v>170</v>
      </c>
      <c r="B69" t="s">
        <v>225</v>
      </c>
      <c r="C69" s="30" t="s">
        <v>186</v>
      </c>
      <c r="D69" s="30">
        <v>147035</v>
      </c>
      <c r="E69" s="37" t="s">
        <v>205</v>
      </c>
      <c r="F69" s="30" t="s">
        <v>173</v>
      </c>
      <c r="G69" t="s">
        <v>174</v>
      </c>
      <c r="H69" s="30" t="s">
        <v>146</v>
      </c>
      <c r="I69" s="38">
        <v>1</v>
      </c>
      <c r="J69" s="38">
        <v>1</v>
      </c>
      <c r="K69" s="30">
        <v>25</v>
      </c>
      <c r="L69" s="40">
        <v>0.96899999999999997</v>
      </c>
      <c r="M69" s="41">
        <f t="shared" si="8"/>
        <v>24.224999999999998</v>
      </c>
      <c r="N69" s="44">
        <f t="shared" si="9"/>
        <v>775</v>
      </c>
      <c r="O69" s="45">
        <f t="shared" si="10"/>
        <v>0.96899999999999997</v>
      </c>
      <c r="P69" s="43">
        <f t="shared" si="11"/>
        <v>750.97500000000002</v>
      </c>
    </row>
    <row r="70" spans="1:16" ht="12.95" customHeight="1" x14ac:dyDescent="0.2">
      <c r="A70" s="3" t="s">
        <v>170</v>
      </c>
      <c r="B70" t="s">
        <v>226</v>
      </c>
      <c r="C70" s="30" t="s">
        <v>186</v>
      </c>
      <c r="D70" s="30">
        <v>814014</v>
      </c>
      <c r="E70" s="37" t="s">
        <v>205</v>
      </c>
      <c r="F70" s="30" t="s">
        <v>173</v>
      </c>
      <c r="G70" t="s">
        <v>174</v>
      </c>
      <c r="H70" s="30" t="s">
        <v>146</v>
      </c>
      <c r="I70" s="38">
        <v>1</v>
      </c>
      <c r="J70" s="38">
        <v>1</v>
      </c>
      <c r="K70" s="30">
        <v>121</v>
      </c>
      <c r="L70" s="40">
        <v>0.94699999999999995</v>
      </c>
      <c r="M70" s="41">
        <f t="shared" si="8"/>
        <v>114.58699999999999</v>
      </c>
      <c r="N70" s="44">
        <f t="shared" si="9"/>
        <v>3751</v>
      </c>
      <c r="O70" s="45">
        <f t="shared" si="10"/>
        <v>0.94699999999999995</v>
      </c>
      <c r="P70" s="43">
        <f t="shared" si="11"/>
        <v>3552.1969999999997</v>
      </c>
    </row>
    <row r="71" spans="1:16" ht="12.95" customHeight="1" x14ac:dyDescent="0.2">
      <c r="A71" s="3" t="s">
        <v>170</v>
      </c>
      <c r="B71" t="s">
        <v>227</v>
      </c>
      <c r="C71" s="30" t="s">
        <v>186</v>
      </c>
      <c r="D71" s="30">
        <v>147036</v>
      </c>
      <c r="E71" s="37" t="s">
        <v>228</v>
      </c>
      <c r="F71" s="30" t="s">
        <v>188</v>
      </c>
      <c r="G71" t="s">
        <v>174</v>
      </c>
      <c r="H71" s="30" t="s">
        <v>146</v>
      </c>
      <c r="I71" s="38">
        <v>1</v>
      </c>
      <c r="J71" s="38">
        <v>1</v>
      </c>
      <c r="K71" s="30">
        <v>51</v>
      </c>
      <c r="L71" s="40">
        <v>0.94099999999999995</v>
      </c>
      <c r="M71" s="41">
        <f t="shared" si="8"/>
        <v>47.991</v>
      </c>
      <c r="N71" s="44">
        <f t="shared" si="9"/>
        <v>1581</v>
      </c>
      <c r="O71" s="45">
        <f t="shared" si="10"/>
        <v>0.94099999999999995</v>
      </c>
      <c r="P71" s="43">
        <f t="shared" si="11"/>
        <v>1487.721</v>
      </c>
    </row>
    <row r="72" spans="1:16" ht="12.95" customHeight="1" x14ac:dyDescent="0.2">
      <c r="A72" s="3" t="s">
        <v>170</v>
      </c>
      <c r="B72" t="s">
        <v>229</v>
      </c>
      <c r="C72" s="30" t="s">
        <v>186</v>
      </c>
      <c r="D72" s="30">
        <v>514056</v>
      </c>
      <c r="E72" s="37" t="s">
        <v>228</v>
      </c>
      <c r="F72" s="30" t="s">
        <v>188</v>
      </c>
      <c r="G72" t="s">
        <v>174</v>
      </c>
      <c r="H72" s="30" t="s">
        <v>146</v>
      </c>
      <c r="I72" s="38">
        <v>1</v>
      </c>
      <c r="J72" s="38">
        <v>1</v>
      </c>
      <c r="K72" s="30">
        <v>72</v>
      </c>
      <c r="L72" s="40">
        <v>0.93100000000000005</v>
      </c>
      <c r="M72" s="41">
        <f t="shared" si="8"/>
        <v>67.032000000000011</v>
      </c>
      <c r="N72" s="44">
        <f t="shared" si="9"/>
        <v>2232</v>
      </c>
      <c r="O72" s="45">
        <f t="shared" si="10"/>
        <v>0.93100000000000005</v>
      </c>
      <c r="P72" s="43">
        <f t="shared" si="11"/>
        <v>2077.9920000000002</v>
      </c>
    </row>
    <row r="73" spans="1:16" ht="12.95" customHeight="1" x14ac:dyDescent="0.2">
      <c r="A73" s="3" t="s">
        <v>170</v>
      </c>
      <c r="B73" t="s">
        <v>230</v>
      </c>
      <c r="C73" s="30" t="s">
        <v>186</v>
      </c>
      <c r="D73" s="30">
        <v>514081</v>
      </c>
      <c r="E73" s="37" t="s">
        <v>231</v>
      </c>
      <c r="F73" s="30" t="s">
        <v>173</v>
      </c>
      <c r="G73" t="s">
        <v>174</v>
      </c>
      <c r="H73" s="30" t="s">
        <v>146</v>
      </c>
      <c r="I73" s="38">
        <v>1</v>
      </c>
      <c r="J73" s="38">
        <v>1</v>
      </c>
      <c r="K73" s="30">
        <v>10</v>
      </c>
      <c r="L73" s="40">
        <v>0.90400000000000003</v>
      </c>
      <c r="M73" s="41">
        <f t="shared" si="8"/>
        <v>9.0400000000000009</v>
      </c>
      <c r="N73" s="44">
        <f t="shared" si="9"/>
        <v>310</v>
      </c>
      <c r="O73" s="45">
        <f t="shared" si="10"/>
        <v>0.90400000000000003</v>
      </c>
      <c r="P73" s="43">
        <f t="shared" si="11"/>
        <v>280.24</v>
      </c>
    </row>
    <row r="74" spans="1:16" ht="12.95" customHeight="1" x14ac:dyDescent="0.2">
      <c r="A74" s="3" t="s">
        <v>170</v>
      </c>
      <c r="B74" t="s">
        <v>232</v>
      </c>
      <c r="C74" s="30" t="s">
        <v>186</v>
      </c>
      <c r="D74" s="30">
        <v>147038</v>
      </c>
      <c r="E74" s="37" t="s">
        <v>231</v>
      </c>
      <c r="F74" s="30" t="s">
        <v>173</v>
      </c>
      <c r="G74" t="s">
        <v>174</v>
      </c>
      <c r="H74" s="30" t="s">
        <v>146</v>
      </c>
      <c r="I74" s="38">
        <v>1</v>
      </c>
      <c r="J74" s="38">
        <v>1</v>
      </c>
      <c r="K74" s="30">
        <v>107</v>
      </c>
      <c r="L74" s="40">
        <v>0.88</v>
      </c>
      <c r="M74" s="41">
        <f t="shared" si="8"/>
        <v>94.16</v>
      </c>
      <c r="N74" s="44">
        <f t="shared" si="9"/>
        <v>3317</v>
      </c>
      <c r="O74" s="45">
        <f t="shared" si="10"/>
        <v>0.88</v>
      </c>
      <c r="P74" s="43">
        <f t="shared" si="11"/>
        <v>2918.96</v>
      </c>
    </row>
    <row r="75" spans="1:16" ht="12.95" customHeight="1" x14ac:dyDescent="0.2">
      <c r="A75" s="3" t="s">
        <v>170</v>
      </c>
      <c r="B75" t="s">
        <v>233</v>
      </c>
      <c r="C75" s="30" t="s">
        <v>186</v>
      </c>
      <c r="D75" s="30">
        <v>147039</v>
      </c>
      <c r="E75" s="37" t="s">
        <v>234</v>
      </c>
      <c r="F75" s="30" t="s">
        <v>173</v>
      </c>
      <c r="G75" t="s">
        <v>174</v>
      </c>
      <c r="H75" s="30" t="s">
        <v>146</v>
      </c>
      <c r="I75" s="38">
        <v>1</v>
      </c>
      <c r="J75" s="38">
        <v>1</v>
      </c>
      <c r="K75" s="30">
        <v>25</v>
      </c>
      <c r="L75" s="40">
        <v>0.96599999999999997</v>
      </c>
      <c r="M75" s="41">
        <f t="shared" si="8"/>
        <v>24.15</v>
      </c>
      <c r="N75" s="44">
        <f t="shared" si="9"/>
        <v>775</v>
      </c>
      <c r="O75" s="45">
        <f t="shared" si="10"/>
        <v>0.96599999999999997</v>
      </c>
      <c r="P75" s="43">
        <f t="shared" si="11"/>
        <v>748.65</v>
      </c>
    </row>
    <row r="76" spans="1:16" ht="12.95" customHeight="1" x14ac:dyDescent="0.2">
      <c r="A76" s="3" t="s">
        <v>170</v>
      </c>
      <c r="B76" s="66" t="s">
        <v>235</v>
      </c>
      <c r="C76" s="67" t="s">
        <v>186</v>
      </c>
      <c r="D76" s="67">
        <v>514054</v>
      </c>
      <c r="E76" s="68" t="s">
        <v>236</v>
      </c>
      <c r="F76" s="67" t="s">
        <v>173</v>
      </c>
      <c r="G76" s="66" t="s">
        <v>174</v>
      </c>
      <c r="H76" s="30" t="s">
        <v>146</v>
      </c>
      <c r="I76" s="38">
        <v>1</v>
      </c>
      <c r="J76" s="38">
        <v>1</v>
      </c>
      <c r="K76" s="30">
        <v>79</v>
      </c>
      <c r="L76" s="40">
        <v>0.97599999999999998</v>
      </c>
      <c r="M76" s="41">
        <f t="shared" ref="M76:M107" si="12">K76*L76</f>
        <v>77.103999999999999</v>
      </c>
      <c r="N76" s="44">
        <f t="shared" ref="N76:N107" si="13">K76*31</f>
        <v>2449</v>
      </c>
      <c r="O76" s="45">
        <f t="shared" ref="O76:O107" si="14">L76</f>
        <v>0.97599999999999998</v>
      </c>
      <c r="P76" s="43">
        <f t="shared" ref="P76:P107" si="15">N76*O76</f>
        <v>2390.2240000000002</v>
      </c>
    </row>
    <row r="77" spans="1:16" ht="12.95" customHeight="1" x14ac:dyDescent="0.2">
      <c r="A77" s="3" t="s">
        <v>170</v>
      </c>
      <c r="B77" t="s">
        <v>237</v>
      </c>
      <c r="C77" s="30" t="s">
        <v>186</v>
      </c>
      <c r="D77" s="30">
        <v>147040</v>
      </c>
      <c r="E77" s="37" t="s">
        <v>238</v>
      </c>
      <c r="F77" s="30" t="s">
        <v>173</v>
      </c>
      <c r="G77" t="s">
        <v>174</v>
      </c>
      <c r="H77" s="30" t="s">
        <v>146</v>
      </c>
      <c r="I77" s="38">
        <v>1</v>
      </c>
      <c r="J77" s="38">
        <v>1</v>
      </c>
      <c r="K77" s="30">
        <v>25</v>
      </c>
      <c r="L77" s="40">
        <v>0.98</v>
      </c>
      <c r="M77" s="41">
        <f t="shared" si="12"/>
        <v>24.5</v>
      </c>
      <c r="N77" s="44">
        <f t="shared" si="13"/>
        <v>775</v>
      </c>
      <c r="O77" s="45">
        <f t="shared" si="14"/>
        <v>0.98</v>
      </c>
      <c r="P77" s="43">
        <f t="shared" si="15"/>
        <v>759.5</v>
      </c>
    </row>
    <row r="78" spans="1:16" ht="12.95" customHeight="1" x14ac:dyDescent="0.2">
      <c r="A78" s="3" t="s">
        <v>170</v>
      </c>
      <c r="B78" t="s">
        <v>239</v>
      </c>
      <c r="C78" s="30" t="s">
        <v>186</v>
      </c>
      <c r="D78" s="30">
        <v>514084</v>
      </c>
      <c r="E78" s="37" t="s">
        <v>238</v>
      </c>
      <c r="F78" s="30" t="s">
        <v>173</v>
      </c>
      <c r="G78" t="s">
        <v>174</v>
      </c>
      <c r="H78" s="30" t="s">
        <v>146</v>
      </c>
      <c r="I78" s="38">
        <v>1</v>
      </c>
      <c r="J78" s="38">
        <v>1</v>
      </c>
      <c r="K78" s="30">
        <v>114</v>
      </c>
      <c r="L78" s="40">
        <v>0.98399999999999999</v>
      </c>
      <c r="M78" s="41">
        <f t="shared" si="12"/>
        <v>112.176</v>
      </c>
      <c r="N78" s="44">
        <f t="shared" si="13"/>
        <v>3534</v>
      </c>
      <c r="O78" s="45">
        <f t="shared" si="14"/>
        <v>0.98399999999999999</v>
      </c>
      <c r="P78" s="43">
        <f t="shared" si="15"/>
        <v>3477.4560000000001</v>
      </c>
    </row>
    <row r="79" spans="1:16" ht="12.95" customHeight="1" x14ac:dyDescent="0.2">
      <c r="A79" s="3" t="s">
        <v>170</v>
      </c>
      <c r="B79" t="s">
        <v>240</v>
      </c>
      <c r="C79" s="30" t="s">
        <v>186</v>
      </c>
      <c r="D79" s="30">
        <v>147041</v>
      </c>
      <c r="E79" s="37" t="s">
        <v>236</v>
      </c>
      <c r="F79" s="30" t="s">
        <v>173</v>
      </c>
      <c r="G79" t="s">
        <v>174</v>
      </c>
      <c r="H79" s="30" t="s">
        <v>146</v>
      </c>
      <c r="I79" s="38">
        <v>1</v>
      </c>
      <c r="J79" s="38">
        <v>1</v>
      </c>
      <c r="K79" s="30">
        <v>25</v>
      </c>
      <c r="L79" s="40">
        <v>0.96499999999999997</v>
      </c>
      <c r="M79" s="41">
        <f t="shared" si="12"/>
        <v>24.125</v>
      </c>
      <c r="N79" s="44">
        <f t="shared" si="13"/>
        <v>775</v>
      </c>
      <c r="O79" s="45">
        <f t="shared" si="14"/>
        <v>0.96499999999999997</v>
      </c>
      <c r="P79" s="43">
        <f t="shared" si="15"/>
        <v>747.875</v>
      </c>
    </row>
    <row r="80" spans="1:16" ht="12.95" customHeight="1" x14ac:dyDescent="0.2">
      <c r="A80" s="3" t="s">
        <v>170</v>
      </c>
      <c r="B80" t="s">
        <v>241</v>
      </c>
      <c r="C80" s="30" t="s">
        <v>186</v>
      </c>
      <c r="D80" s="30">
        <v>514087</v>
      </c>
      <c r="E80" s="37" t="s">
        <v>236</v>
      </c>
      <c r="F80" s="30" t="s">
        <v>173</v>
      </c>
      <c r="G80" t="s">
        <v>174</v>
      </c>
      <c r="H80" s="30" t="s">
        <v>146</v>
      </c>
      <c r="I80" s="38">
        <v>1</v>
      </c>
      <c r="J80" s="38">
        <v>1</v>
      </c>
      <c r="K80" s="30">
        <v>43</v>
      </c>
      <c r="L80" s="40">
        <v>0.95899999999999996</v>
      </c>
      <c r="M80" s="41">
        <f t="shared" si="12"/>
        <v>41.237000000000002</v>
      </c>
      <c r="N80" s="44">
        <f t="shared" si="13"/>
        <v>1333</v>
      </c>
      <c r="O80" s="45">
        <f t="shared" si="14"/>
        <v>0.95899999999999996</v>
      </c>
      <c r="P80" s="43">
        <f t="shared" si="15"/>
        <v>1278.347</v>
      </c>
    </row>
    <row r="81" spans="1:16" ht="12.95" customHeight="1" x14ac:dyDescent="0.2">
      <c r="A81" s="3" t="s">
        <v>170</v>
      </c>
      <c r="B81" t="s">
        <v>242</v>
      </c>
      <c r="C81" s="30" t="s">
        <v>186</v>
      </c>
      <c r="D81" s="30">
        <v>147042</v>
      </c>
      <c r="E81" s="37" t="s">
        <v>243</v>
      </c>
      <c r="F81" s="30" t="s">
        <v>173</v>
      </c>
      <c r="G81" t="s">
        <v>174</v>
      </c>
      <c r="H81" s="30" t="s">
        <v>146</v>
      </c>
      <c r="I81" s="38">
        <v>1</v>
      </c>
      <c r="J81" s="38">
        <v>1</v>
      </c>
      <c r="K81" s="30">
        <v>45</v>
      </c>
      <c r="L81" s="40">
        <v>0.95299999999999996</v>
      </c>
      <c r="M81" s="41">
        <f t="shared" si="12"/>
        <v>42.884999999999998</v>
      </c>
      <c r="N81" s="44">
        <f t="shared" si="13"/>
        <v>1395</v>
      </c>
      <c r="O81" s="45">
        <f t="shared" si="14"/>
        <v>0.95299999999999996</v>
      </c>
      <c r="P81" s="43">
        <f t="shared" si="15"/>
        <v>1329.4349999999999</v>
      </c>
    </row>
    <row r="82" spans="1:16" ht="12.95" customHeight="1" x14ac:dyDescent="0.2">
      <c r="A82" s="3" t="s">
        <v>170</v>
      </c>
      <c r="B82" t="s">
        <v>244</v>
      </c>
      <c r="C82" s="30" t="s">
        <v>186</v>
      </c>
      <c r="D82" s="30">
        <v>514055</v>
      </c>
      <c r="E82" s="37" t="s">
        <v>243</v>
      </c>
      <c r="F82" s="30" t="s">
        <v>173</v>
      </c>
      <c r="G82" t="s">
        <v>174</v>
      </c>
      <c r="H82" s="30" t="s">
        <v>146</v>
      </c>
      <c r="I82" s="38">
        <v>1</v>
      </c>
      <c r="J82" s="38">
        <v>1</v>
      </c>
      <c r="K82" s="30">
        <v>75</v>
      </c>
      <c r="L82" s="40">
        <v>0.93300000000000005</v>
      </c>
      <c r="M82" s="41">
        <f t="shared" si="12"/>
        <v>69.975000000000009</v>
      </c>
      <c r="N82" s="44">
        <f t="shared" si="13"/>
        <v>2325</v>
      </c>
      <c r="O82" s="45">
        <f t="shared" si="14"/>
        <v>0.93300000000000005</v>
      </c>
      <c r="P82" s="43">
        <f t="shared" si="15"/>
        <v>2169.2249999999999</v>
      </c>
    </row>
    <row r="83" spans="1:16" ht="12.95" customHeight="1" x14ac:dyDescent="0.2">
      <c r="A83" s="3" t="s">
        <v>170</v>
      </c>
      <c r="B83" t="s">
        <v>245</v>
      </c>
      <c r="C83" s="30" t="s">
        <v>186</v>
      </c>
      <c r="D83" s="30">
        <v>147044</v>
      </c>
      <c r="E83" s="37" t="s">
        <v>246</v>
      </c>
      <c r="F83" s="30" t="s">
        <v>173</v>
      </c>
      <c r="G83" t="s">
        <v>174</v>
      </c>
      <c r="H83" s="30" t="s">
        <v>146</v>
      </c>
      <c r="I83" s="38">
        <v>1</v>
      </c>
      <c r="J83" s="38">
        <v>1</v>
      </c>
      <c r="K83" s="30">
        <v>55</v>
      </c>
      <c r="L83" s="40">
        <v>0.94299999999999995</v>
      </c>
      <c r="M83" s="41">
        <f t="shared" si="12"/>
        <v>51.864999999999995</v>
      </c>
      <c r="N83" s="44">
        <f t="shared" si="13"/>
        <v>1705</v>
      </c>
      <c r="O83" s="45">
        <f t="shared" si="14"/>
        <v>0.94299999999999995</v>
      </c>
      <c r="P83" s="43">
        <f t="shared" si="15"/>
        <v>1607.8149999999998</v>
      </c>
    </row>
    <row r="84" spans="1:16" ht="12.95" customHeight="1" x14ac:dyDescent="0.2">
      <c r="A84" s="3" t="s">
        <v>170</v>
      </c>
      <c r="B84" s="66" t="s">
        <v>247</v>
      </c>
      <c r="C84" s="67" t="s">
        <v>186</v>
      </c>
      <c r="D84" s="67">
        <v>514072</v>
      </c>
      <c r="E84" s="68" t="s">
        <v>248</v>
      </c>
      <c r="F84" s="67" t="s">
        <v>173</v>
      </c>
      <c r="G84" t="s">
        <v>174</v>
      </c>
      <c r="H84" s="30" t="s">
        <v>146</v>
      </c>
      <c r="I84" s="38">
        <v>1</v>
      </c>
      <c r="J84" s="38">
        <v>1</v>
      </c>
      <c r="K84" s="30">
        <v>0</v>
      </c>
      <c r="L84" s="40">
        <v>0.93200000000000005</v>
      </c>
      <c r="M84" s="41">
        <f t="shared" si="12"/>
        <v>0</v>
      </c>
      <c r="N84" s="44">
        <f t="shared" si="13"/>
        <v>0</v>
      </c>
      <c r="O84" s="45">
        <f t="shared" si="14"/>
        <v>0.93200000000000005</v>
      </c>
      <c r="P84" s="43">
        <f t="shared" si="15"/>
        <v>0</v>
      </c>
    </row>
    <row r="85" spans="1:16" ht="12.95" customHeight="1" x14ac:dyDescent="0.2">
      <c r="A85" s="3" t="s">
        <v>170</v>
      </c>
      <c r="B85" t="s">
        <v>249</v>
      </c>
      <c r="C85" s="30" t="s">
        <v>186</v>
      </c>
      <c r="D85" s="30">
        <v>147045</v>
      </c>
      <c r="E85" s="37" t="s">
        <v>250</v>
      </c>
      <c r="F85" s="30" t="s">
        <v>173</v>
      </c>
      <c r="G85" t="s">
        <v>174</v>
      </c>
      <c r="H85" s="30" t="s">
        <v>146</v>
      </c>
      <c r="I85" s="38">
        <v>1</v>
      </c>
      <c r="J85" s="38">
        <v>1</v>
      </c>
      <c r="K85" s="30">
        <v>15</v>
      </c>
      <c r="L85" s="40">
        <v>0.97799999999999998</v>
      </c>
      <c r="M85" s="41">
        <f t="shared" si="12"/>
        <v>14.67</v>
      </c>
      <c r="N85" s="44">
        <f t="shared" si="13"/>
        <v>465</v>
      </c>
      <c r="O85" s="45">
        <f t="shared" si="14"/>
        <v>0.97799999999999998</v>
      </c>
      <c r="P85" s="43">
        <f t="shared" si="15"/>
        <v>454.77</v>
      </c>
    </row>
    <row r="86" spans="1:16" ht="12.95" customHeight="1" x14ac:dyDescent="0.2">
      <c r="A86" s="3" t="s">
        <v>170</v>
      </c>
      <c r="B86" t="s">
        <v>251</v>
      </c>
      <c r="C86" s="30" t="s">
        <v>186</v>
      </c>
      <c r="D86" s="30">
        <v>514071</v>
      </c>
      <c r="E86" s="37" t="s">
        <v>250</v>
      </c>
      <c r="F86" s="30" t="s">
        <v>173</v>
      </c>
      <c r="G86" t="s">
        <v>174</v>
      </c>
      <c r="H86" s="30" t="s">
        <v>146</v>
      </c>
      <c r="I86" s="38">
        <v>1</v>
      </c>
      <c r="J86" s="38">
        <v>1</v>
      </c>
      <c r="K86" s="30">
        <v>45</v>
      </c>
      <c r="L86" s="40">
        <v>0.97499999999999998</v>
      </c>
      <c r="M86" s="41">
        <f t="shared" si="12"/>
        <v>43.875</v>
      </c>
      <c r="N86" s="44">
        <f t="shared" si="13"/>
        <v>1395</v>
      </c>
      <c r="O86" s="45">
        <f t="shared" si="14"/>
        <v>0.97499999999999998</v>
      </c>
      <c r="P86" s="43">
        <f t="shared" si="15"/>
        <v>1360.125</v>
      </c>
    </row>
    <row r="87" spans="1:16" ht="12.95" customHeight="1" x14ac:dyDescent="0.2">
      <c r="A87" s="3" t="s">
        <v>170</v>
      </c>
      <c r="B87" t="s">
        <v>252</v>
      </c>
      <c r="C87" s="30" t="s">
        <v>186</v>
      </c>
      <c r="D87" s="30">
        <v>147046</v>
      </c>
      <c r="E87" s="37" t="s">
        <v>191</v>
      </c>
      <c r="F87" s="30" t="s">
        <v>188</v>
      </c>
      <c r="G87" t="s">
        <v>174</v>
      </c>
      <c r="H87" s="30" t="s">
        <v>146</v>
      </c>
      <c r="I87" s="38">
        <v>1</v>
      </c>
      <c r="J87" s="38">
        <v>1</v>
      </c>
      <c r="K87" s="30">
        <v>55</v>
      </c>
      <c r="L87" s="40">
        <v>0.79600000000000004</v>
      </c>
      <c r="M87" s="41">
        <f t="shared" si="12"/>
        <v>43.78</v>
      </c>
      <c r="N87" s="44">
        <f t="shared" si="13"/>
        <v>1705</v>
      </c>
      <c r="O87" s="45">
        <f t="shared" si="14"/>
        <v>0.79600000000000004</v>
      </c>
      <c r="P87" s="43">
        <f t="shared" si="15"/>
        <v>1357.18</v>
      </c>
    </row>
    <row r="88" spans="1:16" ht="12.95" customHeight="1" x14ac:dyDescent="0.2">
      <c r="A88" s="3" t="s">
        <v>170</v>
      </c>
      <c r="B88" s="66" t="s">
        <v>253</v>
      </c>
      <c r="C88" s="67" t="s">
        <v>186</v>
      </c>
      <c r="D88" s="67">
        <v>514057</v>
      </c>
      <c r="E88" s="68" t="s">
        <v>254</v>
      </c>
      <c r="F88" s="67" t="s">
        <v>188</v>
      </c>
      <c r="G88" t="s">
        <v>174</v>
      </c>
      <c r="H88" s="30" t="s">
        <v>146</v>
      </c>
      <c r="I88" s="38">
        <v>1</v>
      </c>
      <c r="J88" s="38">
        <v>1</v>
      </c>
      <c r="K88" s="30">
        <v>42</v>
      </c>
      <c r="L88" s="40">
        <v>0.82699999999999996</v>
      </c>
      <c r="M88" s="41">
        <f t="shared" si="12"/>
        <v>34.733999999999995</v>
      </c>
      <c r="N88" s="44">
        <f t="shared" si="13"/>
        <v>1302</v>
      </c>
      <c r="O88" s="45">
        <f t="shared" si="14"/>
        <v>0.82699999999999996</v>
      </c>
      <c r="P88" s="43">
        <f t="shared" si="15"/>
        <v>1076.7539999999999</v>
      </c>
    </row>
    <row r="89" spans="1:16" ht="12.95" customHeight="1" x14ac:dyDescent="0.2">
      <c r="A89" s="3" t="s">
        <v>170</v>
      </c>
      <c r="B89" t="s">
        <v>255</v>
      </c>
      <c r="C89" s="30" t="s">
        <v>186</v>
      </c>
      <c r="D89" s="30">
        <v>147048</v>
      </c>
      <c r="E89" s="37" t="s">
        <v>256</v>
      </c>
      <c r="F89" s="30" t="s">
        <v>173</v>
      </c>
      <c r="G89" t="s">
        <v>174</v>
      </c>
      <c r="H89" s="30" t="s">
        <v>146</v>
      </c>
      <c r="I89" s="38">
        <v>1</v>
      </c>
      <c r="J89" s="38">
        <v>1</v>
      </c>
      <c r="K89" s="30">
        <v>20</v>
      </c>
      <c r="L89" s="40">
        <v>0.95499999999999996</v>
      </c>
      <c r="M89" s="41">
        <f t="shared" si="12"/>
        <v>19.099999999999998</v>
      </c>
      <c r="N89" s="44">
        <f t="shared" si="13"/>
        <v>620</v>
      </c>
      <c r="O89" s="45">
        <f t="shared" si="14"/>
        <v>0.95499999999999996</v>
      </c>
      <c r="P89" s="43">
        <f t="shared" si="15"/>
        <v>592.1</v>
      </c>
    </row>
    <row r="90" spans="1:16" ht="12.95" customHeight="1" x14ac:dyDescent="0.2">
      <c r="A90" s="3" t="s">
        <v>170</v>
      </c>
      <c r="B90" t="s">
        <v>257</v>
      </c>
      <c r="C90" s="30" t="s">
        <v>186</v>
      </c>
      <c r="D90" s="30">
        <v>514080</v>
      </c>
      <c r="E90" s="37" t="s">
        <v>256</v>
      </c>
      <c r="F90" s="30" t="s">
        <v>173</v>
      </c>
      <c r="G90" t="s">
        <v>174</v>
      </c>
      <c r="H90" s="30" t="s">
        <v>146</v>
      </c>
      <c r="I90" s="38">
        <v>1</v>
      </c>
      <c r="J90" s="38">
        <v>1</v>
      </c>
      <c r="K90" s="30">
        <v>10</v>
      </c>
      <c r="L90" s="40">
        <v>0.90300000000000002</v>
      </c>
      <c r="M90" s="41">
        <f t="shared" si="12"/>
        <v>9.0300000000000011</v>
      </c>
      <c r="N90" s="44">
        <f t="shared" si="13"/>
        <v>310</v>
      </c>
      <c r="O90" s="45">
        <f t="shared" si="14"/>
        <v>0.90300000000000002</v>
      </c>
      <c r="P90" s="43">
        <f t="shared" si="15"/>
        <v>279.93</v>
      </c>
    </row>
    <row r="91" spans="1:16" ht="12.95" customHeight="1" x14ac:dyDescent="0.2">
      <c r="A91" s="3" t="s">
        <v>170</v>
      </c>
      <c r="B91" t="s">
        <v>258</v>
      </c>
      <c r="C91" s="30" t="s">
        <v>186</v>
      </c>
      <c r="D91" s="30">
        <v>147050</v>
      </c>
      <c r="E91" s="37" t="s">
        <v>259</v>
      </c>
      <c r="F91" s="30" t="s">
        <v>188</v>
      </c>
      <c r="G91" t="s">
        <v>174</v>
      </c>
      <c r="H91" s="30" t="s">
        <v>146</v>
      </c>
      <c r="I91" s="38">
        <v>1</v>
      </c>
      <c r="J91" s="38">
        <v>1</v>
      </c>
      <c r="K91" s="30">
        <v>10</v>
      </c>
      <c r="L91" s="40">
        <v>0.91300000000000003</v>
      </c>
      <c r="M91" s="41">
        <f t="shared" si="12"/>
        <v>9.1300000000000008</v>
      </c>
      <c r="N91" s="44">
        <f t="shared" si="13"/>
        <v>310</v>
      </c>
      <c r="O91" s="45">
        <f t="shared" si="14"/>
        <v>0.91300000000000003</v>
      </c>
      <c r="P91" s="43">
        <f t="shared" si="15"/>
        <v>283.03000000000003</v>
      </c>
    </row>
    <row r="92" spans="1:16" ht="12.95" customHeight="1" x14ac:dyDescent="0.2">
      <c r="A92" s="3" t="s">
        <v>170</v>
      </c>
      <c r="B92" t="s">
        <v>260</v>
      </c>
      <c r="C92" s="30" t="s">
        <v>186</v>
      </c>
      <c r="D92" s="30">
        <v>147052</v>
      </c>
      <c r="E92" s="37" t="s">
        <v>261</v>
      </c>
      <c r="F92" s="30" t="s">
        <v>173</v>
      </c>
      <c r="G92" t="s">
        <v>174</v>
      </c>
      <c r="H92" s="30" t="s">
        <v>146</v>
      </c>
      <c r="I92" s="38">
        <v>1</v>
      </c>
      <c r="J92" s="38">
        <v>1</v>
      </c>
      <c r="K92" s="30">
        <v>30</v>
      </c>
      <c r="L92" s="40">
        <v>0.94599999999999995</v>
      </c>
      <c r="M92" s="41">
        <f t="shared" si="12"/>
        <v>28.38</v>
      </c>
      <c r="N92" s="44">
        <f t="shared" si="13"/>
        <v>930</v>
      </c>
      <c r="O92" s="45">
        <f t="shared" si="14"/>
        <v>0.94599999999999995</v>
      </c>
      <c r="P92" s="43">
        <f t="shared" si="15"/>
        <v>879.78</v>
      </c>
    </row>
    <row r="93" spans="1:16" ht="12.95" customHeight="1" x14ac:dyDescent="0.2">
      <c r="A93" s="3" t="s">
        <v>170</v>
      </c>
      <c r="B93" t="s">
        <v>262</v>
      </c>
      <c r="C93" s="30" t="s">
        <v>186</v>
      </c>
      <c r="D93" s="30">
        <v>514015</v>
      </c>
      <c r="E93" s="37" t="s">
        <v>261</v>
      </c>
      <c r="F93" s="30" t="s">
        <v>173</v>
      </c>
      <c r="G93" t="s">
        <v>174</v>
      </c>
      <c r="H93" s="30" t="s">
        <v>146</v>
      </c>
      <c r="I93" s="38">
        <v>1</v>
      </c>
      <c r="J93" s="38">
        <v>1</v>
      </c>
      <c r="K93" s="30">
        <v>59</v>
      </c>
      <c r="L93" s="40">
        <v>0.93500000000000005</v>
      </c>
      <c r="M93" s="41">
        <f t="shared" si="12"/>
        <v>55.165000000000006</v>
      </c>
      <c r="N93" s="44">
        <f t="shared" si="13"/>
        <v>1829</v>
      </c>
      <c r="O93" s="45">
        <f t="shared" si="14"/>
        <v>0.93500000000000005</v>
      </c>
      <c r="P93" s="43">
        <f t="shared" si="15"/>
        <v>1710.115</v>
      </c>
    </row>
    <row r="94" spans="1:16" ht="12.95" customHeight="1" x14ac:dyDescent="0.2">
      <c r="A94" s="3" t="s">
        <v>170</v>
      </c>
      <c r="B94" t="s">
        <v>263</v>
      </c>
      <c r="C94" s="30" t="s">
        <v>186</v>
      </c>
      <c r="D94" s="30">
        <v>147053</v>
      </c>
      <c r="E94" s="37" t="s">
        <v>264</v>
      </c>
      <c r="F94" s="30" t="s">
        <v>173</v>
      </c>
      <c r="G94" t="s">
        <v>174</v>
      </c>
      <c r="H94" s="30" t="s">
        <v>146</v>
      </c>
      <c r="I94" s="38">
        <v>1</v>
      </c>
      <c r="J94" s="38">
        <v>1</v>
      </c>
      <c r="K94" s="30">
        <v>30</v>
      </c>
      <c r="L94" s="40">
        <v>0.90300000000000002</v>
      </c>
      <c r="M94" s="41">
        <f t="shared" si="12"/>
        <v>27.09</v>
      </c>
      <c r="N94" s="44">
        <f t="shared" si="13"/>
        <v>930</v>
      </c>
      <c r="O94" s="45">
        <f t="shared" si="14"/>
        <v>0.90300000000000002</v>
      </c>
      <c r="P94" s="43">
        <f t="shared" si="15"/>
        <v>839.79000000000008</v>
      </c>
    </row>
    <row r="95" spans="1:16" ht="12.95" customHeight="1" x14ac:dyDescent="0.2">
      <c r="A95" s="3" t="s">
        <v>170</v>
      </c>
      <c r="B95" t="s">
        <v>265</v>
      </c>
      <c r="C95" s="30" t="s">
        <v>186</v>
      </c>
      <c r="D95" s="30">
        <v>514088</v>
      </c>
      <c r="E95" s="37" t="s">
        <v>264</v>
      </c>
      <c r="F95" s="30" t="s">
        <v>173</v>
      </c>
      <c r="G95" t="s">
        <v>174</v>
      </c>
      <c r="H95" s="30" t="s">
        <v>146</v>
      </c>
      <c r="I95" s="38">
        <v>1</v>
      </c>
      <c r="J95" s="38">
        <v>1</v>
      </c>
      <c r="K95" s="30">
        <v>59</v>
      </c>
      <c r="L95" s="40">
        <v>0.86899999999999999</v>
      </c>
      <c r="M95" s="41">
        <f t="shared" si="12"/>
        <v>51.271000000000001</v>
      </c>
      <c r="N95" s="44">
        <f t="shared" si="13"/>
        <v>1829</v>
      </c>
      <c r="O95" s="45">
        <f t="shared" si="14"/>
        <v>0.86899999999999999</v>
      </c>
      <c r="P95" s="43">
        <f t="shared" si="15"/>
        <v>1589.4010000000001</v>
      </c>
    </row>
    <row r="96" spans="1:16" ht="12.95" customHeight="1" x14ac:dyDescent="0.2">
      <c r="A96" s="3" t="s">
        <v>170</v>
      </c>
      <c r="B96" t="s">
        <v>266</v>
      </c>
      <c r="C96" s="30" t="s">
        <v>186</v>
      </c>
      <c r="D96" s="30">
        <v>147055</v>
      </c>
      <c r="E96" s="37" t="s">
        <v>223</v>
      </c>
      <c r="F96" s="30" t="s">
        <v>173</v>
      </c>
      <c r="G96" t="s">
        <v>174</v>
      </c>
      <c r="H96" s="30" t="s">
        <v>146</v>
      </c>
      <c r="I96" s="38">
        <v>1</v>
      </c>
      <c r="J96" s="38">
        <v>1</v>
      </c>
      <c r="K96" s="30">
        <v>45</v>
      </c>
      <c r="L96" s="40">
        <v>0.98199999999999998</v>
      </c>
      <c r="M96" s="41">
        <f t="shared" si="12"/>
        <v>44.19</v>
      </c>
      <c r="N96" s="44">
        <f t="shared" si="13"/>
        <v>1395</v>
      </c>
      <c r="O96" s="45">
        <f t="shared" si="14"/>
        <v>0.98199999999999998</v>
      </c>
      <c r="P96" s="43">
        <f t="shared" si="15"/>
        <v>1369.8899999999999</v>
      </c>
    </row>
    <row r="97" spans="1:16" ht="12.95" customHeight="1" x14ac:dyDescent="0.2">
      <c r="A97" s="3" t="s">
        <v>170</v>
      </c>
      <c r="B97" t="s">
        <v>267</v>
      </c>
      <c r="C97" s="30" t="s">
        <v>186</v>
      </c>
      <c r="D97" s="30">
        <v>814009</v>
      </c>
      <c r="E97" s="37" t="s">
        <v>223</v>
      </c>
      <c r="F97" s="30" t="s">
        <v>173</v>
      </c>
      <c r="G97" t="s">
        <v>174</v>
      </c>
      <c r="H97" s="30" t="s">
        <v>146</v>
      </c>
      <c r="I97" s="38">
        <v>1</v>
      </c>
      <c r="J97" s="38">
        <v>1</v>
      </c>
      <c r="K97" s="30">
        <v>59</v>
      </c>
      <c r="L97" s="40">
        <v>0.97099999999999997</v>
      </c>
      <c r="M97" s="41">
        <f t="shared" si="12"/>
        <v>57.289000000000001</v>
      </c>
      <c r="N97" s="44">
        <f t="shared" si="13"/>
        <v>1829</v>
      </c>
      <c r="O97" s="45">
        <f t="shared" si="14"/>
        <v>0.97099999999999997</v>
      </c>
      <c r="P97" s="43">
        <f t="shared" si="15"/>
        <v>1775.9590000000001</v>
      </c>
    </row>
    <row r="98" spans="1:16" ht="12.95" customHeight="1" x14ac:dyDescent="0.2">
      <c r="A98" s="3" t="s">
        <v>170</v>
      </c>
      <c r="B98" t="s">
        <v>268</v>
      </c>
      <c r="C98" s="30" t="s">
        <v>186</v>
      </c>
      <c r="D98" s="30">
        <v>147056</v>
      </c>
      <c r="E98" s="37" t="s">
        <v>269</v>
      </c>
      <c r="F98" s="30" t="s">
        <v>173</v>
      </c>
      <c r="G98" t="s">
        <v>174</v>
      </c>
      <c r="H98" s="30" t="s">
        <v>146</v>
      </c>
      <c r="I98" s="38">
        <v>1</v>
      </c>
      <c r="J98" s="38">
        <v>1</v>
      </c>
      <c r="K98" s="30">
        <v>50</v>
      </c>
      <c r="L98" s="40">
        <v>0.97199999999999998</v>
      </c>
      <c r="M98" s="41">
        <f t="shared" si="12"/>
        <v>48.6</v>
      </c>
      <c r="N98" s="44">
        <f t="shared" si="13"/>
        <v>1550</v>
      </c>
      <c r="O98" s="45">
        <f t="shared" si="14"/>
        <v>0.97199999999999998</v>
      </c>
      <c r="P98" s="43">
        <f t="shared" si="15"/>
        <v>1506.6</v>
      </c>
    </row>
    <row r="99" spans="1:16" ht="12.95" customHeight="1" x14ac:dyDescent="0.2">
      <c r="A99" s="3" t="s">
        <v>170</v>
      </c>
      <c r="B99" t="s">
        <v>270</v>
      </c>
      <c r="C99" s="30" t="s">
        <v>186</v>
      </c>
      <c r="D99" s="30">
        <v>514017</v>
      </c>
      <c r="E99" s="37" t="s">
        <v>269</v>
      </c>
      <c r="F99" s="30" t="s">
        <v>173</v>
      </c>
      <c r="G99" t="s">
        <v>174</v>
      </c>
      <c r="H99" s="30" t="s">
        <v>146</v>
      </c>
      <c r="I99" s="38">
        <v>1</v>
      </c>
      <c r="J99" s="38">
        <v>1</v>
      </c>
      <c r="K99" s="30">
        <v>63</v>
      </c>
      <c r="L99" s="40">
        <v>0.97299999999999998</v>
      </c>
      <c r="M99" s="41">
        <f t="shared" si="12"/>
        <v>61.298999999999999</v>
      </c>
      <c r="N99" s="44">
        <f t="shared" si="13"/>
        <v>1953</v>
      </c>
      <c r="O99" s="45">
        <f t="shared" si="14"/>
        <v>0.97299999999999998</v>
      </c>
      <c r="P99" s="43">
        <f t="shared" si="15"/>
        <v>1900.269</v>
      </c>
    </row>
    <row r="100" spans="1:16" ht="12.95" customHeight="1" x14ac:dyDescent="0.2">
      <c r="A100" s="3" t="s">
        <v>170</v>
      </c>
      <c r="B100" t="s">
        <v>271</v>
      </c>
      <c r="C100" s="30" t="s">
        <v>186</v>
      </c>
      <c r="D100" s="30">
        <v>147057</v>
      </c>
      <c r="E100" s="37" t="s">
        <v>272</v>
      </c>
      <c r="F100" s="30" t="s">
        <v>173</v>
      </c>
      <c r="G100" t="s">
        <v>174</v>
      </c>
      <c r="H100" s="30" t="s">
        <v>146</v>
      </c>
      <c r="I100" s="38">
        <v>1</v>
      </c>
      <c r="J100" s="38">
        <v>1</v>
      </c>
      <c r="K100" s="30">
        <v>25</v>
      </c>
      <c r="L100" s="40">
        <v>0.97699999999999998</v>
      </c>
      <c r="M100" s="41">
        <f t="shared" si="12"/>
        <v>24.425000000000001</v>
      </c>
      <c r="N100" s="44">
        <f t="shared" si="13"/>
        <v>775</v>
      </c>
      <c r="O100" s="45">
        <f t="shared" si="14"/>
        <v>0.97699999999999998</v>
      </c>
      <c r="P100" s="43">
        <f t="shared" si="15"/>
        <v>757.17499999999995</v>
      </c>
    </row>
    <row r="101" spans="1:16" ht="12.95" customHeight="1" x14ac:dyDescent="0.2">
      <c r="A101" s="3" t="s">
        <v>170</v>
      </c>
      <c r="B101" t="s">
        <v>273</v>
      </c>
      <c r="C101" s="30" t="s">
        <v>186</v>
      </c>
      <c r="D101" s="30">
        <v>514016</v>
      </c>
      <c r="E101" s="37" t="s">
        <v>272</v>
      </c>
      <c r="F101" s="30" t="s">
        <v>173</v>
      </c>
      <c r="G101" t="s">
        <v>174</v>
      </c>
      <c r="H101" s="30" t="s">
        <v>146</v>
      </c>
      <c r="I101" s="38">
        <v>1</v>
      </c>
      <c r="J101" s="38">
        <v>1</v>
      </c>
      <c r="K101" s="30">
        <v>58</v>
      </c>
      <c r="L101" s="40">
        <v>0.93600000000000005</v>
      </c>
      <c r="M101" s="41">
        <f t="shared" si="12"/>
        <v>54.288000000000004</v>
      </c>
      <c r="N101" s="44">
        <f t="shared" si="13"/>
        <v>1798</v>
      </c>
      <c r="O101" s="45">
        <f t="shared" si="14"/>
        <v>0.93600000000000005</v>
      </c>
      <c r="P101" s="43">
        <f t="shared" si="15"/>
        <v>1682.9280000000001</v>
      </c>
    </row>
    <row r="102" spans="1:16" ht="12.95" customHeight="1" x14ac:dyDescent="0.2">
      <c r="A102" s="3" t="s">
        <v>170</v>
      </c>
      <c r="B102" t="s">
        <v>274</v>
      </c>
      <c r="C102" s="30" t="s">
        <v>186</v>
      </c>
      <c r="D102" s="30">
        <v>147059</v>
      </c>
      <c r="E102" s="37" t="s">
        <v>275</v>
      </c>
      <c r="F102" s="30" t="s">
        <v>173</v>
      </c>
      <c r="G102" t="s">
        <v>174</v>
      </c>
      <c r="H102" s="30" t="s">
        <v>146</v>
      </c>
      <c r="I102" s="38">
        <v>1</v>
      </c>
      <c r="J102" s="38">
        <v>1</v>
      </c>
      <c r="K102" s="30">
        <v>15</v>
      </c>
      <c r="L102" s="40">
        <v>0.94299999999999995</v>
      </c>
      <c r="M102" s="41">
        <f t="shared" si="12"/>
        <v>14.145</v>
      </c>
      <c r="N102" s="44">
        <f t="shared" si="13"/>
        <v>465</v>
      </c>
      <c r="O102" s="45">
        <f t="shared" si="14"/>
        <v>0.94299999999999995</v>
      </c>
      <c r="P102" s="43">
        <f t="shared" si="15"/>
        <v>438.495</v>
      </c>
    </row>
    <row r="103" spans="1:16" ht="12.95" customHeight="1" x14ac:dyDescent="0.2">
      <c r="A103" s="3" t="s">
        <v>170</v>
      </c>
      <c r="B103" t="s">
        <v>276</v>
      </c>
      <c r="C103" s="30" t="s">
        <v>186</v>
      </c>
      <c r="D103" s="30">
        <v>514090</v>
      </c>
      <c r="E103" s="37" t="s">
        <v>275</v>
      </c>
      <c r="F103" s="30" t="s">
        <v>173</v>
      </c>
      <c r="G103" t="s">
        <v>174</v>
      </c>
      <c r="H103" s="30" t="s">
        <v>146</v>
      </c>
      <c r="I103" s="38">
        <v>1</v>
      </c>
      <c r="J103" s="38">
        <v>1</v>
      </c>
      <c r="K103" s="30">
        <v>30</v>
      </c>
      <c r="L103" s="40">
        <v>0.95799999999999996</v>
      </c>
      <c r="M103" s="41">
        <f t="shared" si="12"/>
        <v>28.74</v>
      </c>
      <c r="N103" s="44">
        <f t="shared" si="13"/>
        <v>930</v>
      </c>
      <c r="O103" s="45">
        <f t="shared" si="14"/>
        <v>0.95799999999999996</v>
      </c>
      <c r="P103" s="43">
        <f t="shared" si="15"/>
        <v>890.93999999999994</v>
      </c>
    </row>
    <row r="104" spans="1:16" ht="12.95" customHeight="1" x14ac:dyDescent="0.2">
      <c r="A104" s="3" t="s">
        <v>170</v>
      </c>
      <c r="B104" t="s">
        <v>277</v>
      </c>
      <c r="C104" s="30" t="s">
        <v>186</v>
      </c>
      <c r="D104" s="30">
        <v>147060</v>
      </c>
      <c r="E104" s="37" t="s">
        <v>278</v>
      </c>
      <c r="F104" s="30" t="s">
        <v>173</v>
      </c>
      <c r="G104" t="s">
        <v>174</v>
      </c>
      <c r="H104" s="30" t="s">
        <v>146</v>
      </c>
      <c r="I104" s="38">
        <v>1</v>
      </c>
      <c r="J104" s="38">
        <v>1</v>
      </c>
      <c r="K104" s="30">
        <v>45</v>
      </c>
      <c r="L104" s="40">
        <v>0.95099999999999996</v>
      </c>
      <c r="M104" s="41">
        <f t="shared" si="12"/>
        <v>42.794999999999995</v>
      </c>
      <c r="N104" s="44">
        <f t="shared" si="13"/>
        <v>1395</v>
      </c>
      <c r="O104" s="45">
        <f t="shared" si="14"/>
        <v>0.95099999999999996</v>
      </c>
      <c r="P104" s="43">
        <f t="shared" si="15"/>
        <v>1326.645</v>
      </c>
    </row>
    <row r="105" spans="1:16" ht="12.95" customHeight="1" x14ac:dyDescent="0.2">
      <c r="A105" s="3" t="s">
        <v>170</v>
      </c>
      <c r="B105" t="s">
        <v>279</v>
      </c>
      <c r="C105" s="30" t="s">
        <v>186</v>
      </c>
      <c r="D105" s="30">
        <v>514089</v>
      </c>
      <c r="E105" s="37" t="s">
        <v>278</v>
      </c>
      <c r="F105" s="30" t="s">
        <v>173</v>
      </c>
      <c r="G105" t="s">
        <v>174</v>
      </c>
      <c r="H105" s="30" t="s">
        <v>146</v>
      </c>
      <c r="I105" s="38">
        <v>1</v>
      </c>
      <c r="J105" s="38">
        <v>1</v>
      </c>
      <c r="K105" s="30">
        <v>57</v>
      </c>
      <c r="L105" s="40">
        <v>0.91300000000000003</v>
      </c>
      <c r="M105" s="41">
        <f t="shared" si="12"/>
        <v>52.041000000000004</v>
      </c>
      <c r="N105" s="44">
        <f t="shared" si="13"/>
        <v>1767</v>
      </c>
      <c r="O105" s="45">
        <f t="shared" si="14"/>
        <v>0.91300000000000003</v>
      </c>
      <c r="P105" s="43">
        <f t="shared" si="15"/>
        <v>1613.271</v>
      </c>
    </row>
    <row r="106" spans="1:16" ht="12.95" customHeight="1" x14ac:dyDescent="0.2">
      <c r="A106" s="3" t="s">
        <v>170</v>
      </c>
      <c r="B106" t="s">
        <v>280</v>
      </c>
      <c r="C106" s="30" t="s">
        <v>186</v>
      </c>
      <c r="D106" s="30">
        <v>147063</v>
      </c>
      <c r="E106" s="37" t="s">
        <v>281</v>
      </c>
      <c r="F106" s="30" t="s">
        <v>173</v>
      </c>
      <c r="G106" t="s">
        <v>174</v>
      </c>
      <c r="H106" s="30" t="s">
        <v>146</v>
      </c>
      <c r="I106" s="38">
        <v>1</v>
      </c>
      <c r="J106" s="38">
        <v>1</v>
      </c>
      <c r="K106" s="30">
        <v>15</v>
      </c>
      <c r="L106" s="40">
        <v>0.96399999999999997</v>
      </c>
      <c r="M106" s="41">
        <f t="shared" si="12"/>
        <v>14.459999999999999</v>
      </c>
      <c r="N106" s="44">
        <f t="shared" si="13"/>
        <v>465</v>
      </c>
      <c r="O106" s="45">
        <f t="shared" si="14"/>
        <v>0.96399999999999997</v>
      </c>
      <c r="P106" s="43">
        <f t="shared" si="15"/>
        <v>448.26</v>
      </c>
    </row>
    <row r="107" spans="1:16" ht="12.95" customHeight="1" x14ac:dyDescent="0.2">
      <c r="A107" s="3" t="s">
        <v>170</v>
      </c>
      <c r="B107" t="s">
        <v>282</v>
      </c>
      <c r="C107" s="30" t="s">
        <v>186</v>
      </c>
      <c r="D107" s="30"/>
      <c r="E107" s="37" t="s">
        <v>281</v>
      </c>
      <c r="F107" s="30" t="s">
        <v>173</v>
      </c>
      <c r="G107" t="s">
        <v>174</v>
      </c>
      <c r="H107" s="30" t="s">
        <v>146</v>
      </c>
      <c r="I107" s="38">
        <v>1</v>
      </c>
      <c r="J107" s="38">
        <v>1</v>
      </c>
      <c r="K107" s="30">
        <v>0</v>
      </c>
      <c r="L107" s="40">
        <v>0.93600000000000005</v>
      </c>
      <c r="M107" s="41">
        <f t="shared" si="12"/>
        <v>0</v>
      </c>
      <c r="N107" s="44">
        <f t="shared" si="13"/>
        <v>0</v>
      </c>
      <c r="O107" s="45">
        <f t="shared" si="14"/>
        <v>0.93600000000000005</v>
      </c>
      <c r="P107" s="43">
        <f t="shared" si="15"/>
        <v>0</v>
      </c>
    </row>
    <row r="108" spans="1:16" ht="12.95" customHeight="1" x14ac:dyDescent="0.2">
      <c r="A108" s="3" t="s">
        <v>170</v>
      </c>
      <c r="B108" t="s">
        <v>283</v>
      </c>
      <c r="C108" s="30" t="s">
        <v>186</v>
      </c>
      <c r="D108" s="30">
        <v>147064</v>
      </c>
      <c r="E108" s="37" t="s">
        <v>284</v>
      </c>
      <c r="F108" s="30" t="s">
        <v>173</v>
      </c>
      <c r="G108" t="s">
        <v>174</v>
      </c>
      <c r="H108" s="30" t="s">
        <v>146</v>
      </c>
      <c r="I108" s="38">
        <v>1</v>
      </c>
      <c r="J108" s="38">
        <v>1</v>
      </c>
      <c r="K108" s="30">
        <v>55</v>
      </c>
      <c r="L108" s="40">
        <v>0.97699999999999998</v>
      </c>
      <c r="M108" s="41">
        <f t="shared" ref="M108:M117" si="16">K108*L108</f>
        <v>53.734999999999999</v>
      </c>
      <c r="N108" s="44">
        <f t="shared" ref="N108:N117" si="17">K108*31</f>
        <v>1705</v>
      </c>
      <c r="O108" s="45">
        <f t="shared" ref="O108:O117" si="18">L108</f>
        <v>0.97699999999999998</v>
      </c>
      <c r="P108" s="43">
        <f t="shared" ref="P108:P117" si="19">N108*O108</f>
        <v>1665.7849999999999</v>
      </c>
    </row>
    <row r="109" spans="1:16" ht="12.95" customHeight="1" x14ac:dyDescent="0.2">
      <c r="A109" s="3" t="s">
        <v>170</v>
      </c>
      <c r="B109" t="s">
        <v>285</v>
      </c>
      <c r="C109" s="30" t="s">
        <v>186</v>
      </c>
      <c r="D109" s="30">
        <v>514012</v>
      </c>
      <c r="E109" s="37" t="s">
        <v>284</v>
      </c>
      <c r="F109" s="30" t="s">
        <v>173</v>
      </c>
      <c r="G109" t="s">
        <v>174</v>
      </c>
      <c r="H109" s="30" t="s">
        <v>146</v>
      </c>
      <c r="I109" s="38">
        <v>1</v>
      </c>
      <c r="J109" s="38">
        <v>1</v>
      </c>
      <c r="K109" s="30">
        <v>97</v>
      </c>
      <c r="L109" s="40">
        <v>0.97899999999999998</v>
      </c>
      <c r="M109" s="41">
        <f t="shared" si="16"/>
        <v>94.962999999999994</v>
      </c>
      <c r="N109" s="44">
        <f t="shared" si="17"/>
        <v>3007</v>
      </c>
      <c r="O109" s="45">
        <f t="shared" si="18"/>
        <v>0.97899999999999998</v>
      </c>
      <c r="P109" s="43">
        <f t="shared" si="19"/>
        <v>2943.8530000000001</v>
      </c>
    </row>
    <row r="110" spans="1:16" ht="12.95" customHeight="1" x14ac:dyDescent="0.2">
      <c r="A110" s="3" t="s">
        <v>170</v>
      </c>
      <c r="B110" t="s">
        <v>286</v>
      </c>
      <c r="C110" s="30" t="s">
        <v>186</v>
      </c>
      <c r="D110" s="30">
        <v>147065</v>
      </c>
      <c r="E110" s="37" t="s">
        <v>287</v>
      </c>
      <c r="F110" s="30" t="s">
        <v>173</v>
      </c>
      <c r="G110" t="s">
        <v>174</v>
      </c>
      <c r="H110" s="30" t="s">
        <v>146</v>
      </c>
      <c r="I110" s="38">
        <v>1</v>
      </c>
      <c r="J110" s="38">
        <v>1</v>
      </c>
      <c r="K110" s="30">
        <v>25</v>
      </c>
      <c r="L110" s="40">
        <v>0.91600000000000004</v>
      </c>
      <c r="M110" s="41">
        <f t="shared" si="16"/>
        <v>22.900000000000002</v>
      </c>
      <c r="N110" s="44">
        <f t="shared" si="17"/>
        <v>775</v>
      </c>
      <c r="O110" s="45">
        <f t="shared" si="18"/>
        <v>0.91600000000000004</v>
      </c>
      <c r="P110" s="43">
        <f t="shared" si="19"/>
        <v>709.9</v>
      </c>
    </row>
    <row r="111" spans="1:16" ht="12.95" customHeight="1" x14ac:dyDescent="0.2">
      <c r="A111" s="3" t="s">
        <v>170</v>
      </c>
      <c r="B111" t="s">
        <v>288</v>
      </c>
      <c r="C111" s="30" t="s">
        <v>186</v>
      </c>
      <c r="D111" s="30">
        <v>514068</v>
      </c>
      <c r="E111" s="37" t="s">
        <v>287</v>
      </c>
      <c r="F111" s="30" t="s">
        <v>173</v>
      </c>
      <c r="G111" t="s">
        <v>174</v>
      </c>
      <c r="H111" s="30" t="s">
        <v>146</v>
      </c>
      <c r="I111" s="38">
        <v>1</v>
      </c>
      <c r="J111" s="38">
        <v>1</v>
      </c>
      <c r="K111" s="30">
        <v>86</v>
      </c>
      <c r="L111" s="40">
        <v>0.88800000000000001</v>
      </c>
      <c r="M111" s="41">
        <f t="shared" si="16"/>
        <v>76.367999999999995</v>
      </c>
      <c r="N111" s="44">
        <f t="shared" si="17"/>
        <v>2666</v>
      </c>
      <c r="O111" s="45">
        <f t="shared" si="18"/>
        <v>0.88800000000000001</v>
      </c>
      <c r="P111" s="43">
        <f t="shared" si="19"/>
        <v>2367.4079999999999</v>
      </c>
    </row>
    <row r="112" spans="1:16" ht="12.95" customHeight="1" x14ac:dyDescent="0.2">
      <c r="A112" s="3" t="s">
        <v>170</v>
      </c>
      <c r="B112" t="s">
        <v>289</v>
      </c>
      <c r="C112" s="30" t="s">
        <v>186</v>
      </c>
      <c r="D112" s="30">
        <v>147066</v>
      </c>
      <c r="E112" s="37" t="s">
        <v>290</v>
      </c>
      <c r="F112" s="30" t="s">
        <v>188</v>
      </c>
      <c r="G112" t="s">
        <v>174</v>
      </c>
      <c r="H112" s="30" t="s">
        <v>146</v>
      </c>
      <c r="I112" s="38">
        <v>1</v>
      </c>
      <c r="J112" s="38">
        <v>1</v>
      </c>
      <c r="K112" s="30">
        <v>45</v>
      </c>
      <c r="L112" s="40">
        <v>0.90600000000000003</v>
      </c>
      <c r="M112" s="41">
        <f t="shared" si="16"/>
        <v>40.770000000000003</v>
      </c>
      <c r="N112" s="44">
        <f t="shared" si="17"/>
        <v>1395</v>
      </c>
      <c r="O112" s="45">
        <f t="shared" si="18"/>
        <v>0.90600000000000003</v>
      </c>
      <c r="P112" s="43">
        <f t="shared" si="19"/>
        <v>1263.8700000000001</v>
      </c>
    </row>
    <row r="113" spans="1:19" ht="12.95" customHeight="1" x14ac:dyDescent="0.2">
      <c r="A113" s="3" t="s">
        <v>170</v>
      </c>
      <c r="B113" t="s">
        <v>291</v>
      </c>
      <c r="C113" s="30" t="s">
        <v>186</v>
      </c>
      <c r="D113" s="30">
        <v>514018</v>
      </c>
      <c r="E113" s="37" t="s">
        <v>290</v>
      </c>
      <c r="F113" s="30" t="s">
        <v>188</v>
      </c>
      <c r="G113" t="s">
        <v>174</v>
      </c>
      <c r="H113" s="30" t="s">
        <v>146</v>
      </c>
      <c r="I113" s="38">
        <v>1</v>
      </c>
      <c r="J113" s="38">
        <v>1</v>
      </c>
      <c r="K113" s="30">
        <v>90</v>
      </c>
      <c r="L113" s="40">
        <v>0.91500000000000004</v>
      </c>
      <c r="M113" s="41">
        <f t="shared" si="16"/>
        <v>82.350000000000009</v>
      </c>
      <c r="N113" s="44">
        <f t="shared" si="17"/>
        <v>2790</v>
      </c>
      <c r="O113" s="45">
        <f t="shared" si="18"/>
        <v>0.91500000000000004</v>
      </c>
      <c r="P113" s="43">
        <f t="shared" si="19"/>
        <v>2552.85</v>
      </c>
    </row>
    <row r="114" spans="1:19" ht="12.95" customHeight="1" x14ac:dyDescent="0.2">
      <c r="A114" s="3" t="s">
        <v>170</v>
      </c>
      <c r="B114" t="s">
        <v>292</v>
      </c>
      <c r="C114" s="30" t="s">
        <v>186</v>
      </c>
      <c r="D114" s="30">
        <v>147068</v>
      </c>
      <c r="E114" s="37" t="s">
        <v>293</v>
      </c>
      <c r="F114" s="30" t="s">
        <v>188</v>
      </c>
      <c r="G114" t="s">
        <v>174</v>
      </c>
      <c r="H114" s="30" t="s">
        <v>146</v>
      </c>
      <c r="I114" s="38">
        <v>1</v>
      </c>
      <c r="J114" s="38">
        <v>1</v>
      </c>
      <c r="K114" s="30">
        <v>44</v>
      </c>
      <c r="L114" s="40">
        <v>0.85299999999999998</v>
      </c>
      <c r="M114" s="41">
        <f t="shared" si="16"/>
        <v>37.531999999999996</v>
      </c>
      <c r="N114" s="44">
        <f t="shared" si="17"/>
        <v>1364</v>
      </c>
      <c r="O114" s="45">
        <f t="shared" si="18"/>
        <v>0.85299999999999998</v>
      </c>
      <c r="P114" s="43">
        <f t="shared" si="19"/>
        <v>1163.492</v>
      </c>
    </row>
    <row r="115" spans="1:19" ht="12.95" customHeight="1" x14ac:dyDescent="0.2">
      <c r="A115" s="3" t="s">
        <v>170</v>
      </c>
      <c r="B115" t="s">
        <v>294</v>
      </c>
      <c r="C115" s="30" t="s">
        <v>186</v>
      </c>
      <c r="D115" s="30">
        <v>514067</v>
      </c>
      <c r="E115" s="37" t="s">
        <v>293</v>
      </c>
      <c r="F115" s="30" t="s">
        <v>188</v>
      </c>
      <c r="G115" t="s">
        <v>174</v>
      </c>
      <c r="H115" s="30" t="s">
        <v>146</v>
      </c>
      <c r="I115" s="38">
        <v>1</v>
      </c>
      <c r="J115" s="38">
        <v>1</v>
      </c>
      <c r="K115" s="30">
        <v>54</v>
      </c>
      <c r="L115" s="40">
        <v>0.80400000000000005</v>
      </c>
      <c r="M115" s="41">
        <f t="shared" si="16"/>
        <v>43.416000000000004</v>
      </c>
      <c r="N115" s="44">
        <f t="shared" si="17"/>
        <v>1674</v>
      </c>
      <c r="O115" s="45">
        <f t="shared" si="18"/>
        <v>0.80400000000000005</v>
      </c>
      <c r="P115" s="43">
        <f t="shared" si="19"/>
        <v>1345.8960000000002</v>
      </c>
    </row>
    <row r="116" spans="1:19" ht="12.95" customHeight="1" x14ac:dyDescent="0.2">
      <c r="A116" s="3" t="s">
        <v>170</v>
      </c>
      <c r="B116" t="s">
        <v>295</v>
      </c>
      <c r="C116" s="30" t="s">
        <v>186</v>
      </c>
      <c r="D116" s="30">
        <v>147095</v>
      </c>
      <c r="E116" s="37" t="s">
        <v>220</v>
      </c>
      <c r="F116" s="30" t="s">
        <v>173</v>
      </c>
      <c r="G116" t="s">
        <v>174</v>
      </c>
      <c r="H116" s="30" t="s">
        <v>146</v>
      </c>
      <c r="I116" s="38">
        <v>1</v>
      </c>
      <c r="J116" s="38">
        <v>1</v>
      </c>
      <c r="K116" s="30">
        <v>34</v>
      </c>
      <c r="L116" s="40">
        <v>0.96299999999999997</v>
      </c>
      <c r="M116" s="41">
        <f t="shared" si="16"/>
        <v>32.741999999999997</v>
      </c>
      <c r="N116" s="44">
        <f t="shared" si="17"/>
        <v>1054</v>
      </c>
      <c r="O116" s="45">
        <f t="shared" si="18"/>
        <v>0.96299999999999997</v>
      </c>
      <c r="P116" s="43">
        <f t="shared" si="19"/>
        <v>1015.002</v>
      </c>
    </row>
    <row r="117" spans="1:19" ht="12.95" customHeight="1" x14ac:dyDescent="0.2">
      <c r="A117" s="46" t="s">
        <v>170</v>
      </c>
      <c r="B117" s="47" t="s">
        <v>296</v>
      </c>
      <c r="C117" s="30" t="s">
        <v>186</v>
      </c>
      <c r="D117" s="48"/>
      <c r="E117" s="37" t="s">
        <v>223</v>
      </c>
      <c r="F117" s="48" t="s">
        <v>173</v>
      </c>
      <c r="G117" s="47" t="s">
        <v>174</v>
      </c>
      <c r="H117" s="48" t="s">
        <v>146</v>
      </c>
      <c r="I117" s="38">
        <v>1</v>
      </c>
      <c r="J117" s="38">
        <v>1</v>
      </c>
      <c r="K117" s="30">
        <v>0</v>
      </c>
      <c r="L117" s="51">
        <v>0.96</v>
      </c>
      <c r="M117" s="41">
        <f t="shared" si="16"/>
        <v>0</v>
      </c>
      <c r="N117" s="44">
        <f t="shared" si="17"/>
        <v>0</v>
      </c>
      <c r="O117" s="51">
        <f t="shared" si="18"/>
        <v>0.96</v>
      </c>
      <c r="P117" s="54">
        <f t="shared" si="19"/>
        <v>0</v>
      </c>
    </row>
    <row r="118" spans="1:19" ht="12.95" customHeight="1" x14ac:dyDescent="0.2">
      <c r="A118" s="55"/>
      <c r="B118" s="56"/>
      <c r="C118" s="37"/>
      <c r="D118" s="37"/>
      <c r="E118" s="37"/>
      <c r="F118" s="37"/>
      <c r="G118" s="56"/>
      <c r="H118" s="37"/>
      <c r="I118" s="38"/>
      <c r="J118" s="38"/>
      <c r="K118" s="58"/>
      <c r="L118" s="45"/>
      <c r="M118" s="58"/>
      <c r="N118" s="44"/>
      <c r="O118" s="45"/>
      <c r="P118" s="60"/>
      <c r="Q118" s="4" t="s">
        <v>167</v>
      </c>
      <c r="R118" s="4" t="s">
        <v>11</v>
      </c>
      <c r="S118" s="4" t="s">
        <v>168</v>
      </c>
    </row>
    <row r="119" spans="1:19" ht="12.95" customHeight="1" x14ac:dyDescent="0.2">
      <c r="A119" s="75" t="s">
        <v>297</v>
      </c>
      <c r="B119" s="75"/>
      <c r="C119" s="61"/>
      <c r="D119" s="61"/>
      <c r="E119" s="37"/>
      <c r="K119" s="42">
        <f>SUM(K44:K117)</f>
        <v>3375</v>
      </c>
      <c r="L119" s="62"/>
      <c r="M119" s="42">
        <f>SUM(M44:M117)</f>
        <v>3144.5460000000012</v>
      </c>
      <c r="N119" s="42">
        <f>SUM(N44:N117)</f>
        <v>104625</v>
      </c>
      <c r="O119" s="62"/>
      <c r="P119" s="63">
        <f>M119-O119</f>
        <v>3144.5460000000012</v>
      </c>
      <c r="Q119" s="64">
        <v>0.8</v>
      </c>
      <c r="R119" s="60">
        <f>M119*Q119</f>
        <v>2515.6368000000011</v>
      </c>
      <c r="S119" s="60">
        <f>M119-R119</f>
        <v>628.90920000000006</v>
      </c>
    </row>
    <row r="120" spans="1:19" ht="12.95" customHeight="1" x14ac:dyDescent="0.2">
      <c r="E120" s="37"/>
      <c r="K120" s="39"/>
      <c r="M120" s="39"/>
      <c r="N120" s="42"/>
      <c r="O120" s="30"/>
      <c r="P120" s="43"/>
    </row>
    <row r="121" spans="1:19" ht="12.95" customHeight="1" x14ac:dyDescent="0.2">
      <c r="A121" s="3" t="s">
        <v>170</v>
      </c>
      <c r="B121" t="s">
        <v>298</v>
      </c>
      <c r="C121" s="30" t="s">
        <v>186</v>
      </c>
      <c r="D121" s="30">
        <v>147011</v>
      </c>
      <c r="E121" s="37" t="s">
        <v>299</v>
      </c>
      <c r="F121" s="30" t="s">
        <v>300</v>
      </c>
      <c r="G121" t="s">
        <v>174</v>
      </c>
      <c r="H121" s="30" t="s">
        <v>146</v>
      </c>
      <c r="I121" s="38">
        <v>1</v>
      </c>
      <c r="J121" s="38">
        <v>1</v>
      </c>
      <c r="K121" s="30">
        <v>40</v>
      </c>
      <c r="L121" s="30">
        <v>0.90300000000000002</v>
      </c>
      <c r="M121" s="41">
        <f t="shared" ref="M121:M143" si="20">K121*L121</f>
        <v>36.120000000000005</v>
      </c>
      <c r="N121" s="44">
        <f t="shared" ref="N121:N143" si="21">K121*31</f>
        <v>1240</v>
      </c>
      <c r="O121" s="45">
        <f t="shared" ref="O121:O143" si="22">L121</f>
        <v>0.90300000000000002</v>
      </c>
      <c r="P121" s="43">
        <f t="shared" ref="P121:P143" si="23">N121*O121</f>
        <v>1119.72</v>
      </c>
    </row>
    <row r="122" spans="1:19" ht="12.95" customHeight="1" x14ac:dyDescent="0.2">
      <c r="A122" s="3" t="s">
        <v>170</v>
      </c>
      <c r="B122" t="s">
        <v>301</v>
      </c>
      <c r="C122" s="30" t="s">
        <v>186</v>
      </c>
      <c r="D122" s="30">
        <v>147012</v>
      </c>
      <c r="E122" s="37" t="s">
        <v>302</v>
      </c>
      <c r="F122" s="30" t="s">
        <v>300</v>
      </c>
      <c r="G122" t="s">
        <v>174</v>
      </c>
      <c r="H122" s="30" t="s">
        <v>146</v>
      </c>
      <c r="I122" s="38">
        <v>1</v>
      </c>
      <c r="J122" s="38">
        <v>1</v>
      </c>
      <c r="K122" s="30">
        <v>25</v>
      </c>
      <c r="L122" s="30">
        <v>0.90300000000000002</v>
      </c>
      <c r="M122" s="41">
        <f t="shared" si="20"/>
        <v>22.574999999999999</v>
      </c>
      <c r="N122" s="44">
        <f t="shared" si="21"/>
        <v>775</v>
      </c>
      <c r="O122" s="45">
        <f t="shared" si="22"/>
        <v>0.90300000000000002</v>
      </c>
      <c r="P122" s="43">
        <f t="shared" si="23"/>
        <v>699.82500000000005</v>
      </c>
    </row>
    <row r="123" spans="1:19" ht="12.95" customHeight="1" x14ac:dyDescent="0.2">
      <c r="A123" s="3" t="s">
        <v>170</v>
      </c>
      <c r="B123" t="s">
        <v>303</v>
      </c>
      <c r="C123" s="30" t="s">
        <v>186</v>
      </c>
      <c r="D123" s="30">
        <v>514066</v>
      </c>
      <c r="E123" s="37" t="s">
        <v>302</v>
      </c>
      <c r="F123" s="30" t="s">
        <v>300</v>
      </c>
      <c r="G123" t="s">
        <v>174</v>
      </c>
      <c r="H123" s="30" t="s">
        <v>146</v>
      </c>
      <c r="I123" s="38">
        <v>1</v>
      </c>
      <c r="J123" s="38">
        <v>1</v>
      </c>
      <c r="K123" s="30">
        <v>47</v>
      </c>
      <c r="L123" s="30">
        <v>0.89100000000000001</v>
      </c>
      <c r="M123" s="41">
        <f t="shared" si="20"/>
        <v>41.877000000000002</v>
      </c>
      <c r="N123" s="44">
        <f t="shared" si="21"/>
        <v>1457</v>
      </c>
      <c r="O123" s="45">
        <f t="shared" si="22"/>
        <v>0.89100000000000001</v>
      </c>
      <c r="P123" s="43">
        <f t="shared" si="23"/>
        <v>1298.1870000000001</v>
      </c>
    </row>
    <row r="124" spans="1:19" ht="12.95" customHeight="1" x14ac:dyDescent="0.2">
      <c r="A124" s="3" t="s">
        <v>170</v>
      </c>
      <c r="B124" t="s">
        <v>304</v>
      </c>
      <c r="C124" s="30" t="s">
        <v>186</v>
      </c>
      <c r="D124" s="30">
        <v>147013</v>
      </c>
      <c r="E124" s="37" t="s">
        <v>305</v>
      </c>
      <c r="F124" s="30" t="s">
        <v>300</v>
      </c>
      <c r="G124" t="s">
        <v>174</v>
      </c>
      <c r="H124" s="30" t="s">
        <v>146</v>
      </c>
      <c r="I124" s="38">
        <v>1</v>
      </c>
      <c r="J124" s="38">
        <v>1</v>
      </c>
      <c r="K124" s="30">
        <v>50</v>
      </c>
      <c r="L124" s="30">
        <v>0.91300000000000003</v>
      </c>
      <c r="M124" s="41">
        <f t="shared" si="20"/>
        <v>45.65</v>
      </c>
      <c r="N124" s="44">
        <f t="shared" si="21"/>
        <v>1550</v>
      </c>
      <c r="O124" s="45">
        <f t="shared" si="22"/>
        <v>0.91300000000000003</v>
      </c>
      <c r="P124" s="43">
        <f t="shared" si="23"/>
        <v>1415.15</v>
      </c>
    </row>
    <row r="125" spans="1:19" ht="12.95" customHeight="1" x14ac:dyDescent="0.2">
      <c r="A125" s="3" t="s">
        <v>170</v>
      </c>
      <c r="B125" t="s">
        <v>306</v>
      </c>
      <c r="C125" s="30" t="s">
        <v>186</v>
      </c>
      <c r="D125" s="30">
        <v>514077</v>
      </c>
      <c r="E125" s="37" t="s">
        <v>305</v>
      </c>
      <c r="F125" s="30" t="s">
        <v>300</v>
      </c>
      <c r="G125" t="s">
        <v>174</v>
      </c>
      <c r="H125" s="30" t="s">
        <v>146</v>
      </c>
      <c r="I125" s="38">
        <v>1</v>
      </c>
      <c r="J125" s="38">
        <v>1</v>
      </c>
      <c r="K125" s="30">
        <v>105</v>
      </c>
      <c r="L125" s="30">
        <v>0.88100000000000001</v>
      </c>
      <c r="M125" s="41">
        <f t="shared" si="20"/>
        <v>92.504999999999995</v>
      </c>
      <c r="N125" s="44">
        <f t="shared" si="21"/>
        <v>3255</v>
      </c>
      <c r="O125" s="45">
        <f t="shared" si="22"/>
        <v>0.88100000000000001</v>
      </c>
      <c r="P125" s="43">
        <f t="shared" si="23"/>
        <v>2867.6550000000002</v>
      </c>
    </row>
    <row r="126" spans="1:19" ht="12.95" customHeight="1" x14ac:dyDescent="0.2">
      <c r="A126" s="3" t="s">
        <v>170</v>
      </c>
      <c r="B126" t="s">
        <v>307</v>
      </c>
      <c r="C126" s="30" t="s">
        <v>186</v>
      </c>
      <c r="D126" s="30">
        <v>147014</v>
      </c>
      <c r="E126" s="37" t="s">
        <v>308</v>
      </c>
      <c r="F126" s="30" t="s">
        <v>300</v>
      </c>
      <c r="G126" t="s">
        <v>174</v>
      </c>
      <c r="H126" s="30" t="s">
        <v>146</v>
      </c>
      <c r="I126" s="38">
        <v>1</v>
      </c>
      <c r="J126" s="38">
        <v>1</v>
      </c>
      <c r="K126" s="30">
        <v>50</v>
      </c>
      <c r="L126" s="30">
        <v>0.91300000000000003</v>
      </c>
      <c r="M126" s="41">
        <f t="shared" si="20"/>
        <v>45.65</v>
      </c>
      <c r="N126" s="44">
        <f t="shared" si="21"/>
        <v>1550</v>
      </c>
      <c r="O126" s="45">
        <f t="shared" si="22"/>
        <v>0.91300000000000003</v>
      </c>
      <c r="P126" s="43">
        <f t="shared" si="23"/>
        <v>1415.15</v>
      </c>
    </row>
    <row r="127" spans="1:19" ht="12.95" customHeight="1" x14ac:dyDescent="0.2">
      <c r="A127" s="3" t="s">
        <v>170</v>
      </c>
      <c r="B127" t="s">
        <v>309</v>
      </c>
      <c r="C127" s="30" t="s">
        <v>186</v>
      </c>
      <c r="D127" s="30">
        <v>514078</v>
      </c>
      <c r="E127" s="37" t="s">
        <v>308</v>
      </c>
      <c r="F127" s="30" t="s">
        <v>300</v>
      </c>
      <c r="G127" t="s">
        <v>174</v>
      </c>
      <c r="H127" s="30" t="s">
        <v>146</v>
      </c>
      <c r="I127" s="38">
        <v>1</v>
      </c>
      <c r="J127" s="38">
        <v>1</v>
      </c>
      <c r="K127" s="30">
        <v>72</v>
      </c>
      <c r="L127" s="40">
        <v>0.93</v>
      </c>
      <c r="M127" s="41">
        <f t="shared" si="20"/>
        <v>66.960000000000008</v>
      </c>
      <c r="N127" s="44">
        <f t="shared" si="21"/>
        <v>2232</v>
      </c>
      <c r="O127" s="45">
        <f t="shared" si="22"/>
        <v>0.93</v>
      </c>
      <c r="P127" s="43">
        <f t="shared" si="23"/>
        <v>2075.7600000000002</v>
      </c>
    </row>
    <row r="128" spans="1:19" ht="12.95" customHeight="1" x14ac:dyDescent="0.2">
      <c r="A128" s="3" t="s">
        <v>170</v>
      </c>
      <c r="B128" t="s">
        <v>310</v>
      </c>
      <c r="C128" s="30" t="s">
        <v>186</v>
      </c>
      <c r="D128" s="30">
        <v>147022</v>
      </c>
      <c r="E128" s="37" t="s">
        <v>208</v>
      </c>
      <c r="F128" s="30" t="s">
        <v>300</v>
      </c>
      <c r="G128" t="s">
        <v>174</v>
      </c>
      <c r="H128" s="30" t="s">
        <v>146</v>
      </c>
      <c r="I128" s="38">
        <v>1</v>
      </c>
      <c r="J128" s="38">
        <v>1</v>
      </c>
      <c r="K128" s="30">
        <v>40</v>
      </c>
      <c r="L128" s="30">
        <v>0.91700000000000004</v>
      </c>
      <c r="M128" s="41">
        <f t="shared" si="20"/>
        <v>36.68</v>
      </c>
      <c r="N128" s="44">
        <f t="shared" si="21"/>
        <v>1240</v>
      </c>
      <c r="O128" s="45">
        <f t="shared" si="22"/>
        <v>0.91700000000000004</v>
      </c>
      <c r="P128" s="43">
        <f t="shared" si="23"/>
        <v>1137.0800000000002</v>
      </c>
    </row>
    <row r="129" spans="1:19" ht="12.95" customHeight="1" x14ac:dyDescent="0.2">
      <c r="A129" s="3" t="s">
        <v>170</v>
      </c>
      <c r="B129" t="s">
        <v>311</v>
      </c>
      <c r="C129" s="30" t="s">
        <v>186</v>
      </c>
      <c r="D129" s="30">
        <v>814007</v>
      </c>
      <c r="E129" s="37" t="s">
        <v>208</v>
      </c>
      <c r="F129" s="30" t="s">
        <v>300</v>
      </c>
      <c r="G129" t="s">
        <v>174</v>
      </c>
      <c r="H129" s="30" t="s">
        <v>146</v>
      </c>
      <c r="I129" s="38">
        <v>1</v>
      </c>
      <c r="J129" s="38">
        <v>1</v>
      </c>
      <c r="K129" s="30">
        <v>107</v>
      </c>
      <c r="L129" s="30">
        <v>0.91700000000000004</v>
      </c>
      <c r="M129" s="41">
        <f t="shared" si="20"/>
        <v>98.119</v>
      </c>
      <c r="N129" s="44">
        <f t="shared" si="21"/>
        <v>3317</v>
      </c>
      <c r="O129" s="45">
        <f t="shared" si="22"/>
        <v>0.91700000000000004</v>
      </c>
      <c r="P129" s="43">
        <f t="shared" si="23"/>
        <v>3041.6890000000003</v>
      </c>
    </row>
    <row r="130" spans="1:19" ht="12.95" customHeight="1" x14ac:dyDescent="0.2">
      <c r="A130" s="3" t="s">
        <v>170</v>
      </c>
      <c r="B130" t="s">
        <v>315</v>
      </c>
      <c r="C130" s="30" t="s">
        <v>186</v>
      </c>
      <c r="D130" s="30">
        <v>147031</v>
      </c>
      <c r="E130" s="37" t="s">
        <v>316</v>
      </c>
      <c r="F130" s="67" t="s">
        <v>188</v>
      </c>
      <c r="G130" t="s">
        <v>174</v>
      </c>
      <c r="H130" s="30" t="s">
        <v>146</v>
      </c>
      <c r="I130" s="38">
        <v>1</v>
      </c>
      <c r="J130" s="38">
        <v>1</v>
      </c>
      <c r="K130" s="30">
        <v>55</v>
      </c>
      <c r="L130" s="30">
        <v>0.84299999999999997</v>
      </c>
      <c r="M130" s="41">
        <f t="shared" si="20"/>
        <v>46.364999999999995</v>
      </c>
      <c r="N130" s="44">
        <f t="shared" si="21"/>
        <v>1705</v>
      </c>
      <c r="O130" s="45">
        <f t="shared" si="22"/>
        <v>0.84299999999999997</v>
      </c>
      <c r="P130" s="43">
        <f t="shared" si="23"/>
        <v>1437.3150000000001</v>
      </c>
    </row>
    <row r="131" spans="1:19" ht="12.95" customHeight="1" x14ac:dyDescent="0.2">
      <c r="A131" s="3" t="s">
        <v>170</v>
      </c>
      <c r="B131" t="s">
        <v>317</v>
      </c>
      <c r="C131" s="30" t="s">
        <v>186</v>
      </c>
      <c r="D131" s="30">
        <v>514064</v>
      </c>
      <c r="E131" s="37" t="s">
        <v>316</v>
      </c>
      <c r="F131" s="67" t="s">
        <v>188</v>
      </c>
      <c r="G131" t="s">
        <v>174</v>
      </c>
      <c r="H131" s="30" t="s">
        <v>146</v>
      </c>
      <c r="I131" s="38">
        <v>1</v>
      </c>
      <c r="J131" s="38">
        <v>1</v>
      </c>
      <c r="K131" s="30">
        <v>46</v>
      </c>
      <c r="L131" s="40">
        <v>0.86</v>
      </c>
      <c r="M131" s="41">
        <f t="shared" si="20"/>
        <v>39.56</v>
      </c>
      <c r="N131" s="44">
        <f t="shared" si="21"/>
        <v>1426</v>
      </c>
      <c r="O131" s="45">
        <f t="shared" si="22"/>
        <v>0.86</v>
      </c>
      <c r="P131" s="43">
        <f t="shared" si="23"/>
        <v>1226.3599999999999</v>
      </c>
    </row>
    <row r="132" spans="1:19" ht="12.95" customHeight="1" x14ac:dyDescent="0.2">
      <c r="A132" s="3" t="s">
        <v>170</v>
      </c>
      <c r="B132" t="s">
        <v>318</v>
      </c>
      <c r="C132" s="30" t="s">
        <v>186</v>
      </c>
      <c r="D132" s="30">
        <v>147032</v>
      </c>
      <c r="E132" s="37" t="s">
        <v>319</v>
      </c>
      <c r="F132" s="30" t="s">
        <v>300</v>
      </c>
      <c r="G132" t="s">
        <v>174</v>
      </c>
      <c r="H132" s="30" t="s">
        <v>146</v>
      </c>
      <c r="I132" s="38">
        <v>1</v>
      </c>
      <c r="J132" s="38">
        <v>1</v>
      </c>
      <c r="K132" s="30">
        <v>73</v>
      </c>
      <c r="L132" s="30">
        <v>0.90400000000000003</v>
      </c>
      <c r="M132" s="41">
        <f t="shared" si="20"/>
        <v>65.992000000000004</v>
      </c>
      <c r="N132" s="44">
        <f t="shared" si="21"/>
        <v>2263</v>
      </c>
      <c r="O132" s="45">
        <f t="shared" si="22"/>
        <v>0.90400000000000003</v>
      </c>
      <c r="P132" s="43">
        <f t="shared" si="23"/>
        <v>2045.752</v>
      </c>
    </row>
    <row r="133" spans="1:19" ht="12.95" customHeight="1" x14ac:dyDescent="0.2">
      <c r="A133" s="3" t="s">
        <v>170</v>
      </c>
      <c r="B133" t="s">
        <v>320</v>
      </c>
      <c r="C133" s="30" t="s">
        <v>186</v>
      </c>
      <c r="D133" s="30">
        <v>147033</v>
      </c>
      <c r="E133" s="37" t="s">
        <v>321</v>
      </c>
      <c r="F133" s="30" t="s">
        <v>300</v>
      </c>
      <c r="G133" t="s">
        <v>174</v>
      </c>
      <c r="H133" s="30" t="s">
        <v>146</v>
      </c>
      <c r="I133" s="38">
        <v>1</v>
      </c>
      <c r="J133" s="38">
        <v>1</v>
      </c>
      <c r="K133" s="30">
        <v>50</v>
      </c>
      <c r="L133" s="30">
        <v>0.92100000000000004</v>
      </c>
      <c r="M133" s="41">
        <f t="shared" si="20"/>
        <v>46.050000000000004</v>
      </c>
      <c r="N133" s="44">
        <f t="shared" si="21"/>
        <v>1550</v>
      </c>
      <c r="O133" s="45">
        <f t="shared" si="22"/>
        <v>0.92100000000000004</v>
      </c>
      <c r="P133" s="43">
        <f t="shared" si="23"/>
        <v>1427.55</v>
      </c>
    </row>
    <row r="134" spans="1:19" ht="12.95" customHeight="1" x14ac:dyDescent="0.2">
      <c r="A134" s="3" t="s">
        <v>170</v>
      </c>
      <c r="B134" t="s">
        <v>349</v>
      </c>
      <c r="C134" s="30" t="s">
        <v>186</v>
      </c>
      <c r="D134" s="30">
        <v>514060</v>
      </c>
      <c r="E134" s="37" t="s">
        <v>321</v>
      </c>
      <c r="F134" s="30" t="s">
        <v>314</v>
      </c>
      <c r="G134" t="s">
        <v>174</v>
      </c>
      <c r="H134" s="30" t="s">
        <v>146</v>
      </c>
      <c r="I134" s="57">
        <v>1</v>
      </c>
      <c r="J134" s="57">
        <v>1</v>
      </c>
      <c r="K134" s="30">
        <v>89</v>
      </c>
      <c r="L134" s="40">
        <v>1</v>
      </c>
      <c r="M134" s="41">
        <f t="shared" si="20"/>
        <v>89</v>
      </c>
      <c r="N134" s="44">
        <f t="shared" si="21"/>
        <v>2759</v>
      </c>
      <c r="O134" s="45">
        <f t="shared" si="22"/>
        <v>1</v>
      </c>
      <c r="P134" s="43">
        <f t="shared" si="23"/>
        <v>2759</v>
      </c>
    </row>
    <row r="135" spans="1:19" ht="12.95" customHeight="1" x14ac:dyDescent="0.2">
      <c r="A135" s="3" t="s">
        <v>170</v>
      </c>
      <c r="B135" t="s">
        <v>322</v>
      </c>
      <c r="C135" s="30" t="s">
        <v>186</v>
      </c>
      <c r="D135" s="30">
        <v>147034</v>
      </c>
      <c r="E135" s="37" t="s">
        <v>323</v>
      </c>
      <c r="F135" s="30" t="s">
        <v>300</v>
      </c>
      <c r="G135" t="s">
        <v>174</v>
      </c>
      <c r="H135" s="30" t="s">
        <v>146</v>
      </c>
      <c r="I135" s="38">
        <v>1</v>
      </c>
      <c r="J135" s="38">
        <v>1</v>
      </c>
      <c r="K135" s="30">
        <v>25</v>
      </c>
      <c r="L135" s="30">
        <v>0.93300000000000005</v>
      </c>
      <c r="M135" s="41">
        <f t="shared" si="20"/>
        <v>23.325000000000003</v>
      </c>
      <c r="N135" s="44">
        <f t="shared" si="21"/>
        <v>775</v>
      </c>
      <c r="O135" s="45">
        <f t="shared" si="22"/>
        <v>0.93300000000000005</v>
      </c>
      <c r="P135" s="43">
        <f t="shared" si="23"/>
        <v>723.07500000000005</v>
      </c>
    </row>
    <row r="136" spans="1:19" ht="12.95" customHeight="1" x14ac:dyDescent="0.2">
      <c r="A136" s="3" t="s">
        <v>170</v>
      </c>
      <c r="B136" t="s">
        <v>324</v>
      </c>
      <c r="C136" s="30" t="s">
        <v>186</v>
      </c>
      <c r="D136" s="30">
        <v>514063</v>
      </c>
      <c r="E136" s="37" t="s">
        <v>323</v>
      </c>
      <c r="F136" s="30" t="s">
        <v>300</v>
      </c>
      <c r="G136" t="s">
        <v>174</v>
      </c>
      <c r="H136" s="30" t="s">
        <v>146</v>
      </c>
      <c r="I136" s="38">
        <v>1</v>
      </c>
      <c r="J136" s="38">
        <v>1</v>
      </c>
      <c r="K136" s="30">
        <v>85</v>
      </c>
      <c r="L136" s="30">
        <v>0.94199999999999995</v>
      </c>
      <c r="M136" s="41">
        <f t="shared" si="20"/>
        <v>80.069999999999993</v>
      </c>
      <c r="N136" s="44">
        <f t="shared" si="21"/>
        <v>2635</v>
      </c>
      <c r="O136" s="45">
        <f t="shared" si="22"/>
        <v>0.94199999999999995</v>
      </c>
      <c r="P136" s="43">
        <f t="shared" si="23"/>
        <v>2482.17</v>
      </c>
    </row>
    <row r="137" spans="1:19" ht="12.95" customHeight="1" x14ac:dyDescent="0.2">
      <c r="A137" s="3" t="s">
        <v>170</v>
      </c>
      <c r="B137" t="s">
        <v>325</v>
      </c>
      <c r="C137" s="30" t="s">
        <v>186</v>
      </c>
      <c r="D137" s="30">
        <v>147037</v>
      </c>
      <c r="E137" s="37" t="s">
        <v>326</v>
      </c>
      <c r="F137" s="30" t="s">
        <v>300</v>
      </c>
      <c r="G137" t="s">
        <v>174</v>
      </c>
      <c r="H137" s="30" t="s">
        <v>146</v>
      </c>
      <c r="I137" s="38">
        <v>1</v>
      </c>
      <c r="J137" s="38">
        <v>1</v>
      </c>
      <c r="K137" s="30">
        <v>25</v>
      </c>
      <c r="L137" s="30">
        <v>0.90700000000000003</v>
      </c>
      <c r="M137" s="41">
        <f t="shared" si="20"/>
        <v>22.675000000000001</v>
      </c>
      <c r="N137" s="44">
        <f t="shared" si="21"/>
        <v>775</v>
      </c>
      <c r="O137" s="45">
        <f t="shared" si="22"/>
        <v>0.90700000000000003</v>
      </c>
      <c r="P137" s="43">
        <f t="shared" si="23"/>
        <v>702.92500000000007</v>
      </c>
    </row>
    <row r="138" spans="1:19" ht="12.95" customHeight="1" x14ac:dyDescent="0.2">
      <c r="A138" s="3" t="s">
        <v>170</v>
      </c>
      <c r="B138" t="s">
        <v>327</v>
      </c>
      <c r="C138" s="30" t="s">
        <v>186</v>
      </c>
      <c r="D138" s="30">
        <v>514065</v>
      </c>
      <c r="E138" s="37" t="s">
        <v>326</v>
      </c>
      <c r="F138" s="30" t="s">
        <v>300</v>
      </c>
      <c r="G138" t="s">
        <v>174</v>
      </c>
      <c r="H138" s="30" t="s">
        <v>146</v>
      </c>
      <c r="I138" s="38">
        <v>1</v>
      </c>
      <c r="J138" s="38">
        <v>1</v>
      </c>
      <c r="K138" s="30">
        <v>96</v>
      </c>
      <c r="L138" s="30">
        <v>0.91300000000000003</v>
      </c>
      <c r="M138" s="41">
        <f t="shared" si="20"/>
        <v>87.647999999999996</v>
      </c>
      <c r="N138" s="44">
        <f t="shared" si="21"/>
        <v>2976</v>
      </c>
      <c r="O138" s="45">
        <f t="shared" si="22"/>
        <v>0.91300000000000003</v>
      </c>
      <c r="P138" s="43">
        <f t="shared" si="23"/>
        <v>2717.0880000000002</v>
      </c>
    </row>
    <row r="139" spans="1:19" ht="12.95" customHeight="1" x14ac:dyDescent="0.2">
      <c r="A139" s="3" t="s">
        <v>170</v>
      </c>
      <c r="B139" t="s">
        <v>328</v>
      </c>
      <c r="C139" s="30" t="s">
        <v>186</v>
      </c>
      <c r="D139" s="30">
        <v>147051</v>
      </c>
      <c r="E139" s="37" t="s">
        <v>329</v>
      </c>
      <c r="F139" s="30" t="s">
        <v>300</v>
      </c>
      <c r="G139" t="s">
        <v>174</v>
      </c>
      <c r="H139" s="30" t="s">
        <v>146</v>
      </c>
      <c r="I139" s="38">
        <v>1</v>
      </c>
      <c r="J139" s="38">
        <v>1</v>
      </c>
      <c r="K139" s="30">
        <v>45</v>
      </c>
      <c r="L139" s="40">
        <v>0.94</v>
      </c>
      <c r="M139" s="41">
        <f t="shared" si="20"/>
        <v>42.3</v>
      </c>
      <c r="N139" s="44">
        <f t="shared" si="21"/>
        <v>1395</v>
      </c>
      <c r="O139" s="45">
        <f t="shared" si="22"/>
        <v>0.94</v>
      </c>
      <c r="P139" s="43">
        <f t="shared" si="23"/>
        <v>1311.3</v>
      </c>
    </row>
    <row r="140" spans="1:19" ht="12.95" customHeight="1" x14ac:dyDescent="0.2">
      <c r="A140" s="3" t="s">
        <v>170</v>
      </c>
      <c r="B140" t="s">
        <v>330</v>
      </c>
      <c r="C140" s="30" t="s">
        <v>186</v>
      </c>
      <c r="D140" s="30">
        <v>147054</v>
      </c>
      <c r="E140" s="37" t="s">
        <v>331</v>
      </c>
      <c r="F140" s="30" t="s">
        <v>300</v>
      </c>
      <c r="G140" t="s">
        <v>174</v>
      </c>
      <c r="H140" s="30" t="s">
        <v>146</v>
      </c>
      <c r="I140" s="38">
        <v>1</v>
      </c>
      <c r="J140" s="38">
        <v>1</v>
      </c>
      <c r="K140" s="30">
        <v>10</v>
      </c>
      <c r="L140" s="30">
        <v>0.92400000000000004</v>
      </c>
      <c r="M140" s="41">
        <f t="shared" si="20"/>
        <v>9.24</v>
      </c>
      <c r="N140" s="44">
        <f t="shared" si="21"/>
        <v>310</v>
      </c>
      <c r="O140" s="45">
        <f t="shared" si="22"/>
        <v>0.92400000000000004</v>
      </c>
      <c r="P140" s="43">
        <f t="shared" si="23"/>
        <v>286.44</v>
      </c>
    </row>
    <row r="141" spans="1:19" ht="12.95" customHeight="1" x14ac:dyDescent="0.2">
      <c r="A141" s="3" t="s">
        <v>170</v>
      </c>
      <c r="B141" t="s">
        <v>332</v>
      </c>
      <c r="C141" s="30" t="s">
        <v>186</v>
      </c>
      <c r="D141" s="30">
        <v>514070</v>
      </c>
      <c r="E141" s="37" t="s">
        <v>331</v>
      </c>
      <c r="F141" s="30" t="s">
        <v>300</v>
      </c>
      <c r="G141" t="s">
        <v>174</v>
      </c>
      <c r="H141" s="30" t="s">
        <v>146</v>
      </c>
      <c r="I141" s="38">
        <v>1</v>
      </c>
      <c r="J141" s="38">
        <v>1</v>
      </c>
      <c r="K141" s="30">
        <v>62</v>
      </c>
      <c r="L141" s="30">
        <v>0.92100000000000004</v>
      </c>
      <c r="M141" s="41">
        <f t="shared" si="20"/>
        <v>57.102000000000004</v>
      </c>
      <c r="N141" s="44">
        <f t="shared" si="21"/>
        <v>1922</v>
      </c>
      <c r="O141" s="45">
        <f t="shared" si="22"/>
        <v>0.92100000000000004</v>
      </c>
      <c r="P141" s="43">
        <f t="shared" si="23"/>
        <v>1770.162</v>
      </c>
    </row>
    <row r="142" spans="1:19" ht="12.95" customHeight="1" x14ac:dyDescent="0.2">
      <c r="A142" s="3" t="s">
        <v>170</v>
      </c>
      <c r="B142" t="s">
        <v>333</v>
      </c>
      <c r="C142" s="30" t="s">
        <v>186</v>
      </c>
      <c r="D142" s="30">
        <v>147069</v>
      </c>
      <c r="E142" s="37" t="s">
        <v>334</v>
      </c>
      <c r="F142" s="30" t="s">
        <v>300</v>
      </c>
      <c r="G142" t="s">
        <v>174</v>
      </c>
      <c r="H142" s="30" t="s">
        <v>146</v>
      </c>
      <c r="I142" s="38">
        <v>1</v>
      </c>
      <c r="J142" s="38">
        <v>1</v>
      </c>
      <c r="K142" s="30">
        <v>60</v>
      </c>
      <c r="L142" s="30">
        <v>0.93400000000000005</v>
      </c>
      <c r="M142" s="41">
        <f t="shared" si="20"/>
        <v>56.040000000000006</v>
      </c>
      <c r="N142" s="44">
        <f t="shared" si="21"/>
        <v>1860</v>
      </c>
      <c r="O142" s="45">
        <f t="shared" si="22"/>
        <v>0.93400000000000005</v>
      </c>
      <c r="P142" s="43">
        <f t="shared" si="23"/>
        <v>1737.24</v>
      </c>
    </row>
    <row r="143" spans="1:19" ht="12.95" customHeight="1" x14ac:dyDescent="0.2">
      <c r="A143" s="46" t="s">
        <v>170</v>
      </c>
      <c r="B143" s="47" t="s">
        <v>335</v>
      </c>
      <c r="C143" s="30" t="s">
        <v>186</v>
      </c>
      <c r="D143" s="48">
        <v>514059</v>
      </c>
      <c r="E143" s="37" t="s">
        <v>334</v>
      </c>
      <c r="F143" s="48" t="s">
        <v>300</v>
      </c>
      <c r="G143" s="47" t="s">
        <v>174</v>
      </c>
      <c r="H143" s="48" t="s">
        <v>146</v>
      </c>
      <c r="I143" s="49">
        <v>1</v>
      </c>
      <c r="J143" s="49">
        <v>1</v>
      </c>
      <c r="K143" s="30">
        <v>56</v>
      </c>
      <c r="L143" s="48">
        <v>0.93200000000000005</v>
      </c>
      <c r="M143" s="41">
        <f t="shared" si="20"/>
        <v>52.192</v>
      </c>
      <c r="N143" s="44">
        <f t="shared" si="21"/>
        <v>1736</v>
      </c>
      <c r="O143" s="51">
        <f t="shared" si="22"/>
        <v>0.93200000000000005</v>
      </c>
      <c r="P143" s="54">
        <f t="shared" si="23"/>
        <v>1617.952</v>
      </c>
    </row>
    <row r="144" spans="1:19" ht="12.95" customHeight="1" x14ac:dyDescent="0.2">
      <c r="A144" s="55"/>
      <c r="B144" s="56"/>
      <c r="C144" s="37"/>
      <c r="D144" s="37"/>
      <c r="E144" s="37"/>
      <c r="F144" s="37"/>
      <c r="G144" s="56"/>
      <c r="H144" s="37"/>
      <c r="I144" s="57"/>
      <c r="J144" s="57"/>
      <c r="K144" s="58"/>
      <c r="L144" s="37"/>
      <c r="M144" s="59"/>
      <c r="N144" s="44"/>
      <c r="O144" s="37"/>
      <c r="P144" s="60"/>
      <c r="Q144" s="4" t="s">
        <v>167</v>
      </c>
      <c r="R144" s="4" t="s">
        <v>11</v>
      </c>
      <c r="S144" s="4" t="s">
        <v>168</v>
      </c>
    </row>
    <row r="145" spans="1:19" ht="12.95" customHeight="1" x14ac:dyDescent="0.2">
      <c r="A145" s="75" t="s">
        <v>336</v>
      </c>
      <c r="B145" s="75"/>
      <c r="C145" s="61"/>
      <c r="D145" s="61"/>
      <c r="E145" s="37"/>
      <c r="K145" s="42">
        <f>SUM(K121:K143)</f>
        <v>1313</v>
      </c>
      <c r="L145" s="62"/>
      <c r="M145" s="42">
        <f>SUM(M121:M143)</f>
        <v>1203.6949999999999</v>
      </c>
      <c r="N145" s="42">
        <f>SUM(N121:N143)</f>
        <v>40703</v>
      </c>
      <c r="O145" s="62"/>
      <c r="P145" s="63">
        <f>SUM(P121:P144)</f>
        <v>37314.544999999991</v>
      </c>
      <c r="Q145" s="64">
        <v>0.8</v>
      </c>
      <c r="R145" s="60">
        <f>M145*Q145</f>
        <v>962.95600000000002</v>
      </c>
      <c r="S145" s="60">
        <f>M145-R145</f>
        <v>240.73899999999992</v>
      </c>
    </row>
    <row r="146" spans="1:19" ht="12.95" customHeight="1" x14ac:dyDescent="0.2">
      <c r="A146" s="61"/>
      <c r="B146" s="61"/>
      <c r="C146" s="61"/>
      <c r="D146" s="61"/>
      <c r="E146" s="37"/>
      <c r="K146" s="42"/>
      <c r="L146" s="62"/>
      <c r="M146" s="42"/>
      <c r="N146" s="42"/>
      <c r="O146" s="62"/>
      <c r="P146" s="65"/>
    </row>
    <row r="147" spans="1:19" ht="12.95" customHeight="1" x14ac:dyDescent="0.2">
      <c r="B147" s="3"/>
      <c r="C147" s="3"/>
      <c r="D147" s="3"/>
      <c r="E147" s="37"/>
      <c r="K147" s="39"/>
      <c r="M147" s="39"/>
      <c r="N147" s="42"/>
      <c r="O147" s="30"/>
      <c r="P147" s="43"/>
    </row>
    <row r="148" spans="1:19" ht="12.95" customHeight="1" x14ac:dyDescent="0.25">
      <c r="A148" s="69" t="s">
        <v>337</v>
      </c>
      <c r="E148" s="37"/>
      <c r="K148" s="39"/>
      <c r="M148" s="39"/>
      <c r="N148" s="42"/>
      <c r="O148" s="30"/>
      <c r="P148" s="43"/>
    </row>
    <row r="149" spans="1:19" ht="12.95" customHeight="1" x14ac:dyDescent="0.2">
      <c r="A149" s="3" t="s">
        <v>170</v>
      </c>
      <c r="B149" t="s">
        <v>338</v>
      </c>
      <c r="C149" s="30" t="s">
        <v>186</v>
      </c>
      <c r="D149" s="30">
        <v>147067</v>
      </c>
      <c r="E149" s="37" t="s">
        <v>339</v>
      </c>
      <c r="F149" s="30" t="s">
        <v>300</v>
      </c>
      <c r="G149" t="s">
        <v>174</v>
      </c>
      <c r="H149" s="30" t="s">
        <v>146</v>
      </c>
      <c r="I149" s="57">
        <v>1</v>
      </c>
      <c r="J149" s="57">
        <v>1</v>
      </c>
      <c r="K149" s="30">
        <v>25</v>
      </c>
      <c r="L149" s="30">
        <v>0.874</v>
      </c>
      <c r="M149" s="41">
        <f>K149*L149</f>
        <v>21.85</v>
      </c>
      <c r="N149" s="44">
        <f>K149*31</f>
        <v>775</v>
      </c>
      <c r="O149" s="45">
        <f>L149</f>
        <v>0.874</v>
      </c>
      <c r="P149" s="43">
        <f>N149*O149</f>
        <v>677.35</v>
      </c>
    </row>
    <row r="150" spans="1:19" ht="12.95" customHeight="1" x14ac:dyDescent="0.2">
      <c r="A150" s="46" t="s">
        <v>170</v>
      </c>
      <c r="B150" s="47" t="s">
        <v>340</v>
      </c>
      <c r="C150" s="48" t="s">
        <v>186</v>
      </c>
      <c r="D150" s="48">
        <v>514006</v>
      </c>
      <c r="E150" s="37" t="s">
        <v>339</v>
      </c>
      <c r="F150" s="48" t="s">
        <v>300</v>
      </c>
      <c r="G150" s="47" t="s">
        <v>174</v>
      </c>
      <c r="H150" s="48" t="s">
        <v>146</v>
      </c>
      <c r="I150" s="49">
        <v>1</v>
      </c>
      <c r="J150" s="49">
        <v>1</v>
      </c>
      <c r="K150" s="30">
        <v>29</v>
      </c>
      <c r="L150" s="51">
        <v>1</v>
      </c>
      <c r="M150" s="41">
        <f>K150*L150</f>
        <v>29</v>
      </c>
      <c r="N150" s="44">
        <f>K150*31</f>
        <v>899</v>
      </c>
      <c r="O150" s="51">
        <f>L150</f>
        <v>1</v>
      </c>
      <c r="P150" s="54">
        <f>N150*O150</f>
        <v>899</v>
      </c>
    </row>
    <row r="151" spans="1:19" ht="12.95" customHeight="1" x14ac:dyDescent="0.2">
      <c r="A151" s="55"/>
      <c r="B151" s="56"/>
      <c r="C151" s="37"/>
      <c r="D151" s="37"/>
      <c r="E151" s="37"/>
      <c r="F151" s="37"/>
      <c r="G151" s="56"/>
      <c r="H151" s="37"/>
      <c r="I151" s="57"/>
      <c r="J151" s="57"/>
      <c r="K151" s="58"/>
      <c r="L151" s="45"/>
      <c r="M151" s="58"/>
      <c r="N151" s="44"/>
      <c r="O151" s="45"/>
      <c r="P151" s="60"/>
      <c r="Q151" s="4" t="s">
        <v>167</v>
      </c>
      <c r="R151" s="4" t="s">
        <v>11</v>
      </c>
      <c r="S151" s="4" t="s">
        <v>168</v>
      </c>
    </row>
    <row r="152" spans="1:19" ht="12.95" customHeight="1" x14ac:dyDescent="0.2">
      <c r="A152" s="75" t="s">
        <v>341</v>
      </c>
      <c r="B152" s="75"/>
      <c r="C152" s="61"/>
      <c r="D152" s="61"/>
      <c r="E152" s="37"/>
      <c r="K152" s="39">
        <f>K149+K150</f>
        <v>54</v>
      </c>
      <c r="M152" s="41">
        <f>M149+M150</f>
        <v>50.85</v>
      </c>
      <c r="N152" s="42">
        <f>N149+N150</f>
        <v>1674</v>
      </c>
      <c r="O152" s="30"/>
      <c r="P152" s="63">
        <f>M152-O152</f>
        <v>50.85</v>
      </c>
      <c r="Q152" s="64">
        <v>0.8</v>
      </c>
      <c r="R152" s="60">
        <f>M152*Q152</f>
        <v>40.680000000000007</v>
      </c>
      <c r="S152" s="60">
        <f>M152-R152</f>
        <v>10.169999999999995</v>
      </c>
    </row>
    <row r="153" spans="1:19" ht="12.95" customHeight="1" x14ac:dyDescent="0.2">
      <c r="E153" s="37"/>
      <c r="K153" s="39"/>
      <c r="M153" s="39"/>
      <c r="N153" s="42"/>
      <c r="O153" s="30"/>
      <c r="P153" s="43"/>
    </row>
    <row r="154" spans="1:19" ht="12.95" customHeight="1" x14ac:dyDescent="0.25">
      <c r="A154" s="69" t="s">
        <v>337</v>
      </c>
      <c r="E154" s="37"/>
      <c r="K154" s="39"/>
      <c r="M154" s="39"/>
      <c r="N154" s="42"/>
      <c r="O154" s="30"/>
      <c r="P154" s="43"/>
    </row>
    <row r="155" spans="1:19" ht="12.95" customHeight="1" x14ac:dyDescent="0.2">
      <c r="A155" s="3" t="s">
        <v>170</v>
      </c>
      <c r="B155" t="s">
        <v>342</v>
      </c>
      <c r="C155" s="30" t="s">
        <v>186</v>
      </c>
      <c r="D155" s="30">
        <v>147010</v>
      </c>
      <c r="E155" s="37" t="s">
        <v>343</v>
      </c>
      <c r="F155" s="30" t="s">
        <v>314</v>
      </c>
      <c r="G155" t="s">
        <v>174</v>
      </c>
      <c r="H155" s="30" t="s">
        <v>146</v>
      </c>
      <c r="I155" s="57">
        <v>1</v>
      </c>
      <c r="J155" s="57">
        <v>1</v>
      </c>
      <c r="K155" s="30">
        <v>30</v>
      </c>
      <c r="L155" s="30">
        <v>0.95399999999999996</v>
      </c>
      <c r="M155" s="41">
        <f t="shared" ref="M155:M169" si="24">K155*L155</f>
        <v>28.619999999999997</v>
      </c>
      <c r="N155" s="44">
        <f t="shared" ref="N155:N169" si="25">K155*31</f>
        <v>930</v>
      </c>
      <c r="O155" s="45">
        <f t="shared" ref="O155:O169" si="26">L155</f>
        <v>0.95399999999999996</v>
      </c>
      <c r="P155" s="43">
        <f t="shared" ref="P155:P169" si="27">N155*O155</f>
        <v>887.21999999999991</v>
      </c>
    </row>
    <row r="156" spans="1:19" ht="12.95" customHeight="1" x14ac:dyDescent="0.2">
      <c r="A156" s="3" t="s">
        <v>170</v>
      </c>
      <c r="B156" t="s">
        <v>344</v>
      </c>
      <c r="C156" s="30" t="s">
        <v>186</v>
      </c>
      <c r="D156" s="30">
        <v>514061</v>
      </c>
      <c r="E156" s="37" t="s">
        <v>343</v>
      </c>
      <c r="F156" s="30" t="s">
        <v>314</v>
      </c>
      <c r="G156" t="s">
        <v>174</v>
      </c>
      <c r="H156" s="30" t="s">
        <v>146</v>
      </c>
      <c r="I156" s="57">
        <v>1</v>
      </c>
      <c r="J156" s="57">
        <v>1</v>
      </c>
      <c r="K156" s="30">
        <v>79</v>
      </c>
      <c r="L156" s="30">
        <v>0.999</v>
      </c>
      <c r="M156" s="41">
        <f t="shared" si="24"/>
        <v>78.921000000000006</v>
      </c>
      <c r="N156" s="44">
        <f t="shared" si="25"/>
        <v>2449</v>
      </c>
      <c r="O156" s="45">
        <f t="shared" si="26"/>
        <v>0.999</v>
      </c>
      <c r="P156" s="43">
        <f t="shared" si="27"/>
        <v>2446.5509999999999</v>
      </c>
    </row>
    <row r="157" spans="1:19" ht="12.95" customHeight="1" x14ac:dyDescent="0.2">
      <c r="A157" s="3" t="s">
        <v>170</v>
      </c>
      <c r="B157" t="s">
        <v>345</v>
      </c>
      <c r="C157" s="30" t="s">
        <v>186</v>
      </c>
      <c r="D157" s="30">
        <v>147021</v>
      </c>
      <c r="E157" s="37" t="s">
        <v>346</v>
      </c>
      <c r="F157" s="30" t="s">
        <v>314</v>
      </c>
      <c r="G157" t="s">
        <v>174</v>
      </c>
      <c r="H157" s="30" t="s">
        <v>146</v>
      </c>
      <c r="I157" s="57">
        <v>1</v>
      </c>
      <c r="J157" s="57">
        <v>1</v>
      </c>
      <c r="K157" s="30">
        <v>60</v>
      </c>
      <c r="L157" s="30">
        <v>0.95799999999999996</v>
      </c>
      <c r="M157" s="41">
        <f t="shared" si="24"/>
        <v>57.48</v>
      </c>
      <c r="N157" s="44">
        <f t="shared" si="25"/>
        <v>1860</v>
      </c>
      <c r="O157" s="45">
        <f t="shared" si="26"/>
        <v>0.95799999999999996</v>
      </c>
      <c r="P157" s="43">
        <f t="shared" si="27"/>
        <v>1781.8799999999999</v>
      </c>
    </row>
    <row r="158" spans="1:19" ht="12.95" customHeight="1" x14ac:dyDescent="0.2">
      <c r="A158" s="3" t="s">
        <v>170</v>
      </c>
      <c r="B158" t="s">
        <v>347</v>
      </c>
      <c r="C158" s="30" t="s">
        <v>186</v>
      </c>
      <c r="D158" s="30">
        <v>514075</v>
      </c>
      <c r="E158" s="37" t="s">
        <v>346</v>
      </c>
      <c r="F158" s="30" t="s">
        <v>314</v>
      </c>
      <c r="G158" t="s">
        <v>174</v>
      </c>
      <c r="H158" s="30" t="s">
        <v>146</v>
      </c>
      <c r="I158" s="57">
        <v>1</v>
      </c>
      <c r="J158" s="57">
        <v>1</v>
      </c>
      <c r="K158" s="30">
        <v>74</v>
      </c>
      <c r="L158" s="40">
        <v>1</v>
      </c>
      <c r="M158" s="41">
        <f t="shared" si="24"/>
        <v>74</v>
      </c>
      <c r="N158" s="44">
        <f t="shared" si="25"/>
        <v>2294</v>
      </c>
      <c r="O158" s="45">
        <f t="shared" si="26"/>
        <v>1</v>
      </c>
      <c r="P158" s="43">
        <f t="shared" si="27"/>
        <v>2294</v>
      </c>
    </row>
    <row r="159" spans="1:19" ht="12.95" customHeight="1" x14ac:dyDescent="0.2">
      <c r="A159" s="3" t="s">
        <v>170</v>
      </c>
      <c r="B159" t="s">
        <v>348</v>
      </c>
      <c r="C159" s="30" t="s">
        <v>186</v>
      </c>
      <c r="D159" s="30">
        <v>147030</v>
      </c>
      <c r="E159" s="37" t="s">
        <v>313</v>
      </c>
      <c r="F159" s="30" t="s">
        <v>314</v>
      </c>
      <c r="G159" t="s">
        <v>174</v>
      </c>
      <c r="H159" s="30" t="s">
        <v>146</v>
      </c>
      <c r="I159" s="57">
        <v>1</v>
      </c>
      <c r="J159" s="57">
        <v>1</v>
      </c>
      <c r="K159" s="30">
        <v>118</v>
      </c>
      <c r="L159" s="30">
        <v>0.94299999999999995</v>
      </c>
      <c r="M159" s="41">
        <f t="shared" si="24"/>
        <v>111.274</v>
      </c>
      <c r="N159" s="44">
        <f t="shared" si="25"/>
        <v>3658</v>
      </c>
      <c r="O159" s="45">
        <f t="shared" si="26"/>
        <v>0.94299999999999995</v>
      </c>
      <c r="P159" s="43">
        <f t="shared" si="27"/>
        <v>3449.4939999999997</v>
      </c>
    </row>
    <row r="160" spans="1:19" ht="12.95" customHeight="1" x14ac:dyDescent="0.2">
      <c r="A160" s="3" t="s">
        <v>170</v>
      </c>
      <c r="B160" t="s">
        <v>312</v>
      </c>
      <c r="C160" s="30" t="s">
        <v>186</v>
      </c>
      <c r="D160" s="30">
        <v>514058</v>
      </c>
      <c r="E160" s="37" t="s">
        <v>313</v>
      </c>
      <c r="F160" s="67" t="s">
        <v>314</v>
      </c>
      <c r="G160" t="s">
        <v>174</v>
      </c>
      <c r="H160" s="30" t="s">
        <v>146</v>
      </c>
      <c r="I160" s="38">
        <v>1</v>
      </c>
      <c r="J160" s="38">
        <v>1</v>
      </c>
      <c r="K160" s="30">
        <v>0</v>
      </c>
      <c r="L160" s="30">
        <v>0.92100000000000004</v>
      </c>
      <c r="M160" s="41">
        <f t="shared" si="24"/>
        <v>0</v>
      </c>
      <c r="N160" s="44">
        <f t="shared" si="25"/>
        <v>0</v>
      </c>
      <c r="O160" s="45">
        <f t="shared" si="26"/>
        <v>0.92100000000000004</v>
      </c>
      <c r="P160" s="43">
        <f t="shared" si="27"/>
        <v>0</v>
      </c>
    </row>
    <row r="161" spans="1:19" ht="12.95" customHeight="1" x14ac:dyDescent="0.2">
      <c r="A161" s="3" t="s">
        <v>170</v>
      </c>
      <c r="B161" t="s">
        <v>350</v>
      </c>
      <c r="C161" s="30" t="s">
        <v>186</v>
      </c>
      <c r="D161" s="30">
        <v>147043</v>
      </c>
      <c r="E161" s="37" t="s">
        <v>351</v>
      </c>
      <c r="F161" s="30" t="s">
        <v>300</v>
      </c>
      <c r="G161" t="s">
        <v>174</v>
      </c>
      <c r="H161" s="30" t="s">
        <v>146</v>
      </c>
      <c r="I161" s="57">
        <v>1</v>
      </c>
      <c r="J161" s="57">
        <v>1</v>
      </c>
      <c r="K161" s="30">
        <v>28</v>
      </c>
      <c r="L161" s="30">
        <v>0.92200000000000004</v>
      </c>
      <c r="M161" s="41">
        <f t="shared" si="24"/>
        <v>25.816000000000003</v>
      </c>
      <c r="N161" s="44">
        <f t="shared" si="25"/>
        <v>868</v>
      </c>
      <c r="O161" s="45">
        <f t="shared" si="26"/>
        <v>0.92200000000000004</v>
      </c>
      <c r="P161" s="43">
        <f t="shared" si="27"/>
        <v>800.29600000000005</v>
      </c>
    </row>
    <row r="162" spans="1:19" ht="12.95" customHeight="1" x14ac:dyDescent="0.2">
      <c r="A162" s="3" t="s">
        <v>170</v>
      </c>
      <c r="B162" t="s">
        <v>352</v>
      </c>
      <c r="C162" s="30" t="s">
        <v>186</v>
      </c>
      <c r="D162" s="30">
        <v>514073</v>
      </c>
      <c r="E162" s="37" t="s">
        <v>351</v>
      </c>
      <c r="F162" s="30" t="s">
        <v>300</v>
      </c>
      <c r="G162" t="s">
        <v>174</v>
      </c>
      <c r="H162" s="30" t="s">
        <v>146</v>
      </c>
      <c r="I162" s="57">
        <v>1</v>
      </c>
      <c r="J162" s="57">
        <v>1</v>
      </c>
      <c r="K162" s="30">
        <v>62</v>
      </c>
      <c r="L162" s="40">
        <v>1</v>
      </c>
      <c r="M162" s="41">
        <f t="shared" si="24"/>
        <v>62</v>
      </c>
      <c r="N162" s="44">
        <f t="shared" si="25"/>
        <v>1922</v>
      </c>
      <c r="O162" s="45">
        <f t="shared" si="26"/>
        <v>1</v>
      </c>
      <c r="P162" s="43">
        <f t="shared" si="27"/>
        <v>1922</v>
      </c>
    </row>
    <row r="163" spans="1:19" ht="12.95" customHeight="1" x14ac:dyDescent="0.2">
      <c r="A163" s="3" t="s">
        <v>170</v>
      </c>
      <c r="B163" t="s">
        <v>353</v>
      </c>
      <c r="C163" s="30" t="s">
        <v>186</v>
      </c>
      <c r="D163" s="30">
        <v>147049</v>
      </c>
      <c r="E163" s="37" t="s">
        <v>354</v>
      </c>
      <c r="F163" s="30" t="s">
        <v>314</v>
      </c>
      <c r="G163" t="s">
        <v>174</v>
      </c>
      <c r="H163" s="30" t="s">
        <v>146</v>
      </c>
      <c r="I163" s="57">
        <v>1</v>
      </c>
      <c r="J163" s="57">
        <v>1</v>
      </c>
      <c r="K163" s="30">
        <v>105</v>
      </c>
      <c r="L163" s="30">
        <v>0.90800000000000003</v>
      </c>
      <c r="M163" s="41">
        <f t="shared" si="24"/>
        <v>95.34</v>
      </c>
      <c r="N163" s="44">
        <f t="shared" si="25"/>
        <v>3255</v>
      </c>
      <c r="O163" s="45">
        <f t="shared" si="26"/>
        <v>0.90800000000000003</v>
      </c>
      <c r="P163" s="43">
        <f t="shared" si="27"/>
        <v>2955.54</v>
      </c>
    </row>
    <row r="164" spans="1:19" ht="12.95" customHeight="1" x14ac:dyDescent="0.2">
      <c r="A164" s="3" t="s">
        <v>170</v>
      </c>
      <c r="B164" t="s">
        <v>355</v>
      </c>
      <c r="C164" s="30" t="s">
        <v>186</v>
      </c>
      <c r="D164" s="30"/>
      <c r="E164" s="37" t="s">
        <v>354</v>
      </c>
      <c r="F164" s="30" t="s">
        <v>314</v>
      </c>
      <c r="G164" t="s">
        <v>174</v>
      </c>
      <c r="H164" s="30" t="s">
        <v>146</v>
      </c>
      <c r="I164" s="57">
        <v>1</v>
      </c>
      <c r="J164" s="57">
        <v>1</v>
      </c>
      <c r="K164" s="30">
        <v>0</v>
      </c>
      <c r="L164" s="40">
        <v>1</v>
      </c>
      <c r="M164" s="41">
        <f t="shared" si="24"/>
        <v>0</v>
      </c>
      <c r="N164" s="44">
        <f t="shared" si="25"/>
        <v>0</v>
      </c>
      <c r="O164" s="45">
        <f t="shared" si="26"/>
        <v>1</v>
      </c>
      <c r="P164" s="43">
        <f t="shared" si="27"/>
        <v>0</v>
      </c>
    </row>
    <row r="165" spans="1:19" ht="12.95" customHeight="1" x14ac:dyDescent="0.2">
      <c r="A165" s="3" t="s">
        <v>170</v>
      </c>
      <c r="B165" t="s">
        <v>356</v>
      </c>
      <c r="C165" s="30" t="s">
        <v>186</v>
      </c>
      <c r="D165" s="71" t="s">
        <v>371</v>
      </c>
      <c r="E165" s="37" t="s">
        <v>354</v>
      </c>
      <c r="F165" s="30" t="s">
        <v>314</v>
      </c>
      <c r="G165" t="s">
        <v>174</v>
      </c>
      <c r="H165" s="30" t="s">
        <v>146</v>
      </c>
      <c r="I165" s="57">
        <v>1</v>
      </c>
      <c r="J165" s="57">
        <v>1</v>
      </c>
      <c r="K165" s="30">
        <v>90</v>
      </c>
      <c r="L165" s="40">
        <v>1</v>
      </c>
      <c r="M165" s="41">
        <f t="shared" si="24"/>
        <v>90</v>
      </c>
      <c r="N165" s="44">
        <f t="shared" si="25"/>
        <v>2790</v>
      </c>
      <c r="O165" s="45">
        <f t="shared" si="26"/>
        <v>1</v>
      </c>
      <c r="P165" s="43">
        <f t="shared" si="27"/>
        <v>2790</v>
      </c>
    </row>
    <row r="166" spans="1:19" ht="12.95" customHeight="1" x14ac:dyDescent="0.2">
      <c r="A166" s="3" t="s">
        <v>170</v>
      </c>
      <c r="B166" t="s">
        <v>357</v>
      </c>
      <c r="C166" s="30" t="s">
        <v>186</v>
      </c>
      <c r="D166" s="30">
        <v>147058</v>
      </c>
      <c r="E166" s="37" t="s">
        <v>358</v>
      </c>
      <c r="F166" s="30" t="s">
        <v>314</v>
      </c>
      <c r="G166" t="s">
        <v>174</v>
      </c>
      <c r="H166" s="30" t="s">
        <v>146</v>
      </c>
      <c r="I166" s="57">
        <v>1</v>
      </c>
      <c r="J166" s="57">
        <v>1</v>
      </c>
      <c r="K166" s="30">
        <v>15</v>
      </c>
      <c r="L166" s="30">
        <v>0.92400000000000004</v>
      </c>
      <c r="M166" s="41">
        <f t="shared" si="24"/>
        <v>13.860000000000001</v>
      </c>
      <c r="N166" s="44">
        <f t="shared" si="25"/>
        <v>465</v>
      </c>
      <c r="O166" s="45">
        <f t="shared" si="26"/>
        <v>0.92400000000000004</v>
      </c>
      <c r="P166" s="43">
        <f t="shared" si="27"/>
        <v>429.66</v>
      </c>
    </row>
    <row r="167" spans="1:19" ht="12.95" customHeight="1" x14ac:dyDescent="0.2">
      <c r="A167" s="3" t="s">
        <v>170</v>
      </c>
      <c r="B167" t="s">
        <v>359</v>
      </c>
      <c r="C167" s="30" t="s">
        <v>186</v>
      </c>
      <c r="D167" s="30">
        <v>514069</v>
      </c>
      <c r="E167" s="37" t="s">
        <v>358</v>
      </c>
      <c r="F167" s="30" t="s">
        <v>314</v>
      </c>
      <c r="G167" t="s">
        <v>174</v>
      </c>
      <c r="H167" s="30" t="s">
        <v>146</v>
      </c>
      <c r="I167" s="57">
        <v>1</v>
      </c>
      <c r="J167" s="57">
        <v>1</v>
      </c>
      <c r="K167" s="30">
        <v>35</v>
      </c>
      <c r="L167" s="40">
        <v>1</v>
      </c>
      <c r="M167" s="41">
        <f t="shared" si="24"/>
        <v>35</v>
      </c>
      <c r="N167" s="44">
        <f t="shared" si="25"/>
        <v>1085</v>
      </c>
      <c r="O167" s="45">
        <f t="shared" si="26"/>
        <v>1</v>
      </c>
      <c r="P167" s="43">
        <f t="shared" si="27"/>
        <v>1085</v>
      </c>
    </row>
    <row r="168" spans="1:19" ht="12.95" customHeight="1" x14ac:dyDescent="0.2">
      <c r="A168" s="3" t="s">
        <v>170</v>
      </c>
      <c r="B168" t="s">
        <v>360</v>
      </c>
      <c r="C168" s="30" t="s">
        <v>186</v>
      </c>
      <c r="D168" s="30">
        <v>147062</v>
      </c>
      <c r="E168" s="37" t="s">
        <v>361</v>
      </c>
      <c r="F168" s="30" t="s">
        <v>314</v>
      </c>
      <c r="G168" t="s">
        <v>174</v>
      </c>
      <c r="H168" s="30" t="s">
        <v>146</v>
      </c>
      <c r="I168" s="57">
        <v>1</v>
      </c>
      <c r="J168" s="57">
        <v>1</v>
      </c>
      <c r="K168" s="30">
        <v>131</v>
      </c>
      <c r="L168" s="30">
        <v>0.94299999999999995</v>
      </c>
      <c r="M168" s="41">
        <f t="shared" si="24"/>
        <v>123.53299999999999</v>
      </c>
      <c r="N168" s="44">
        <f t="shared" si="25"/>
        <v>4061</v>
      </c>
      <c r="O168" s="45">
        <f t="shared" si="26"/>
        <v>0.94299999999999995</v>
      </c>
      <c r="P168" s="43">
        <f t="shared" si="27"/>
        <v>3829.5229999999997</v>
      </c>
    </row>
    <row r="169" spans="1:19" ht="12.95" customHeight="1" x14ac:dyDescent="0.2">
      <c r="A169" s="46" t="s">
        <v>170</v>
      </c>
      <c r="B169" s="47" t="s">
        <v>362</v>
      </c>
      <c r="C169" s="30" t="s">
        <v>186</v>
      </c>
      <c r="D169" s="48">
        <v>514062</v>
      </c>
      <c r="E169" s="37" t="s">
        <v>361</v>
      </c>
      <c r="F169" s="48" t="s">
        <v>314</v>
      </c>
      <c r="G169" s="47" t="s">
        <v>174</v>
      </c>
      <c r="H169" s="48" t="s">
        <v>146</v>
      </c>
      <c r="I169" s="49">
        <v>1</v>
      </c>
      <c r="J169" s="49">
        <v>1</v>
      </c>
      <c r="K169" s="30">
        <v>72</v>
      </c>
      <c r="L169" s="51">
        <v>1</v>
      </c>
      <c r="M169" s="41">
        <f t="shared" si="24"/>
        <v>72</v>
      </c>
      <c r="N169" s="44">
        <f t="shared" si="25"/>
        <v>2232</v>
      </c>
      <c r="O169" s="51">
        <f t="shared" si="26"/>
        <v>1</v>
      </c>
      <c r="P169" s="54">
        <f t="shared" si="27"/>
        <v>2232</v>
      </c>
    </row>
    <row r="170" spans="1:19" ht="12.95" customHeight="1" x14ac:dyDescent="0.2">
      <c r="C170" s="30"/>
      <c r="D170" s="30"/>
      <c r="E170" s="30"/>
      <c r="I170" s="57"/>
      <c r="J170" s="57"/>
      <c r="K170" s="39"/>
      <c r="L170" s="40"/>
      <c r="M170" s="39"/>
      <c r="N170" s="42"/>
      <c r="O170" s="40"/>
      <c r="P170" s="60"/>
      <c r="Q170" s="4" t="s">
        <v>167</v>
      </c>
      <c r="R170" s="4" t="s">
        <v>11</v>
      </c>
      <c r="S170" s="4" t="s">
        <v>168</v>
      </c>
    </row>
    <row r="171" spans="1:19" ht="12.95" customHeight="1" x14ac:dyDescent="0.2">
      <c r="A171" s="75" t="s">
        <v>363</v>
      </c>
      <c r="B171" s="75"/>
      <c r="C171" s="61"/>
      <c r="D171" s="61"/>
      <c r="E171" s="61"/>
      <c r="K171" s="42">
        <f>SUM(K155:K169)</f>
        <v>899</v>
      </c>
      <c r="L171" s="62"/>
      <c r="M171" s="42">
        <f>SUM(M155:M169)</f>
        <v>867.84400000000005</v>
      </c>
      <c r="N171" s="42">
        <f>SUM(N155:N169)</f>
        <v>27869</v>
      </c>
      <c r="O171" s="62"/>
      <c r="P171" s="63">
        <f>M171-O171</f>
        <v>867.84400000000005</v>
      </c>
      <c r="Q171" s="64">
        <v>0.8</v>
      </c>
      <c r="R171" s="60">
        <f>M171*Q171</f>
        <v>694.27520000000004</v>
      </c>
      <c r="S171" s="60">
        <f>M171-R171</f>
        <v>173.56880000000001</v>
      </c>
    </row>
    <row r="172" spans="1:19" x14ac:dyDescent="0.2">
      <c r="K172" s="39"/>
      <c r="M172" s="39"/>
      <c r="N172" s="43"/>
      <c r="P172" s="43"/>
    </row>
    <row r="173" spans="1:19" x14ac:dyDescent="0.2">
      <c r="K173" s="39"/>
      <c r="N173" s="43"/>
      <c r="P173" s="43"/>
    </row>
    <row r="174" spans="1:19" x14ac:dyDescent="0.2">
      <c r="K174" s="39"/>
      <c r="N174" s="43"/>
      <c r="P174" s="43"/>
    </row>
    <row r="175" spans="1:19" x14ac:dyDescent="0.2">
      <c r="K175" s="39"/>
      <c r="N175" s="43"/>
      <c r="P175" s="43"/>
    </row>
    <row r="176" spans="1:19" x14ac:dyDescent="0.2">
      <c r="K176" s="39"/>
      <c r="P176" s="43"/>
    </row>
    <row r="177" spans="11:16" x14ac:dyDescent="0.2">
      <c r="K177" s="39"/>
      <c r="P177" s="43"/>
    </row>
    <row r="178" spans="11:16" x14ac:dyDescent="0.2">
      <c r="K178" s="39"/>
      <c r="P178" s="43"/>
    </row>
    <row r="179" spans="11:16" x14ac:dyDescent="0.2">
      <c r="K179" s="39"/>
      <c r="P179" s="43"/>
    </row>
    <row r="180" spans="11:16" x14ac:dyDescent="0.2">
      <c r="K180" s="39"/>
      <c r="P180" s="43"/>
    </row>
    <row r="181" spans="11:16" x14ac:dyDescent="0.2">
      <c r="K181" s="39"/>
      <c r="P181" s="43"/>
    </row>
    <row r="182" spans="11:16" x14ac:dyDescent="0.2">
      <c r="K182" s="39"/>
      <c r="P182" s="43"/>
    </row>
    <row r="183" spans="11:16" x14ac:dyDescent="0.2">
      <c r="P183" s="43"/>
    </row>
    <row r="184" spans="11:16" x14ac:dyDescent="0.2">
      <c r="P184" s="43"/>
    </row>
    <row r="185" spans="11:16" x14ac:dyDescent="0.2">
      <c r="P185" s="43"/>
    </row>
    <row r="186" spans="11:16" x14ac:dyDescent="0.2">
      <c r="P186" s="43"/>
    </row>
    <row r="187" spans="11:16" x14ac:dyDescent="0.2">
      <c r="P187" s="43"/>
    </row>
    <row r="188" spans="11:16" x14ac:dyDescent="0.2">
      <c r="P188" s="43"/>
    </row>
    <row r="189" spans="11:16" x14ac:dyDescent="0.2">
      <c r="P189" s="43"/>
    </row>
    <row r="190" spans="11:16" x14ac:dyDescent="0.2">
      <c r="P190" s="43"/>
    </row>
    <row r="191" spans="11:16" x14ac:dyDescent="0.2">
      <c r="P191" s="43"/>
    </row>
    <row r="192" spans="11:16" x14ac:dyDescent="0.2">
      <c r="P192" s="43"/>
    </row>
    <row r="193" spans="16:16" x14ac:dyDescent="0.2">
      <c r="P193" s="43"/>
    </row>
    <row r="194" spans="16:16" x14ac:dyDescent="0.2">
      <c r="P194" s="43"/>
    </row>
    <row r="195" spans="16:16" x14ac:dyDescent="0.2">
      <c r="P195" s="43"/>
    </row>
    <row r="196" spans="16:16" x14ac:dyDescent="0.2">
      <c r="P196" s="43"/>
    </row>
    <row r="197" spans="16:16" x14ac:dyDescent="0.2">
      <c r="P197" s="43"/>
    </row>
    <row r="198" spans="16:16" x14ac:dyDescent="0.2">
      <c r="P198" s="43"/>
    </row>
    <row r="199" spans="16:16" x14ac:dyDescent="0.2">
      <c r="P199" s="43"/>
    </row>
    <row r="200" spans="16:16" x14ac:dyDescent="0.2">
      <c r="P200" s="43"/>
    </row>
    <row r="201" spans="16:16" x14ac:dyDescent="0.2">
      <c r="P201" s="43"/>
    </row>
    <row r="202" spans="16:16" x14ac:dyDescent="0.2">
      <c r="P202" s="43"/>
    </row>
    <row r="203" spans="16:16" x14ac:dyDescent="0.2">
      <c r="P203" s="43"/>
    </row>
  </sheetData>
  <mergeCells count="6">
    <mergeCell ref="A171:B171"/>
    <mergeCell ref="A28:B28"/>
    <mergeCell ref="A119:B119"/>
    <mergeCell ref="A145:B145"/>
    <mergeCell ref="A152:B152"/>
    <mergeCell ref="A41:B4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0" max="18" man="1"/>
    <brk id="14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dcterms:created xsi:type="dcterms:W3CDTF">2000-07-27T20:19:23Z</dcterms:created>
  <dcterms:modified xsi:type="dcterms:W3CDTF">2023-09-16T18:32:25Z</dcterms:modified>
</cp:coreProperties>
</file>