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EC69AC-2A37-4272-965A-4D7C39199506}" xr6:coauthVersionLast="47" xr6:coauthVersionMax="47" xr10:uidLastSave="{00000000-0000-0000-0000-000000000000}"/>
  <bookViews>
    <workbookView xWindow="-120" yWindow="-120" windowWidth="38640" windowHeight="15720"/>
  </bookViews>
  <sheets>
    <sheet name="BAMMEL" sheetId="1" r:id="rId1"/>
  </sheets>
  <definedNames>
    <definedName name="_Regression_Int" localSheetId="0" hidden="1">1</definedName>
    <definedName name="BAMMEL1">BAMMEL!$A$1:$I$33</definedName>
    <definedName name="bammel2">BAMMEL!$K$6:$AQ$28</definedName>
    <definedName name="BTU">BAMMEL!$K$16:$AH$16</definedName>
    <definedName name="_xlnm.Print_Area" localSheetId="0">BAMMEL!$A$1:$I$33</definedName>
    <definedName name="_xlnm.Print_Titles" localSheetId="0">BAMMEL!$A:$B,BAMMEL!$1:$8</definedName>
  </definedNames>
  <calcPr calcId="0" fullCalcOnLoad="1"/>
</workbook>
</file>

<file path=xl/calcChain.xml><?xml version="1.0" encoding="utf-8"?>
<calcChain xmlns="http://schemas.openxmlformats.org/spreadsheetml/2006/main">
  <c r="I3" i="1" l="1"/>
  <c r="A4" i="1"/>
  <c r="C9" i="1"/>
  <c r="D9" i="1"/>
  <c r="H9" i="1"/>
  <c r="I9" i="1"/>
  <c r="AQ9" i="1"/>
  <c r="D10" i="1"/>
  <c r="H10" i="1"/>
  <c r="I10" i="1"/>
  <c r="AQ10" i="1"/>
  <c r="D11" i="1"/>
  <c r="H11" i="1"/>
  <c r="I11" i="1"/>
  <c r="AQ11" i="1"/>
  <c r="D12" i="1"/>
  <c r="H12" i="1"/>
  <c r="I12" i="1"/>
  <c r="AQ12" i="1"/>
  <c r="D13" i="1"/>
  <c r="H13" i="1"/>
  <c r="I13" i="1"/>
  <c r="AQ13" i="1"/>
  <c r="D14" i="1"/>
  <c r="H14" i="1"/>
  <c r="I14" i="1"/>
  <c r="AQ14" i="1"/>
  <c r="H15" i="1"/>
  <c r="I15" i="1"/>
  <c r="AQ15" i="1"/>
  <c r="C21" i="1"/>
  <c r="D21" i="1"/>
  <c r="S21" i="1"/>
  <c r="AQ21" i="1"/>
  <c r="C22" i="1"/>
  <c r="D22" i="1"/>
  <c r="S22" i="1"/>
  <c r="AQ22" i="1"/>
  <c r="C23" i="1"/>
  <c r="D23" i="1"/>
  <c r="S23" i="1"/>
  <c r="AQ23" i="1"/>
  <c r="C24" i="1"/>
  <c r="D24" i="1"/>
  <c r="S24" i="1"/>
  <c r="AQ24" i="1"/>
  <c r="C25" i="1"/>
  <c r="D25" i="1"/>
  <c r="S25" i="1"/>
  <c r="AQ25" i="1"/>
  <c r="C26" i="1"/>
  <c r="D26" i="1"/>
  <c r="AQ26" i="1"/>
  <c r="C27" i="1"/>
  <c r="D27" i="1"/>
  <c r="E27" i="1"/>
  <c r="F27" i="1"/>
  <c r="AQ27" i="1"/>
  <c r="D28" i="1"/>
  <c r="F28" i="1"/>
  <c r="C29" i="1"/>
  <c r="D29" i="1"/>
  <c r="E29" i="1"/>
  <c r="F29" i="1"/>
  <c r="AA29" i="1"/>
  <c r="AB29" i="1"/>
  <c r="AM29" i="1"/>
  <c r="AN29" i="1"/>
  <c r="AB30" i="1"/>
  <c r="AN30" i="1"/>
  <c r="AB31" i="1"/>
  <c r="AN31" i="1"/>
  <c r="AB32" i="1"/>
  <c r="AN32" i="1"/>
  <c r="AB33" i="1"/>
  <c r="AN33" i="1"/>
  <c r="AB34" i="1"/>
  <c r="AN34" i="1"/>
</calcChain>
</file>

<file path=xl/sharedStrings.xml><?xml version="1.0" encoding="utf-8"?>
<sst xmlns="http://schemas.openxmlformats.org/spreadsheetml/2006/main" count="144" uniqueCount="38">
  <si>
    <t>Houston Pipe Line Company</t>
  </si>
  <si>
    <t>ACTUAL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</si>
  <si>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</si>
  <si>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REPORT</t>
  </si>
  <si>
    <t xml:space="preserve"> Bammel Inventory Report</t>
  </si>
  <si>
    <t xml:space="preserve"> </t>
  </si>
  <si>
    <t>MMBtu</t>
  </si>
  <si>
    <t>Mcf</t>
  </si>
  <si>
    <t>Month</t>
  </si>
  <si>
    <t>MMbtu/d</t>
  </si>
  <si>
    <t>Daily Activity   (MMBtu/D)</t>
  </si>
  <si>
    <t>Today</t>
  </si>
  <si>
    <t>To Date</t>
  </si>
  <si>
    <t>TOTALS</t>
  </si>
  <si>
    <t>SEMPRA ENERGY (AIG)</t>
  </si>
  <si>
    <t>TEXAS GENERAL LAND OFFICE</t>
  </si>
  <si>
    <t xml:space="preserve">CILCO </t>
  </si>
  <si>
    <t>TOTAL</t>
  </si>
  <si>
    <t xml:space="preserve">    </t>
  </si>
  <si>
    <t>Mcf/d</t>
  </si>
  <si>
    <t>HPLC</t>
  </si>
  <si>
    <t>Total Working Gas In Place</t>
  </si>
  <si>
    <t>Total Cushion Gas In Place</t>
  </si>
  <si>
    <t>Cushion Gas Btu:  1.050</t>
  </si>
  <si>
    <t>Total Gas In Place</t>
  </si>
  <si>
    <t>,</t>
  </si>
  <si>
    <t>Working Gas Btu:  1.016</t>
  </si>
  <si>
    <t>Current Gas In Place</t>
  </si>
  <si>
    <t>Btu Factor</t>
  </si>
  <si>
    <t>Yesterday</t>
  </si>
  <si>
    <t>O:\Logistics\Bammel\Bammelmmyy.xls</t>
  </si>
  <si>
    <t>Prepared by:  Aimee Lannou   x3-0506</t>
  </si>
  <si>
    <t>CANNON INTERESTS</t>
  </si>
  <si>
    <t>ECT/ECT</t>
  </si>
  <si>
    <t>``</t>
  </si>
  <si>
    <t>May Sch 6 + Jun Est</t>
  </si>
  <si>
    <t>May Sch 6 + Jun/Jul Est</t>
  </si>
  <si>
    <t xml:space="preserve">  Through 7/31/00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</si>
</sst>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_)"/>
    <numFmt numFmtId="170" formatCode="0.0000"/>
    <numFmt numFmtId="171" formatCode="m/d/yy\ h:mm\ AM/PM"/>
    <numFmt numFmtId="172" formatCode="0.000"/>
    <numFmt numFmtId="174" formatCode="#,##0.000_);[Red]\(#,##0.000\)"/>
    <numFmt numFmtId="194" formatCode="0.000_)"/>
    <numFmt numFmtId="195" formatCode="0.0000_)"/>
  </numFmts>
  <fonts count="14" x14ac:knownFonts="1">
    <font>
      <sz val="12"/>
      <name val="Helv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u/>
      <sz val="12"/>
      <color indexed="12"/>
      <name val="Arial"/>
      <family val="2"/>
    </font>
    <font>
      <u/>
      <sz val="12"/>
      <color indexed="12"/>
      <name val="Arial"/>
      <family val="2"/>
    </font>
    <font>
      <sz val="10"/>
      <color indexed="12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111">
    <xf numFmtId="164" fontId="0" fillId="0" borderId="0" xfId="0"/>
    <xf numFmtId="164" fontId="2" fillId="0" borderId="0" xfId="0" applyFont="1" applyAlignment="1" applyProtection="1">
      <alignment horizontal="centerContinuous"/>
    </xf>
    <xf numFmtId="164" fontId="2" fillId="0" borderId="0" xfId="0" applyFont="1" applyAlignment="1">
      <alignment horizontal="centerContinuous"/>
    </xf>
    <xf numFmtId="164" fontId="3" fillId="0" borderId="0" xfId="0" applyFont="1" applyAlignment="1">
      <alignment horizontal="center"/>
    </xf>
    <xf numFmtId="164" fontId="2" fillId="0" borderId="0" xfId="0" applyFont="1"/>
    <xf numFmtId="164" fontId="3" fillId="0" borderId="0" xfId="0" applyFont="1"/>
    <xf numFmtId="164" fontId="3" fillId="0" borderId="0" xfId="0" applyFont="1" applyAlignment="1" applyProtection="1">
      <alignment horizontal="centerContinuous"/>
    </xf>
    <xf numFmtId="171" fontId="3" fillId="0" borderId="0" xfId="0" applyNumberFormat="1" applyFont="1" applyBorder="1" applyAlignment="1">
      <alignment horizontal="center"/>
    </xf>
    <xf numFmtId="164" fontId="2" fillId="0" borderId="0" xfId="0" applyFont="1" applyProtection="1"/>
    <xf numFmtId="164" fontId="3" fillId="0" borderId="0" xfId="0" applyFont="1" applyAlignment="1" applyProtection="1">
      <alignment horizontal="center"/>
    </xf>
    <xf numFmtId="38" fontId="3" fillId="0" borderId="0" xfId="0" applyNumberFormat="1" applyFont="1"/>
    <xf numFmtId="14" fontId="4" fillId="0" borderId="0" xfId="0" applyNumberFormat="1" applyFont="1" applyAlignment="1" applyProtection="1">
      <alignment horizontal="centerContinuous"/>
      <protection locked="0"/>
    </xf>
    <xf numFmtId="164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164" fontId="4" fillId="0" borderId="0" xfId="0" quotePrefix="1" applyFont="1" applyAlignment="1" applyProtection="1">
      <alignment horizontal="center"/>
      <protection locked="0"/>
    </xf>
    <xf numFmtId="164" fontId="5" fillId="0" borderId="0" xfId="0" applyFont="1"/>
    <xf numFmtId="164" fontId="5" fillId="0" borderId="0" xfId="0" applyFont="1" applyProtection="1">
      <protection locked="0"/>
    </xf>
    <xf numFmtId="164" fontId="4" fillId="0" borderId="0" xfId="0" applyFont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6" fillId="0" borderId="0" xfId="0" applyFont="1" applyAlignment="1" applyProtection="1">
      <alignment horizontal="center"/>
    </xf>
    <xf numFmtId="164" fontId="7" fillId="0" borderId="0" xfId="0" applyFont="1"/>
    <xf numFmtId="164" fontId="2" fillId="0" borderId="0" xfId="0" quotePrefix="1" applyFont="1" applyAlignment="1">
      <alignment horizontal="center"/>
    </xf>
    <xf numFmtId="164" fontId="2" fillId="0" borderId="0" xfId="0" applyFont="1" applyAlignment="1" applyProtection="1">
      <alignment horizontal="fill"/>
    </xf>
    <xf numFmtId="38" fontId="2" fillId="0" borderId="0" xfId="0" applyNumberFormat="1" applyFont="1"/>
    <xf numFmtId="38" fontId="2" fillId="0" borderId="0" xfId="0" applyNumberFormat="1" applyFont="1" applyProtection="1"/>
    <xf numFmtId="38" fontId="2" fillId="0" borderId="0" xfId="0" applyNumberFormat="1" applyFont="1" applyAlignment="1" applyProtection="1"/>
    <xf numFmtId="38" fontId="2" fillId="0" borderId="0" xfId="0" applyNumberFormat="1" applyFont="1" applyAlignment="1" applyProtection="1">
      <alignment horizontal="fill"/>
    </xf>
    <xf numFmtId="164" fontId="2" fillId="0" borderId="0" xfId="0" applyFont="1" applyAlignment="1" applyProtection="1">
      <alignment horizontal="left"/>
    </xf>
    <xf numFmtId="38" fontId="2" fillId="0" borderId="0" xfId="0" applyNumberFormat="1" applyFont="1" applyProtection="1">
      <protection locked="0"/>
    </xf>
    <xf numFmtId="38" fontId="8" fillId="0" borderId="0" xfId="0" applyNumberFormat="1" applyFont="1" applyProtection="1">
      <protection locked="0"/>
    </xf>
    <xf numFmtId="38" fontId="5" fillId="0" borderId="0" xfId="0" applyNumberFormat="1" applyFont="1" applyProtection="1">
      <protection locked="0"/>
    </xf>
    <xf numFmtId="38" fontId="2" fillId="0" borderId="1" xfId="0" applyNumberFormat="1" applyFont="1" applyBorder="1" applyProtection="1">
      <protection locked="0"/>
    </xf>
    <xf numFmtId="38" fontId="2" fillId="0" borderId="1" xfId="0" applyNumberFormat="1" applyFont="1" applyBorder="1" applyProtection="1"/>
    <xf numFmtId="38" fontId="2" fillId="0" borderId="1" xfId="0" applyNumberFormat="1" applyFont="1" applyBorder="1"/>
    <xf numFmtId="164" fontId="2" fillId="0" borderId="0" xfId="0" applyFont="1" applyAlignment="1" applyProtection="1">
      <alignment horizontal="right"/>
    </xf>
    <xf numFmtId="38" fontId="2" fillId="0" borderId="0" xfId="0" applyNumberFormat="1" applyFont="1" applyAlignment="1">
      <alignment horizontal="right"/>
    </xf>
    <xf numFmtId="170" fontId="2" fillId="0" borderId="0" xfId="0" applyNumberFormat="1" applyFont="1"/>
    <xf numFmtId="170" fontId="8" fillId="0" borderId="0" xfId="0" applyNumberFormat="1" applyFont="1" applyAlignment="1" applyProtection="1">
      <alignment horizontal="left"/>
      <protection locked="0"/>
    </xf>
    <xf numFmtId="170" fontId="8" fillId="0" borderId="0" xfId="0" applyNumberFormat="1" applyFont="1" applyProtection="1">
      <protection locked="0"/>
    </xf>
    <xf numFmtId="2" fontId="2" fillId="0" borderId="0" xfId="0" applyNumberFormat="1" applyFont="1"/>
    <xf numFmtId="38" fontId="2" fillId="0" borderId="0" xfId="0" applyNumberFormat="1" applyFont="1" applyAlignment="1" applyProtection="1">
      <alignment horizontal="left"/>
    </xf>
    <xf numFmtId="38" fontId="2" fillId="0" borderId="0" xfId="0" applyNumberFormat="1" applyFont="1" applyAlignment="1" applyProtection="1">
      <alignment horizontal="center"/>
    </xf>
    <xf numFmtId="38" fontId="2" fillId="0" borderId="0" xfId="0" quotePrefix="1" applyNumberFormat="1" applyFont="1" applyAlignment="1">
      <alignment horizontal="center"/>
    </xf>
    <xf numFmtId="38" fontId="2" fillId="0" borderId="2" xfId="0" applyNumberFormat="1" applyFont="1" applyBorder="1" applyAlignment="1" applyProtection="1"/>
    <xf numFmtId="38" fontId="2" fillId="0" borderId="0" xfId="0" applyNumberFormat="1" applyFont="1" applyAlignment="1">
      <alignment horizontal="left"/>
    </xf>
    <xf numFmtId="164" fontId="2" fillId="0" borderId="0" xfId="0" quotePrefix="1" applyFont="1" applyAlignment="1" applyProtection="1">
      <alignment horizontal="center"/>
    </xf>
    <xf numFmtId="164" fontId="2" fillId="0" borderId="0" xfId="0" applyFont="1" applyAlignment="1">
      <alignment horizontal="center"/>
    </xf>
    <xf numFmtId="38" fontId="5" fillId="0" borderId="0" xfId="0" applyNumberFormat="1" applyFont="1" applyAlignment="1" applyProtection="1">
      <alignment horizontal="center"/>
      <protection locked="0"/>
    </xf>
    <xf numFmtId="38" fontId="2" fillId="0" borderId="0" xfId="0" applyNumberFormat="1" applyFont="1" applyAlignment="1">
      <alignment horizontal="center"/>
    </xf>
    <xf numFmtId="38" fontId="10" fillId="0" borderId="0" xfId="1" applyNumberFormat="1" applyFont="1" applyFill="1"/>
    <xf numFmtId="164" fontId="2" fillId="0" borderId="0" xfId="0" applyFont="1" applyBorder="1" applyAlignment="1">
      <alignment horizontal="center"/>
    </xf>
    <xf numFmtId="38" fontId="2" fillId="0" borderId="0" xfId="0" quotePrefix="1" applyNumberFormat="1" applyFont="1" applyBorder="1" applyAlignment="1" applyProtection="1">
      <alignment horizontal="center"/>
    </xf>
    <xf numFmtId="38" fontId="5" fillId="0" borderId="0" xfId="0" applyNumberFormat="1" applyFont="1" applyBorder="1" applyProtection="1">
      <protection locked="0"/>
    </xf>
    <xf numFmtId="38" fontId="2" fillId="0" borderId="0" xfId="0" applyNumberFormat="1" applyFont="1" applyBorder="1"/>
    <xf numFmtId="38" fontId="2" fillId="0" borderId="0" xfId="0" applyNumberFormat="1" applyFont="1" applyBorder="1" applyAlignment="1">
      <alignment horizontal="left"/>
    </xf>
    <xf numFmtId="164" fontId="3" fillId="0" borderId="0" xfId="0" quotePrefix="1" applyFont="1" applyBorder="1" applyAlignment="1">
      <alignment horizontal="left"/>
    </xf>
    <xf numFmtId="38" fontId="5" fillId="0" borderId="0" xfId="0" applyNumberFormat="1" applyFont="1" applyAlignment="1" applyProtection="1">
      <alignment horizontal="left" vertical="top"/>
      <protection locked="0"/>
    </xf>
    <xf numFmtId="38" fontId="2" fillId="0" borderId="0" xfId="0" applyNumberFormat="1" applyFont="1" applyAlignment="1" applyProtection="1">
      <alignment horizontal="left" vertical="top"/>
      <protection locked="0"/>
    </xf>
    <xf numFmtId="164" fontId="2" fillId="0" borderId="0" xfId="0" applyFont="1" applyAlignment="1" applyProtection="1">
      <alignment horizontal="left" vertical="top"/>
      <protection locked="0"/>
    </xf>
    <xf numFmtId="164" fontId="5" fillId="0" borderId="0" xfId="0" applyFont="1" applyAlignment="1" applyProtection="1">
      <alignment horizontal="left" vertical="top"/>
      <protection locked="0"/>
    </xf>
    <xf numFmtId="164" fontId="8" fillId="0" borderId="0" xfId="0" applyFont="1" applyProtection="1">
      <protection locked="0"/>
    </xf>
    <xf numFmtId="164" fontId="11" fillId="0" borderId="0" xfId="0" applyFont="1" applyProtection="1">
      <protection locked="0"/>
    </xf>
    <xf numFmtId="164" fontId="4" fillId="0" borderId="0" xfId="0" applyFont="1" applyProtection="1">
      <protection locked="0"/>
    </xf>
    <xf numFmtId="38" fontId="3" fillId="0" borderId="0" xfId="0" applyNumberFormat="1" applyFont="1" applyAlignment="1" applyProtection="1">
      <alignment horizontal="center"/>
    </xf>
    <xf numFmtId="38" fontId="2" fillId="0" borderId="0" xfId="0" applyNumberFormat="1" applyFont="1" applyFill="1"/>
    <xf numFmtId="164" fontId="2" fillId="0" borderId="2" xfId="0" quotePrefix="1" applyFont="1" applyBorder="1" applyAlignment="1" applyProtection="1">
      <alignment horizontal="center"/>
      <protection locked="0"/>
    </xf>
    <xf numFmtId="38" fontId="2" fillId="0" borderId="0" xfId="0" applyNumberFormat="1" applyFont="1" applyFill="1" applyProtection="1">
      <protection locked="0"/>
    </xf>
    <xf numFmtId="164" fontId="2" fillId="2" borderId="0" xfId="0" applyFont="1" applyFill="1"/>
    <xf numFmtId="164" fontId="3" fillId="2" borderId="0" xfId="0" applyFont="1" applyFill="1"/>
    <xf numFmtId="38" fontId="2" fillId="2" borderId="0" xfId="0" applyNumberFormat="1" applyFont="1" applyFill="1" applyAlignment="1" applyProtection="1">
      <alignment horizontal="fill"/>
    </xf>
    <xf numFmtId="38" fontId="2" fillId="2" borderId="0" xfId="0" applyNumberFormat="1" applyFont="1" applyFill="1"/>
    <xf numFmtId="38" fontId="8" fillId="2" borderId="0" xfId="0" applyNumberFormat="1" applyFont="1" applyFill="1" applyProtection="1">
      <protection locked="0"/>
    </xf>
    <xf numFmtId="38" fontId="2" fillId="2" borderId="1" xfId="0" applyNumberFormat="1" applyFont="1" applyFill="1" applyBorder="1" applyAlignment="1" applyProtection="1"/>
    <xf numFmtId="170" fontId="2" fillId="2" borderId="0" xfId="0" applyNumberFormat="1" applyFont="1" applyFill="1"/>
    <xf numFmtId="38" fontId="3" fillId="2" borderId="0" xfId="0" applyNumberFormat="1" applyFont="1" applyFill="1"/>
    <xf numFmtId="38" fontId="2" fillId="0" borderId="0" xfId="0" applyNumberFormat="1" applyFont="1" applyBorder="1" applyAlignment="1" applyProtection="1"/>
    <xf numFmtId="164" fontId="3" fillId="0" borderId="0" xfId="0" quotePrefix="1" applyFont="1" applyAlignment="1" applyProtection="1">
      <alignment horizontal="center"/>
      <protection locked="0"/>
    </xf>
    <xf numFmtId="164" fontId="2" fillId="0" borderId="0" xfId="0" quotePrefix="1" applyFont="1"/>
    <xf numFmtId="38" fontId="2" fillId="0" borderId="0" xfId="0" quotePrefix="1" applyNumberFormat="1" applyFont="1" applyProtection="1"/>
    <xf numFmtId="0" fontId="3" fillId="0" borderId="0" xfId="0" applyNumberFormat="1" applyFont="1" applyAlignment="1" applyProtection="1">
      <alignment horizontal="left" vertical="top"/>
      <protection locked="0"/>
    </xf>
    <xf numFmtId="38" fontId="2" fillId="0" borderId="1" xfId="0" applyNumberFormat="1" applyFont="1" applyBorder="1" applyAlignment="1" applyProtection="1"/>
    <xf numFmtId="164" fontId="2" fillId="0" borderId="2" xfId="0" applyFont="1" applyBorder="1"/>
    <xf numFmtId="174" fontId="3" fillId="0" borderId="0" xfId="0" applyNumberFormat="1" applyFont="1" applyAlignment="1">
      <alignment horizontal="left"/>
    </xf>
    <xf numFmtId="172" fontId="9" fillId="0" borderId="0" xfId="0" applyNumberFormat="1" applyFont="1" applyAlignment="1">
      <alignment horizontal="left"/>
    </xf>
    <xf numFmtId="164" fontId="2" fillId="0" borderId="1" xfId="0" applyFont="1" applyBorder="1" applyAlignment="1" applyProtection="1">
      <alignment horizontal="fill"/>
    </xf>
    <xf numFmtId="164" fontId="2" fillId="2" borderId="1" xfId="0" applyFont="1" applyFill="1" applyBorder="1" applyAlignment="1" applyProtection="1">
      <alignment horizontal="fill"/>
    </xf>
    <xf numFmtId="38" fontId="2" fillId="0" borderId="1" xfId="0" applyNumberFormat="1" applyFont="1" applyBorder="1" applyAlignment="1" applyProtection="1">
      <alignment horizontal="fill"/>
    </xf>
    <xf numFmtId="38" fontId="2" fillId="2" borderId="1" xfId="0" applyNumberFormat="1" applyFont="1" applyFill="1" applyBorder="1" applyAlignment="1" applyProtection="1">
      <alignment horizontal="fill"/>
    </xf>
    <xf numFmtId="194" fontId="3" fillId="0" borderId="0" xfId="0" applyNumberFormat="1" applyFont="1" applyAlignment="1">
      <alignment horizontal="left"/>
    </xf>
    <xf numFmtId="38" fontId="2" fillId="2" borderId="0" xfId="0" applyNumberFormat="1" applyFont="1" applyFill="1" applyProtection="1"/>
    <xf numFmtId="38" fontId="2" fillId="2" borderId="0" xfId="0" applyNumberFormat="1" applyFont="1" applyFill="1" applyAlignment="1" applyProtection="1"/>
    <xf numFmtId="164" fontId="2" fillId="0" borderId="0" xfId="0" quotePrefix="1" applyFont="1" applyFill="1" applyAlignment="1" applyProtection="1">
      <alignment horizontal="left"/>
    </xf>
    <xf numFmtId="38" fontId="2" fillId="2" borderId="1" xfId="0" applyNumberFormat="1" applyFont="1" applyFill="1" applyBorder="1"/>
    <xf numFmtId="38" fontId="2" fillId="0" borderId="1" xfId="0" applyNumberFormat="1" applyFont="1" applyFill="1" applyBorder="1"/>
    <xf numFmtId="38" fontId="2" fillId="0" borderId="3" xfId="0" applyNumberFormat="1" applyFont="1" applyFill="1" applyBorder="1"/>
    <xf numFmtId="164" fontId="3" fillId="0" borderId="0" xfId="0" applyFont="1" applyFill="1"/>
    <xf numFmtId="164" fontId="2" fillId="0" borderId="0" xfId="0" applyFont="1" applyFill="1"/>
    <xf numFmtId="164" fontId="3" fillId="0" borderId="0" xfId="0" applyFont="1" applyFill="1" applyAlignment="1" applyProtection="1">
      <alignment horizontal="center"/>
    </xf>
    <xf numFmtId="164" fontId="2" fillId="0" borderId="0" xfId="0" applyFont="1" applyFill="1" applyProtection="1"/>
    <xf numFmtId="164" fontId="2" fillId="0" borderId="1" xfId="0" applyFont="1" applyFill="1" applyBorder="1" applyAlignment="1" applyProtection="1">
      <alignment horizontal="fill"/>
    </xf>
    <xf numFmtId="38" fontId="2" fillId="0" borderId="0" xfId="0" applyNumberFormat="1" applyFont="1" applyFill="1" applyProtection="1"/>
    <xf numFmtId="38" fontId="2" fillId="0" borderId="1" xfId="0" applyNumberFormat="1" applyFont="1" applyFill="1" applyBorder="1" applyProtection="1">
      <protection locked="0"/>
    </xf>
    <xf numFmtId="38" fontId="3" fillId="0" borderId="0" xfId="0" applyNumberFormat="1" applyFont="1" applyFill="1" applyAlignment="1" applyProtection="1">
      <alignment horizontal="center"/>
    </xf>
    <xf numFmtId="38" fontId="2" fillId="0" borderId="1" xfId="0" applyNumberFormat="1" applyFont="1" applyFill="1" applyBorder="1" applyAlignment="1" applyProtection="1">
      <alignment horizontal="fill"/>
    </xf>
    <xf numFmtId="38" fontId="2" fillId="0" borderId="0" xfId="0" applyNumberFormat="1" applyFont="1" applyFill="1" applyAlignment="1" applyProtection="1"/>
    <xf numFmtId="38" fontId="2" fillId="0" borderId="1" xfId="0" applyNumberFormat="1" applyFont="1" applyFill="1" applyBorder="1" applyAlignment="1" applyProtection="1"/>
    <xf numFmtId="195" fontId="12" fillId="0" borderId="0" xfId="0" applyNumberFormat="1" applyFont="1" applyAlignment="1">
      <alignment horizontal="center"/>
    </xf>
    <xf numFmtId="40" fontId="13" fillId="0" borderId="0" xfId="1" applyFont="1" applyFill="1" applyAlignment="1">
      <alignment horizontal="center"/>
    </xf>
    <xf numFmtId="38" fontId="3" fillId="0" borderId="0" xfId="0" applyNumberFormat="1" applyFont="1" applyAlignment="1" applyProtection="1">
      <alignment horizontal="center"/>
    </xf>
    <xf numFmtId="164" fontId="3" fillId="0" borderId="0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K5" transitionEvaluation="1" transitionEntry="1"/>
  <dimension ref="A1:BH117"/>
  <sheetViews>
    <sheetView tabSelected="1" zoomScale="75" workbookViewId="0">
      <pane xSplit="1" ySplit="4" topLeftCell="AK5" activePane="bottomRight" state="frozen"/>
      <selection pane="topRight" activeCell="B1" sqref="B1"/>
      <selection pane="bottomLeft" activeCell="A5" sqref="A5"/>
      <selection pane="bottomRight" activeCell="AO21" sqref="AO21:AO27"/>
    </sheetView>
  </sheetViews>
  <sheetFormatPr defaultColWidth="9.77734375" defaultRowHeight="15.75" x14ac:dyDescent="0.25"/>
  <cols>
    <col min="1" max="1" width="28" style="4" customWidth="1"/>
    <col min="2" max="2" width="1.77734375" style="4" customWidth="1"/>
    <col min="3" max="6" width="15.77734375" style="4" customWidth="1"/>
    <col min="7" max="7" width="1.77734375" style="4" customWidth="1"/>
    <col min="8" max="8" width="15.77734375" style="4" customWidth="1"/>
    <col min="9" max="9" width="16.77734375" style="4" customWidth="1"/>
    <col min="10" max="10" width="30.77734375" style="4" customWidth="1"/>
    <col min="11" max="15" width="15.77734375" style="4" customWidth="1"/>
    <col min="16" max="16" width="15.77734375" style="5" customWidth="1"/>
    <col min="17" max="41" width="15.77734375" style="4" customWidth="1"/>
    <col min="42" max="42" width="2.77734375" style="4" customWidth="1"/>
    <col min="43" max="43" width="15.77734375" style="4" customWidth="1"/>
    <col min="44" max="62" width="9.77734375" style="4" customWidth="1"/>
    <col min="63" max="16384" width="9.77734375" style="4"/>
  </cols>
  <sheetData>
    <row r="1" spans="1:60" ht="18" x14ac:dyDescent="0.25">
      <c r="A1" s="108"/>
      <c r="B1" s="1" t="s">
        <v>0</v>
      </c>
      <c r="C1" s="2"/>
      <c r="D1" s="2"/>
      <c r="E1" s="2"/>
      <c r="F1" s="2"/>
      <c r="G1" s="2"/>
      <c r="H1" s="2"/>
      <c r="I1" s="3" t="s">
        <v>1</v>
      </c>
      <c r="AI1" s="4" t="s">
        <v>2</v>
      </c>
    </row>
    <row r="2" spans="1:60" ht="20.25" x14ac:dyDescent="0.3">
      <c r="A2" s="107" t="s">
        <v>5</v>
      </c>
      <c r="B2" s="1" t="s">
        <v>31</v>
      </c>
      <c r="C2" s="2"/>
      <c r="D2" s="2"/>
      <c r="E2" s="2"/>
      <c r="F2" s="2"/>
      <c r="G2" s="2"/>
      <c r="H2" s="2"/>
      <c r="I2" s="3" t="s">
        <v>3</v>
      </c>
    </row>
    <row r="3" spans="1:60" x14ac:dyDescent="0.25">
      <c r="A3" s="89" t="s">
        <v>5</v>
      </c>
      <c r="B3" s="6" t="s">
        <v>4</v>
      </c>
      <c r="C3" s="2"/>
      <c r="D3" s="2"/>
      <c r="E3" s="2"/>
      <c r="F3" s="2"/>
      <c r="G3" s="2"/>
      <c r="H3" s="2"/>
      <c r="I3" s="7">
        <f ca="1">NOW()</f>
        <v>36739.425180902777</v>
      </c>
    </row>
    <row r="4" spans="1:60" x14ac:dyDescent="0.25">
      <c r="A4" s="89">
        <f>IF(C15/D15&lt;1,1,IF(C15/D15&gt;1.05,1,C15/D15))</f>
        <v>1.0130331753554502</v>
      </c>
      <c r="B4" s="1" t="s">
        <v>37</v>
      </c>
      <c r="C4" s="2"/>
      <c r="D4" s="2"/>
      <c r="E4" s="2"/>
      <c r="F4" s="2"/>
      <c r="G4" s="2"/>
      <c r="H4" s="2"/>
      <c r="K4" s="8" t="s">
        <v>5</v>
      </c>
      <c r="L4" s="8" t="s">
        <v>5</v>
      </c>
      <c r="M4" s="8" t="s">
        <v>5</v>
      </c>
      <c r="N4" s="8" t="s">
        <v>5</v>
      </c>
      <c r="O4" s="8" t="s">
        <v>5</v>
      </c>
      <c r="P4" s="9" t="s">
        <v>5</v>
      </c>
      <c r="Q4" s="9" t="s">
        <v>5</v>
      </c>
      <c r="V4" s="4" t="s">
        <v>5</v>
      </c>
    </row>
    <row r="5" spans="1:60" x14ac:dyDescent="0.25">
      <c r="A5" s="83"/>
      <c r="B5" s="11"/>
      <c r="C5" s="12"/>
      <c r="D5" s="12"/>
      <c r="E5" s="13"/>
      <c r="F5" s="12"/>
      <c r="G5" s="12"/>
      <c r="H5" s="14" t="s">
        <v>6</v>
      </c>
      <c r="I5" s="14" t="s">
        <v>7</v>
      </c>
      <c r="P5" s="96"/>
      <c r="Q5" s="97"/>
      <c r="R5" s="97"/>
      <c r="AP5" s="68"/>
    </row>
    <row r="6" spans="1:60" x14ac:dyDescent="0.25">
      <c r="B6" s="15"/>
      <c r="C6" s="14" t="s">
        <v>6</v>
      </c>
      <c r="D6" s="14" t="s">
        <v>7</v>
      </c>
      <c r="E6" s="14" t="s">
        <v>6</v>
      </c>
      <c r="F6" s="14" t="s">
        <v>7</v>
      </c>
      <c r="G6" s="63"/>
      <c r="H6" s="17" t="s">
        <v>8</v>
      </c>
      <c r="I6" s="17" t="s">
        <v>8</v>
      </c>
      <c r="K6" s="9" t="s">
        <v>9</v>
      </c>
      <c r="L6" s="9" t="s">
        <v>9</v>
      </c>
      <c r="M6" s="9" t="s">
        <v>9</v>
      </c>
      <c r="N6" s="9" t="s">
        <v>9</v>
      </c>
      <c r="O6" s="9" t="s">
        <v>9</v>
      </c>
      <c r="P6" s="98" t="s">
        <v>9</v>
      </c>
      <c r="Q6" s="98" t="s">
        <v>9</v>
      </c>
      <c r="R6" s="98" t="s">
        <v>9</v>
      </c>
      <c r="S6" s="9" t="s">
        <v>9</v>
      </c>
      <c r="T6" s="9" t="s">
        <v>9</v>
      </c>
      <c r="U6" s="9" t="s">
        <v>9</v>
      </c>
      <c r="V6" s="9" t="s">
        <v>9</v>
      </c>
      <c r="W6" s="9" t="s">
        <v>9</v>
      </c>
      <c r="X6" s="9" t="s">
        <v>9</v>
      </c>
      <c r="Y6" s="9" t="s">
        <v>9</v>
      </c>
      <c r="Z6" s="9" t="s">
        <v>9</v>
      </c>
      <c r="AA6" s="9" t="s">
        <v>9</v>
      </c>
      <c r="AB6" s="9" t="s">
        <v>9</v>
      </c>
      <c r="AC6" s="9" t="s">
        <v>9</v>
      </c>
      <c r="AD6" s="9" t="s">
        <v>9</v>
      </c>
      <c r="AE6" s="9" t="s">
        <v>9</v>
      </c>
      <c r="AF6" s="9" t="s">
        <v>9</v>
      </c>
      <c r="AG6" s="9" t="s">
        <v>9</v>
      </c>
      <c r="AH6" s="9" t="s">
        <v>9</v>
      </c>
      <c r="AI6" s="9" t="s">
        <v>9</v>
      </c>
      <c r="AJ6" s="9" t="s">
        <v>9</v>
      </c>
      <c r="AK6" s="9" t="s">
        <v>9</v>
      </c>
      <c r="AL6" s="9" t="s">
        <v>9</v>
      </c>
      <c r="AM6" s="9" t="s">
        <v>9</v>
      </c>
      <c r="AN6" s="9" t="s">
        <v>9</v>
      </c>
      <c r="AO6" s="9" t="s">
        <v>9</v>
      </c>
      <c r="AP6" s="69"/>
      <c r="AQ6" s="9" t="s">
        <v>9</v>
      </c>
    </row>
    <row r="7" spans="1:60" x14ac:dyDescent="0.25">
      <c r="A7" s="19" t="s">
        <v>10</v>
      </c>
      <c r="B7" s="15"/>
      <c r="C7" s="20" t="s">
        <v>11</v>
      </c>
      <c r="D7" s="20" t="s">
        <v>11</v>
      </c>
      <c r="E7" s="20" t="s">
        <v>29</v>
      </c>
      <c r="F7" s="20" t="s">
        <v>29</v>
      </c>
      <c r="G7" s="21"/>
      <c r="H7" s="20" t="s">
        <v>12</v>
      </c>
      <c r="I7" s="20" t="s">
        <v>12</v>
      </c>
      <c r="K7" s="8">
        <v>1</v>
      </c>
      <c r="L7" s="8">
        <v>2</v>
      </c>
      <c r="M7" s="8">
        <v>3</v>
      </c>
      <c r="N7" s="8">
        <v>4</v>
      </c>
      <c r="O7" s="8">
        <v>5</v>
      </c>
      <c r="P7" s="99">
        <v>6</v>
      </c>
      <c r="Q7" s="99">
        <v>7</v>
      </c>
      <c r="R7" s="99">
        <v>8</v>
      </c>
      <c r="S7" s="8">
        <v>9</v>
      </c>
      <c r="T7" s="8">
        <v>10</v>
      </c>
      <c r="U7" s="8">
        <v>11</v>
      </c>
      <c r="V7" s="8">
        <v>12</v>
      </c>
      <c r="W7" s="8">
        <v>13</v>
      </c>
      <c r="X7" s="8">
        <v>14</v>
      </c>
      <c r="Y7" s="8">
        <v>15</v>
      </c>
      <c r="Z7" s="8">
        <v>16</v>
      </c>
      <c r="AA7">
        <v>17</v>
      </c>
      <c r="AB7" s="8">
        <v>18</v>
      </c>
      <c r="AC7" s="8">
        <v>19</v>
      </c>
      <c r="AD7" s="8">
        <v>20</v>
      </c>
      <c r="AE7" s="8">
        <v>21</v>
      </c>
      <c r="AF7" s="8">
        <v>22</v>
      </c>
      <c r="AG7" s="8">
        <v>23</v>
      </c>
      <c r="AH7" s="8">
        <v>24</v>
      </c>
      <c r="AI7" s="8">
        <v>25</v>
      </c>
      <c r="AJ7" s="8">
        <v>26</v>
      </c>
      <c r="AK7" s="8">
        <v>27</v>
      </c>
      <c r="AL7" s="8">
        <v>28</v>
      </c>
      <c r="AM7" s="8">
        <v>29</v>
      </c>
      <c r="AN7" s="8">
        <v>30</v>
      </c>
      <c r="AO7" s="8">
        <v>31</v>
      </c>
      <c r="AP7" s="68"/>
      <c r="AQ7" s="22" t="s">
        <v>13</v>
      </c>
    </row>
    <row r="8" spans="1:60" ht="15" x14ac:dyDescent="0.2">
      <c r="C8" s="23"/>
      <c r="E8" s="23"/>
      <c r="F8" s="23"/>
      <c r="G8" s="23"/>
      <c r="H8" s="23"/>
      <c r="K8" s="100"/>
      <c r="L8" s="100"/>
      <c r="M8" s="100"/>
      <c r="N8" s="100"/>
      <c r="O8" s="100"/>
      <c r="P8" s="100"/>
      <c r="Q8" s="100"/>
      <c r="R8" s="100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6"/>
      <c r="AQ8" s="85"/>
    </row>
    <row r="9" spans="1:60" ht="15" x14ac:dyDescent="0.2">
      <c r="A9" s="4" t="s">
        <v>20</v>
      </c>
      <c r="B9" s="24"/>
      <c r="C9" s="25">
        <f>C15-SUM(C10:C14)</f>
        <v>59475</v>
      </c>
      <c r="D9" s="25">
        <f>D15-SUM(D10:D14)</f>
        <v>58709.824561403511</v>
      </c>
      <c r="E9" s="25">
        <v>67689</v>
      </c>
      <c r="F9" s="25">
        <v>66831.219157659332</v>
      </c>
      <c r="G9" s="27"/>
      <c r="H9" s="25">
        <f t="shared" ref="H9:H14" si="0">AQ9</f>
        <v>-1915646</v>
      </c>
      <c r="I9" s="24">
        <f t="shared" ref="I9:I14" si="1">AQ21</f>
        <v>-1871413.7003159486</v>
      </c>
      <c r="J9" s="78"/>
      <c r="K9" s="25">
        <v>-13270</v>
      </c>
      <c r="L9" s="25">
        <v>-53498</v>
      </c>
      <c r="M9" s="25">
        <v>-67145</v>
      </c>
      <c r="N9" s="25">
        <v>-12265</v>
      </c>
      <c r="O9" s="25">
        <v>-13109</v>
      </c>
      <c r="P9" s="25">
        <v>-12739</v>
      </c>
      <c r="Q9" s="25">
        <v>-13378</v>
      </c>
      <c r="R9" s="25">
        <v>-12365</v>
      </c>
      <c r="S9" s="25">
        <v>-7639</v>
      </c>
      <c r="T9" s="25">
        <v>-95025</v>
      </c>
      <c r="U9" s="25">
        <v>-155643</v>
      </c>
      <c r="V9" s="25">
        <v>-49427</v>
      </c>
      <c r="W9" s="25">
        <v>-57028</v>
      </c>
      <c r="X9" s="25">
        <v>-53246</v>
      </c>
      <c r="Y9" s="25">
        <v>-90554</v>
      </c>
      <c r="Z9" s="25">
        <v>-50552</v>
      </c>
      <c r="AA9" s="25">
        <v>-61395</v>
      </c>
      <c r="AB9" s="25">
        <v>-53317</v>
      </c>
      <c r="AC9" s="25">
        <v>-149075</v>
      </c>
      <c r="AD9" s="25">
        <v>-215756</v>
      </c>
      <c r="AE9" s="25">
        <v>-178125</v>
      </c>
      <c r="AF9" s="25">
        <v>-41864</v>
      </c>
      <c r="AG9" s="25">
        <v>-46792</v>
      </c>
      <c r="AH9" s="25">
        <v>-16242</v>
      </c>
      <c r="AI9" s="25">
        <v>-117447</v>
      </c>
      <c r="AJ9" s="25">
        <v>-213139</v>
      </c>
      <c r="AK9" s="25">
        <v>-187313</v>
      </c>
      <c r="AL9" s="25">
        <v>-114996</v>
      </c>
      <c r="AM9" s="25">
        <v>109534</v>
      </c>
      <c r="AN9" s="25">
        <v>67689</v>
      </c>
      <c r="AO9" s="25">
        <v>59475</v>
      </c>
      <c r="AP9" s="70"/>
      <c r="AQ9" s="24">
        <f t="shared" ref="AQ9:AQ14" si="2">SUM(K9:AO9)</f>
        <v>-1915646</v>
      </c>
      <c r="AR9" s="24"/>
    </row>
    <row r="10" spans="1:60" ht="15" x14ac:dyDescent="0.2">
      <c r="A10" s="28" t="s">
        <v>33</v>
      </c>
      <c r="B10" s="24"/>
      <c r="C10" s="25">
        <v>0</v>
      </c>
      <c r="D10" s="26">
        <f>IF(C10=0,0,(C10/($C$15/$D$15)))</f>
        <v>0</v>
      </c>
      <c r="E10" s="25">
        <v>0</v>
      </c>
      <c r="F10" s="26">
        <v>0</v>
      </c>
      <c r="G10" s="24" t="s">
        <v>5</v>
      </c>
      <c r="H10" s="25">
        <f t="shared" si="0"/>
        <v>0</v>
      </c>
      <c r="I10" s="24">
        <f t="shared" si="1"/>
        <v>0</v>
      </c>
      <c r="J10" s="24"/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101">
        <v>0</v>
      </c>
      <c r="Q10" s="101">
        <v>0</v>
      </c>
      <c r="R10" s="101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71"/>
      <c r="AQ10" s="24">
        <f t="shared" si="2"/>
        <v>0</v>
      </c>
      <c r="AR10" s="24"/>
    </row>
    <row r="11" spans="1:60" ht="15" x14ac:dyDescent="0.2">
      <c r="A11" s="28" t="s">
        <v>14</v>
      </c>
      <c r="B11" s="24"/>
      <c r="C11" s="29">
        <v>0</v>
      </c>
      <c r="D11" s="26">
        <f>IF(C11=0,0,(C11/($C$15/$D$15)))</f>
        <v>0</v>
      </c>
      <c r="E11" s="29">
        <v>0</v>
      </c>
      <c r="F11" s="26">
        <v>0</v>
      </c>
      <c r="G11" s="24"/>
      <c r="H11" s="25">
        <f t="shared" si="0"/>
        <v>0</v>
      </c>
      <c r="I11" s="24">
        <f t="shared" si="1"/>
        <v>0</v>
      </c>
      <c r="J11" s="24"/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67">
        <v>0</v>
      </c>
      <c r="Q11" s="67">
        <v>0</v>
      </c>
      <c r="R11" s="67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71"/>
      <c r="AQ11" s="24">
        <f t="shared" si="2"/>
        <v>0</v>
      </c>
      <c r="AR11" s="24"/>
    </row>
    <row r="12" spans="1:60" ht="16.5" customHeight="1" x14ac:dyDescent="0.2">
      <c r="A12" s="28" t="s">
        <v>15</v>
      </c>
      <c r="B12" s="24"/>
      <c r="C12" s="29">
        <v>-3412</v>
      </c>
      <c r="D12" s="26">
        <f>IF(C12=0,0,(C12/($C$15/$D$15)))</f>
        <v>-3368.1029239766081</v>
      </c>
      <c r="E12" s="29">
        <v>460</v>
      </c>
      <c r="F12" s="26">
        <v>454.17070443533356</v>
      </c>
      <c r="G12" s="24"/>
      <c r="H12" s="25">
        <f t="shared" si="0"/>
        <v>-2492</v>
      </c>
      <c r="I12" s="24">
        <f t="shared" si="1"/>
        <v>-2459.9322195412742</v>
      </c>
      <c r="J12" s="24"/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67">
        <v>0</v>
      </c>
      <c r="Q12" s="67">
        <v>0</v>
      </c>
      <c r="R12" s="67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460</v>
      </c>
      <c r="AN12" s="29">
        <v>460</v>
      </c>
      <c r="AO12" s="29">
        <v>-3412</v>
      </c>
      <c r="AP12" s="71"/>
      <c r="AQ12" s="24">
        <f t="shared" si="2"/>
        <v>-2492</v>
      </c>
      <c r="AR12" s="24"/>
    </row>
    <row r="13" spans="1:60" ht="15" x14ac:dyDescent="0.2">
      <c r="A13" s="92" t="s">
        <v>16</v>
      </c>
      <c r="B13" s="65"/>
      <c r="C13" s="67">
        <v>0</v>
      </c>
      <c r="D13" s="26">
        <f>IF(C13=0,0,(C13/($C$15/$D$15)))</f>
        <v>0</v>
      </c>
      <c r="E13" s="67">
        <v>0</v>
      </c>
      <c r="F13" s="26">
        <v>0</v>
      </c>
      <c r="G13" s="24"/>
      <c r="H13" s="25">
        <f t="shared" si="0"/>
        <v>0</v>
      </c>
      <c r="I13" s="24">
        <f t="shared" si="1"/>
        <v>0</v>
      </c>
      <c r="J13" s="24"/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67">
        <v>0</v>
      </c>
      <c r="AP13" s="71"/>
      <c r="AQ13" s="24">
        <f t="shared" si="2"/>
        <v>0</v>
      </c>
      <c r="AR13" s="24"/>
    </row>
    <row r="14" spans="1:60" ht="15" x14ac:dyDescent="0.2">
      <c r="A14" s="28" t="s">
        <v>32</v>
      </c>
      <c r="B14" s="24"/>
      <c r="C14" s="32">
        <v>12337</v>
      </c>
      <c r="D14" s="81">
        <f>IF(C14=0,0,(C14/($C$15/$D$15)))</f>
        <v>12178.278362573099</v>
      </c>
      <c r="E14" s="32">
        <v>12341</v>
      </c>
      <c r="F14" s="81">
        <v>12184.610137905329</v>
      </c>
      <c r="G14" s="34"/>
      <c r="H14" s="33">
        <f t="shared" si="0"/>
        <v>381679</v>
      </c>
      <c r="I14" s="34">
        <f t="shared" si="1"/>
        <v>375127.92974000215</v>
      </c>
      <c r="J14" s="24"/>
      <c r="K14" s="32">
        <v>12330</v>
      </c>
      <c r="L14" s="32">
        <v>12308</v>
      </c>
      <c r="M14" s="32">
        <v>12305</v>
      </c>
      <c r="N14" s="32">
        <v>12315</v>
      </c>
      <c r="O14" s="32">
        <v>12320</v>
      </c>
      <c r="P14" s="102">
        <v>12309</v>
      </c>
      <c r="Q14" s="102">
        <v>12228</v>
      </c>
      <c r="R14" s="102">
        <v>12275</v>
      </c>
      <c r="S14" s="32">
        <v>12309</v>
      </c>
      <c r="T14" s="32">
        <v>12235</v>
      </c>
      <c r="U14" s="32">
        <v>12363</v>
      </c>
      <c r="V14" s="32">
        <v>12327</v>
      </c>
      <c r="W14" s="32">
        <v>12288</v>
      </c>
      <c r="X14" s="32">
        <v>12346</v>
      </c>
      <c r="Y14" s="32">
        <v>12334</v>
      </c>
      <c r="Z14" s="32">
        <v>12342</v>
      </c>
      <c r="AA14" s="32">
        <v>12335</v>
      </c>
      <c r="AB14" s="32">
        <v>12337</v>
      </c>
      <c r="AC14" s="32">
        <v>12335</v>
      </c>
      <c r="AD14" s="32">
        <v>12336</v>
      </c>
      <c r="AE14" s="32">
        <v>12225</v>
      </c>
      <c r="AF14" s="32">
        <v>12364</v>
      </c>
      <c r="AG14" s="32">
        <v>12352</v>
      </c>
      <c r="AH14" s="32">
        <v>12322</v>
      </c>
      <c r="AI14" s="32">
        <v>12197</v>
      </c>
      <c r="AJ14" s="32">
        <v>12239</v>
      </c>
      <c r="AK14" s="32">
        <v>12333</v>
      </c>
      <c r="AL14" s="32">
        <v>12346</v>
      </c>
      <c r="AM14" s="32">
        <v>12346</v>
      </c>
      <c r="AN14" s="32">
        <v>12341</v>
      </c>
      <c r="AO14" s="32">
        <v>12337</v>
      </c>
      <c r="AP14" s="93"/>
      <c r="AQ14" s="34">
        <f t="shared" si="2"/>
        <v>381679</v>
      </c>
      <c r="AR14" s="24"/>
    </row>
    <row r="15" spans="1:60" ht="15" x14ac:dyDescent="0.2">
      <c r="A15" s="35" t="s">
        <v>17</v>
      </c>
      <c r="B15" s="24" t="s">
        <v>18</v>
      </c>
      <c r="C15" s="67">
        <v>68400</v>
      </c>
      <c r="D15" s="65">
        <v>67520</v>
      </c>
      <c r="E15" s="67">
        <v>80490</v>
      </c>
      <c r="F15" s="65">
        <v>79470</v>
      </c>
      <c r="H15" s="25">
        <f>SUM(H9:H14)</f>
        <v>-1536459</v>
      </c>
      <c r="I15" s="25">
        <f>SUM(I9:I14)</f>
        <v>-1498745.7027954876</v>
      </c>
      <c r="J15" s="79"/>
      <c r="K15" s="67">
        <v>-940</v>
      </c>
      <c r="L15" s="67">
        <v>-41190</v>
      </c>
      <c r="M15" s="67">
        <v>-54840</v>
      </c>
      <c r="N15" s="67">
        <v>50</v>
      </c>
      <c r="O15" s="67">
        <v>-789</v>
      </c>
      <c r="P15" s="67">
        <v>-430</v>
      </c>
      <c r="Q15" s="67">
        <v>-1150</v>
      </c>
      <c r="R15" s="67">
        <v>-90</v>
      </c>
      <c r="S15" s="67">
        <v>4670</v>
      </c>
      <c r="T15" s="67">
        <v>-82790</v>
      </c>
      <c r="U15" s="67">
        <v>-143280</v>
      </c>
      <c r="V15" s="67">
        <v>-37100</v>
      </c>
      <c r="W15" s="67">
        <v>-44740</v>
      </c>
      <c r="X15" s="67">
        <v>-40900</v>
      </c>
      <c r="Y15" s="67">
        <v>-78220</v>
      </c>
      <c r="Z15" s="67">
        <v>-38210</v>
      </c>
      <c r="AA15" s="67">
        <v>-49060</v>
      </c>
      <c r="AB15" s="67">
        <v>-40980</v>
      </c>
      <c r="AC15" s="67">
        <v>-136740</v>
      </c>
      <c r="AD15" s="67">
        <v>-203420</v>
      </c>
      <c r="AE15" s="67">
        <v>-165900</v>
      </c>
      <c r="AF15" s="67">
        <v>-29500</v>
      </c>
      <c r="AG15" s="67">
        <v>-34440</v>
      </c>
      <c r="AH15" s="67">
        <v>-3920</v>
      </c>
      <c r="AI15" s="67">
        <v>-105250</v>
      </c>
      <c r="AJ15" s="67">
        <v>-200900</v>
      </c>
      <c r="AK15" s="67">
        <v>-174980</v>
      </c>
      <c r="AL15" s="67">
        <v>-102650</v>
      </c>
      <c r="AM15" s="67">
        <v>122340</v>
      </c>
      <c r="AN15" s="67">
        <v>80490</v>
      </c>
      <c r="AO15" s="67">
        <v>68400</v>
      </c>
      <c r="AP15" s="72"/>
      <c r="AQ15" s="25">
        <f>SUM(AQ9:AQ14)</f>
        <v>-1536459</v>
      </c>
      <c r="AR15" s="27"/>
      <c r="AS15" s="23"/>
      <c r="AT15" s="23"/>
      <c r="AU15" s="23"/>
      <c r="AV15" s="23"/>
      <c r="AW15" s="23"/>
      <c r="AX15" s="23"/>
      <c r="AY15" s="23"/>
      <c r="AZ15" s="23"/>
    </row>
    <row r="16" spans="1:60" ht="15" x14ac:dyDescent="0.2">
      <c r="B16" s="24"/>
      <c r="C16" s="24"/>
      <c r="D16" s="24"/>
      <c r="E16" s="24"/>
      <c r="F16" s="24"/>
      <c r="H16" s="24"/>
      <c r="I16" s="24" t="s">
        <v>5</v>
      </c>
      <c r="J16" s="36" t="s">
        <v>28</v>
      </c>
      <c r="K16" s="84">
        <v>1</v>
      </c>
      <c r="L16" s="84">
        <v>1.024</v>
      </c>
      <c r="M16" s="84">
        <v>1.0229999999999999</v>
      </c>
      <c r="N16" s="84">
        <v>1</v>
      </c>
      <c r="O16" s="84">
        <v>1</v>
      </c>
      <c r="P16" s="84">
        <v>1</v>
      </c>
      <c r="Q16" s="84">
        <v>1</v>
      </c>
      <c r="R16" s="84">
        <v>1</v>
      </c>
      <c r="S16" s="84">
        <v>1</v>
      </c>
      <c r="T16" s="84">
        <v>1.0229999999999999</v>
      </c>
      <c r="U16" s="84">
        <v>1.022</v>
      </c>
      <c r="V16" s="84">
        <v>1.0289999999999999</v>
      </c>
      <c r="W16" s="84">
        <v>1.028</v>
      </c>
      <c r="X16" s="84">
        <v>1.028</v>
      </c>
      <c r="Y16" s="84">
        <v>1.024</v>
      </c>
      <c r="Z16" s="84">
        <v>1.0309999999999999</v>
      </c>
      <c r="AA16" s="84">
        <v>1.0269999999999999</v>
      </c>
      <c r="AB16" s="84">
        <v>1.0289999999999999</v>
      </c>
      <c r="AC16" s="84">
        <v>1.022</v>
      </c>
      <c r="AD16" s="84">
        <v>1.0209999999999999</v>
      </c>
      <c r="AE16" s="84">
        <v>1.0209999999999999</v>
      </c>
      <c r="AF16" s="84">
        <v>1.0289999999999999</v>
      </c>
      <c r="AG16" s="84">
        <v>1.0269999999999999</v>
      </c>
      <c r="AH16" s="84">
        <v>1</v>
      </c>
      <c r="AI16" s="84">
        <v>1.0229999999999999</v>
      </c>
      <c r="AJ16" s="84">
        <v>1.0209999999999999</v>
      </c>
      <c r="AK16" s="84">
        <v>1.0209999999999999</v>
      </c>
      <c r="AL16" s="84">
        <v>1.0209999999999999</v>
      </c>
      <c r="AM16" s="84">
        <v>1.0149999999999999</v>
      </c>
      <c r="AN16" s="84">
        <v>1.0129999999999999</v>
      </c>
      <c r="AO16" s="84">
        <v>1.0129999999999999</v>
      </c>
      <c r="AP16" s="74" t="s">
        <v>5</v>
      </c>
      <c r="AQ16" s="37"/>
      <c r="AR16" s="38" t="s">
        <v>5</v>
      </c>
      <c r="AS16" s="39"/>
      <c r="AT16" s="37"/>
      <c r="AU16" s="37"/>
      <c r="AV16" s="37"/>
      <c r="AW16" s="37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</row>
    <row r="17" spans="1:44" x14ac:dyDescent="0.25">
      <c r="B17" s="24"/>
      <c r="C17" s="77" t="s">
        <v>6</v>
      </c>
      <c r="D17" s="77" t="s">
        <v>7</v>
      </c>
      <c r="E17" s="77" t="s">
        <v>6</v>
      </c>
      <c r="F17" s="77" t="s">
        <v>7</v>
      </c>
      <c r="G17" s="24"/>
      <c r="H17" s="41"/>
      <c r="I17" s="24"/>
      <c r="J17" s="24"/>
      <c r="K17" s="24"/>
      <c r="L17" s="24"/>
      <c r="M17" s="24"/>
      <c r="N17" s="24"/>
      <c r="O17" s="24"/>
      <c r="P17" s="65"/>
      <c r="Q17" s="65"/>
      <c r="R17" s="65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71"/>
      <c r="AQ17" s="24"/>
      <c r="AR17" s="24"/>
    </row>
    <row r="18" spans="1:44" x14ac:dyDescent="0.25">
      <c r="B18" s="24"/>
      <c r="C18" s="110" t="s">
        <v>27</v>
      </c>
      <c r="D18" s="110"/>
      <c r="E18" s="64"/>
      <c r="F18" s="10"/>
      <c r="G18" s="24"/>
      <c r="H18" s="42"/>
      <c r="I18" s="24"/>
      <c r="J18" s="24"/>
      <c r="K18" s="64" t="s">
        <v>19</v>
      </c>
      <c r="L18" s="64" t="s">
        <v>19</v>
      </c>
      <c r="M18" s="64" t="s">
        <v>19</v>
      </c>
      <c r="N18" s="64" t="s">
        <v>19</v>
      </c>
      <c r="O18" s="64" t="s">
        <v>19</v>
      </c>
      <c r="P18" s="103" t="s">
        <v>19</v>
      </c>
      <c r="Q18" s="103" t="s">
        <v>19</v>
      </c>
      <c r="R18" s="103" t="s">
        <v>19</v>
      </c>
      <c r="S18" s="64" t="s">
        <v>19</v>
      </c>
      <c r="T18" s="64" t="s">
        <v>19</v>
      </c>
      <c r="U18" s="64" t="s">
        <v>19</v>
      </c>
      <c r="V18" s="64" t="s">
        <v>19</v>
      </c>
      <c r="W18" s="64" t="s">
        <v>19</v>
      </c>
      <c r="X18" s="64" t="s">
        <v>19</v>
      </c>
      <c r="Y18" s="64" t="s">
        <v>19</v>
      </c>
      <c r="Z18" s="64" t="s">
        <v>19</v>
      </c>
      <c r="AA18" s="64" t="s">
        <v>19</v>
      </c>
      <c r="AB18" s="64" t="s">
        <v>19</v>
      </c>
      <c r="AC18" s="64" t="s">
        <v>19</v>
      </c>
      <c r="AD18" s="64" t="s">
        <v>19</v>
      </c>
      <c r="AE18" s="64" t="s">
        <v>19</v>
      </c>
      <c r="AF18" s="64" t="s">
        <v>19</v>
      </c>
      <c r="AG18" s="64" t="s">
        <v>19</v>
      </c>
      <c r="AH18" s="64" t="s">
        <v>19</v>
      </c>
      <c r="AI18" s="64" t="s">
        <v>19</v>
      </c>
      <c r="AJ18" s="64" t="s">
        <v>19</v>
      </c>
      <c r="AK18" s="64" t="s">
        <v>19</v>
      </c>
      <c r="AL18" s="64" t="s">
        <v>19</v>
      </c>
      <c r="AM18" s="64"/>
      <c r="AN18" s="64" t="s">
        <v>19</v>
      </c>
      <c r="AO18" s="64" t="s">
        <v>19</v>
      </c>
      <c r="AP18" s="75"/>
      <c r="AQ18" s="64" t="s">
        <v>19</v>
      </c>
      <c r="AR18" s="24"/>
    </row>
    <row r="19" spans="1:44" x14ac:dyDescent="0.25">
      <c r="B19" s="24"/>
      <c r="C19" s="109" t="s">
        <v>36</v>
      </c>
      <c r="D19" s="109"/>
      <c r="E19" s="109" t="s">
        <v>35</v>
      </c>
      <c r="F19" s="109"/>
      <c r="G19" s="24"/>
      <c r="H19" s="42"/>
      <c r="K19" s="25">
        <v>1</v>
      </c>
      <c r="L19" s="25">
        <v>2</v>
      </c>
      <c r="M19" s="25">
        <v>3</v>
      </c>
      <c r="N19" s="25">
        <v>4</v>
      </c>
      <c r="O19" s="25">
        <v>5</v>
      </c>
      <c r="P19" s="101">
        <v>6</v>
      </c>
      <c r="Q19" s="101">
        <v>7</v>
      </c>
      <c r="R19" s="101">
        <v>8</v>
      </c>
      <c r="S19" s="25">
        <v>9</v>
      </c>
      <c r="T19" s="25">
        <v>10</v>
      </c>
      <c r="U19" s="25">
        <v>11</v>
      </c>
      <c r="V19" s="25">
        <v>12</v>
      </c>
      <c r="W19" s="25">
        <v>13</v>
      </c>
      <c r="X19" s="25">
        <v>14</v>
      </c>
      <c r="Y19" s="25">
        <v>15</v>
      </c>
      <c r="Z19" s="25">
        <v>16</v>
      </c>
      <c r="AA19" s="25">
        <v>17</v>
      </c>
      <c r="AB19" s="25">
        <v>18</v>
      </c>
      <c r="AC19" s="25">
        <v>19</v>
      </c>
      <c r="AD19" s="25">
        <v>20</v>
      </c>
      <c r="AE19" s="25">
        <v>21</v>
      </c>
      <c r="AF19" s="25">
        <v>22</v>
      </c>
      <c r="AG19" s="25">
        <v>23</v>
      </c>
      <c r="AH19" s="25">
        <v>24</v>
      </c>
      <c r="AI19" s="25">
        <v>25</v>
      </c>
      <c r="AJ19" s="25">
        <v>26</v>
      </c>
      <c r="AK19" s="25">
        <v>27</v>
      </c>
      <c r="AL19" s="25">
        <v>28</v>
      </c>
      <c r="AM19" s="25">
        <v>29</v>
      </c>
      <c r="AN19" s="25">
        <v>30</v>
      </c>
      <c r="AO19" s="25">
        <v>31</v>
      </c>
      <c r="AP19" s="71"/>
      <c r="AQ19" s="43" t="s">
        <v>13</v>
      </c>
      <c r="AR19" s="42"/>
    </row>
    <row r="20" spans="1:44" ht="16.5" customHeight="1" thickBot="1" x14ac:dyDescent="0.25">
      <c r="B20" s="24"/>
      <c r="C20" s="82"/>
      <c r="D20" s="82"/>
      <c r="E20" s="66"/>
      <c r="F20" s="66"/>
      <c r="G20" s="44" t="s">
        <v>5</v>
      </c>
      <c r="H20" s="76" t="s">
        <v>5</v>
      </c>
      <c r="I20" s="24"/>
      <c r="J20" s="24"/>
      <c r="K20" s="87"/>
      <c r="L20" s="87"/>
      <c r="M20" s="87"/>
      <c r="N20" s="87"/>
      <c r="O20" s="87"/>
      <c r="P20" s="104"/>
      <c r="Q20" s="104"/>
      <c r="R20" s="104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8"/>
      <c r="AQ20" s="87"/>
      <c r="AR20" s="24"/>
    </row>
    <row r="21" spans="1:44" ht="15" x14ac:dyDescent="0.2">
      <c r="A21" s="4" t="s">
        <v>20</v>
      </c>
      <c r="B21" s="24"/>
      <c r="C21" s="65">
        <f t="shared" ref="C21:D26" si="3">E21+H9</f>
        <v>20006351</v>
      </c>
      <c r="D21" s="65">
        <f t="shared" si="3"/>
        <v>20472010.76654911</v>
      </c>
      <c r="E21" s="65">
        <v>21921997</v>
      </c>
      <c r="F21" s="65">
        <v>22343424.466865059</v>
      </c>
      <c r="G21" s="65"/>
      <c r="H21" s="24"/>
      <c r="I21" s="24"/>
      <c r="J21" s="24"/>
      <c r="K21" s="25">
        <v>-13150</v>
      </c>
      <c r="L21" s="25">
        <v>-52238.153920854573</v>
      </c>
      <c r="M21" s="25">
        <v>-65639.012582056894</v>
      </c>
      <c r="N21" s="25">
        <v>-12165</v>
      </c>
      <c r="O21" s="25">
        <v>-13116</v>
      </c>
      <c r="P21" s="25">
        <v>-12589</v>
      </c>
      <c r="Q21" s="25">
        <v>-13218</v>
      </c>
      <c r="R21" s="25">
        <v>-12225</v>
      </c>
      <c r="S21" s="25">
        <f>S27-SUM(S22:S26)</f>
        <v>-7595</v>
      </c>
      <c r="T21" s="25">
        <v>-93195</v>
      </c>
      <c r="U21" s="25">
        <v>-152525</v>
      </c>
      <c r="V21" s="25">
        <v>-48325</v>
      </c>
      <c r="W21" s="25">
        <v>-55784</v>
      </c>
      <c r="X21" s="25">
        <v>-51777</v>
      </c>
      <c r="Y21" s="25">
        <v>-88355</v>
      </c>
      <c r="Z21" s="25">
        <v>-49256</v>
      </c>
      <c r="AA21" s="25">
        <v>-59736</v>
      </c>
      <c r="AB21" s="25">
        <v>-51807.782820888242</v>
      </c>
      <c r="AC21" s="25">
        <v>-145935.20184291355</v>
      </c>
      <c r="AD21" s="25">
        <v>-211280.08652049946</v>
      </c>
      <c r="AE21" s="25">
        <v>-174495.93128390596</v>
      </c>
      <c r="AF21" s="25">
        <v>-40686.131525423727</v>
      </c>
      <c r="AG21" s="25">
        <v>-45627</v>
      </c>
      <c r="AH21" s="25">
        <v>-14460.352040816328</v>
      </c>
      <c r="AI21" s="25">
        <v>-114858.14451306414</v>
      </c>
      <c r="AJ21" s="25">
        <v>-208725.56923842707</v>
      </c>
      <c r="AK21" s="25">
        <v>-183448.55874957138</v>
      </c>
      <c r="AL21" s="25">
        <v>-112609.81899659036</v>
      </c>
      <c r="AM21" s="25">
        <v>107868</v>
      </c>
      <c r="AN21" s="25">
        <v>66831.219157659332</v>
      </c>
      <c r="AO21" s="25">
        <v>58709.824561403511</v>
      </c>
      <c r="AP21" s="90"/>
      <c r="AQ21" s="25">
        <f t="shared" ref="AQ21:AQ26" si="4">SUM(K21:AO21)</f>
        <v>-1871413.7003159486</v>
      </c>
      <c r="AR21" s="27"/>
    </row>
    <row r="22" spans="1:44" ht="15" x14ac:dyDescent="0.2">
      <c r="A22" s="28" t="s">
        <v>33</v>
      </c>
      <c r="B22" s="24"/>
      <c r="C22" s="65">
        <f t="shared" si="3"/>
        <v>22188857</v>
      </c>
      <c r="D22" s="65">
        <f t="shared" si="3"/>
        <v>21008908</v>
      </c>
      <c r="E22" s="65">
        <v>22188857</v>
      </c>
      <c r="F22" s="65">
        <v>21008908</v>
      </c>
      <c r="G22" s="65"/>
      <c r="H22" s="24"/>
      <c r="I22" s="24" t="s">
        <v>5</v>
      </c>
      <c r="J22" s="24"/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105">
        <v>0</v>
      </c>
      <c r="Q22" s="105">
        <v>0</v>
      </c>
      <c r="R22" s="105">
        <v>0</v>
      </c>
      <c r="S22" s="26">
        <f>IF(R22=0,0,(R22/($C$15/$D$15)))</f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91"/>
      <c r="AQ22" s="25">
        <f t="shared" si="4"/>
        <v>0</v>
      </c>
      <c r="AR22" s="24"/>
    </row>
    <row r="23" spans="1:44" ht="15" x14ac:dyDescent="0.2">
      <c r="A23" s="28" t="s">
        <v>14</v>
      </c>
      <c r="B23" s="24"/>
      <c r="C23" s="65">
        <f t="shared" si="3"/>
        <v>0</v>
      </c>
      <c r="D23" s="65">
        <f t="shared" si="3"/>
        <v>0</v>
      </c>
      <c r="E23" s="65">
        <v>0</v>
      </c>
      <c r="F23" s="65">
        <v>0</v>
      </c>
      <c r="G23" s="65"/>
      <c r="H23" s="24"/>
      <c r="I23" s="24" t="s">
        <v>5</v>
      </c>
      <c r="J23" s="24"/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105">
        <v>0</v>
      </c>
      <c r="Q23" s="105">
        <v>0</v>
      </c>
      <c r="R23" s="105">
        <v>0</v>
      </c>
      <c r="S23" s="26">
        <f>IF(R23=0,0,(R23/($C$15/$D$15)))</f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91"/>
      <c r="AQ23" s="25">
        <f t="shared" si="4"/>
        <v>0</v>
      </c>
      <c r="AR23" s="45" t="s">
        <v>5</v>
      </c>
    </row>
    <row r="24" spans="1:44" ht="15" x14ac:dyDescent="0.2">
      <c r="A24" s="28" t="s">
        <v>15</v>
      </c>
      <c r="B24" s="24"/>
      <c r="C24" s="65">
        <f t="shared" si="3"/>
        <v>830565</v>
      </c>
      <c r="D24" s="65">
        <f t="shared" si="3"/>
        <v>839207.06778045872</v>
      </c>
      <c r="E24" s="65">
        <v>833057</v>
      </c>
      <c r="F24" s="65">
        <v>841667</v>
      </c>
      <c r="G24" s="65"/>
      <c r="H24" s="24"/>
      <c r="I24" s="24"/>
      <c r="J24" s="24"/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105">
        <v>0</v>
      </c>
      <c r="Q24" s="105">
        <v>0</v>
      </c>
      <c r="R24" s="105">
        <v>0</v>
      </c>
      <c r="S24" s="26">
        <f>IF(R24=0,0,(R24/($C$15/$D$15)))</f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454</v>
      </c>
      <c r="AN24" s="26">
        <v>454.17070443533356</v>
      </c>
      <c r="AO24" s="26">
        <v>-3368.1029239766081</v>
      </c>
      <c r="AP24" s="91"/>
      <c r="AQ24" s="25">
        <f t="shared" si="4"/>
        <v>-2459.9322195412742</v>
      </c>
      <c r="AR24" s="24"/>
    </row>
    <row r="25" spans="1:44" ht="15" x14ac:dyDescent="0.2">
      <c r="A25" s="19" t="s">
        <v>16</v>
      </c>
      <c r="B25" s="24"/>
      <c r="C25" s="65">
        <f t="shared" si="3"/>
        <v>0</v>
      </c>
      <c r="D25" s="65">
        <f t="shared" si="3"/>
        <v>0</v>
      </c>
      <c r="E25" s="65">
        <v>0</v>
      </c>
      <c r="F25" s="65">
        <v>0</v>
      </c>
      <c r="G25" s="65"/>
      <c r="H25" s="24"/>
      <c r="I25" s="24"/>
      <c r="J25" s="24"/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105">
        <v>0</v>
      </c>
      <c r="Q25" s="105">
        <v>0</v>
      </c>
      <c r="R25" s="105">
        <v>0</v>
      </c>
      <c r="S25" s="26">
        <f>IF(R25=0,0,(R25/($C$15/$D$15)))</f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91"/>
      <c r="AQ25" s="25">
        <f t="shared" si="4"/>
        <v>0</v>
      </c>
      <c r="AR25" s="24"/>
    </row>
    <row r="26" spans="1:44" ht="15" x14ac:dyDescent="0.2">
      <c r="A26" s="28" t="s">
        <v>32</v>
      </c>
      <c r="B26" s="24"/>
      <c r="C26" s="94">
        <f t="shared" si="3"/>
        <v>3332709</v>
      </c>
      <c r="D26" s="94">
        <f t="shared" si="3"/>
        <v>3516729.4628749443</v>
      </c>
      <c r="E26" s="94">
        <v>2951030</v>
      </c>
      <c r="F26" s="94">
        <v>3141601.5331349419</v>
      </c>
      <c r="G26" s="65"/>
      <c r="H26" s="24"/>
      <c r="I26" s="24"/>
      <c r="J26" s="24"/>
      <c r="K26" s="81">
        <v>12330</v>
      </c>
      <c r="L26" s="81">
        <v>12018.153920854576</v>
      </c>
      <c r="M26" s="81">
        <v>12029.012582056892</v>
      </c>
      <c r="N26" s="81">
        <v>12315</v>
      </c>
      <c r="O26" s="81">
        <v>12320</v>
      </c>
      <c r="P26" s="106">
        <v>12309</v>
      </c>
      <c r="Q26" s="106">
        <v>12228</v>
      </c>
      <c r="R26" s="106">
        <v>12275</v>
      </c>
      <c r="S26" s="81">
        <v>12275</v>
      </c>
      <c r="T26" s="81">
        <v>12275</v>
      </c>
      <c r="U26" s="81">
        <v>12275</v>
      </c>
      <c r="V26" s="81">
        <v>12275</v>
      </c>
      <c r="W26" s="81">
        <v>12244</v>
      </c>
      <c r="X26" s="81">
        <v>11997</v>
      </c>
      <c r="Y26" s="81">
        <v>11985</v>
      </c>
      <c r="Z26" s="81">
        <v>12186</v>
      </c>
      <c r="AA26" s="81">
        <v>11986</v>
      </c>
      <c r="AB26" s="81">
        <v>11987.78282088824</v>
      </c>
      <c r="AC26" s="81">
        <v>12075.201842913557</v>
      </c>
      <c r="AD26" s="81">
        <v>12080.086520499459</v>
      </c>
      <c r="AE26" s="81">
        <v>11975.931283905968</v>
      </c>
      <c r="AF26" s="81">
        <v>12016.131525423729</v>
      </c>
      <c r="AG26" s="81">
        <v>12097</v>
      </c>
      <c r="AH26" s="81">
        <v>10970.352040816328</v>
      </c>
      <c r="AI26" s="81">
        <v>11928.144513064133</v>
      </c>
      <c r="AJ26" s="81">
        <v>11985.569238427079</v>
      </c>
      <c r="AK26" s="81">
        <v>12078.558749571381</v>
      </c>
      <c r="AL26" s="81">
        <v>12089.818996590357</v>
      </c>
      <c r="AM26" s="81">
        <v>12158.297204512015</v>
      </c>
      <c r="AN26" s="81">
        <v>12184.610137905329</v>
      </c>
      <c r="AO26" s="81">
        <v>12178.278362573099</v>
      </c>
      <c r="AP26" s="73"/>
      <c r="AQ26" s="33">
        <f t="shared" si="4"/>
        <v>375127.92974000215</v>
      </c>
      <c r="AR26" s="24"/>
    </row>
    <row r="27" spans="1:44" x14ac:dyDescent="0.25">
      <c r="A27" s="46" t="s">
        <v>21</v>
      </c>
      <c r="B27" s="24"/>
      <c r="C27" s="65">
        <f>SUM(C21:C26)</f>
        <v>46358482</v>
      </c>
      <c r="D27" s="65">
        <f>SUM(D21:D26)</f>
        <v>45836855.297204509</v>
      </c>
      <c r="E27" s="65">
        <f>SUM(E21:E26)</f>
        <v>47894941</v>
      </c>
      <c r="F27" s="65">
        <f>SUM(F21:F26)+1</f>
        <v>47335602.000000007</v>
      </c>
      <c r="G27" s="24"/>
      <c r="H27" s="5" t="s">
        <v>26</v>
      </c>
      <c r="I27" s="5"/>
      <c r="J27" s="25"/>
      <c r="K27" s="65">
        <v>-820</v>
      </c>
      <c r="L27" s="65">
        <v>-40220</v>
      </c>
      <c r="M27" s="65">
        <v>-53610</v>
      </c>
      <c r="N27" s="65">
        <v>150</v>
      </c>
      <c r="O27" s="65">
        <v>-796</v>
      </c>
      <c r="P27" s="65">
        <v>-280</v>
      </c>
      <c r="Q27" s="65">
        <v>-990</v>
      </c>
      <c r="R27" s="65">
        <v>50</v>
      </c>
      <c r="S27" s="65">
        <v>4680</v>
      </c>
      <c r="T27" s="65">
        <v>-80920</v>
      </c>
      <c r="U27" s="65">
        <v>-140250</v>
      </c>
      <c r="V27" s="65">
        <v>-36050</v>
      </c>
      <c r="W27" s="65">
        <v>-43540</v>
      </c>
      <c r="X27" s="65">
        <v>-39780</v>
      </c>
      <c r="Y27" s="65">
        <v>-76370</v>
      </c>
      <c r="Z27" s="65">
        <v>-37070</v>
      </c>
      <c r="AA27" s="65">
        <v>-47750</v>
      </c>
      <c r="AB27" s="65">
        <v>-39820</v>
      </c>
      <c r="AC27" s="65">
        <v>-133860</v>
      </c>
      <c r="AD27" s="65">
        <v>-199200</v>
      </c>
      <c r="AE27" s="65">
        <v>-162520</v>
      </c>
      <c r="AF27" s="65">
        <v>-28670</v>
      </c>
      <c r="AG27" s="65">
        <v>-33530</v>
      </c>
      <c r="AH27" s="65">
        <v>-3490</v>
      </c>
      <c r="AI27" s="65">
        <v>-102930</v>
      </c>
      <c r="AJ27" s="65">
        <v>-196740</v>
      </c>
      <c r="AK27" s="65">
        <v>-171370</v>
      </c>
      <c r="AL27" s="65">
        <v>-100520</v>
      </c>
      <c r="AM27" s="65">
        <v>120480</v>
      </c>
      <c r="AN27" s="65">
        <v>79470</v>
      </c>
      <c r="AO27" s="65">
        <v>67520</v>
      </c>
      <c r="AP27" s="71"/>
      <c r="AQ27" s="25">
        <f>SUM(AQ21:AQ26)</f>
        <v>-1498745.7027954876</v>
      </c>
      <c r="AR27" s="24"/>
    </row>
    <row r="28" spans="1:44" x14ac:dyDescent="0.25">
      <c r="A28" s="47" t="s">
        <v>22</v>
      </c>
      <c r="B28" s="24"/>
      <c r="C28" s="65">
        <v>68749965</v>
      </c>
      <c r="D28" s="65">
        <f>C28/1.05</f>
        <v>65476157.142857142</v>
      </c>
      <c r="E28" s="65">
        <v>68749965</v>
      </c>
      <c r="F28" s="65">
        <f>E28/1.05</f>
        <v>65476157.142857142</v>
      </c>
      <c r="G28" s="24"/>
      <c r="H28" s="5" t="s">
        <v>23</v>
      </c>
      <c r="I28" s="5"/>
      <c r="J28" s="45"/>
      <c r="K28" s="45"/>
      <c r="L28" s="30"/>
      <c r="M28" s="30"/>
      <c r="N28" s="30"/>
      <c r="O28" s="30"/>
      <c r="P28" s="30"/>
      <c r="Q28" s="30"/>
      <c r="R28" s="30"/>
      <c r="S28" s="30"/>
      <c r="T28" s="30"/>
      <c r="U28" s="30"/>
      <c r="W28" s="30"/>
      <c r="X28" s="30"/>
      <c r="Y28" s="30"/>
      <c r="Z28" s="30"/>
      <c r="AA28" s="30"/>
      <c r="AB28" s="30"/>
      <c r="AC28" s="30"/>
      <c r="AD28" s="30"/>
      <c r="AE28" s="30"/>
      <c r="AF28" s="24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25"/>
    </row>
    <row r="29" spans="1:44" thickBot="1" x14ac:dyDescent="0.25">
      <c r="A29" s="18" t="s">
        <v>24</v>
      </c>
      <c r="B29" s="24"/>
      <c r="C29" s="95">
        <f>C27+C28</f>
        <v>115108447</v>
      </c>
      <c r="D29" s="95">
        <f>D27+D28</f>
        <v>111313012.44006166</v>
      </c>
      <c r="E29" s="95">
        <f>E27+E28</f>
        <v>116644906</v>
      </c>
      <c r="F29" s="95">
        <f>F27+F28</f>
        <v>112811759.14285715</v>
      </c>
      <c r="G29" s="24"/>
      <c r="J29" s="24"/>
      <c r="P29" s="4"/>
      <c r="V29" s="30"/>
      <c r="AA29" s="25">
        <f>AA35-SUM(AA30:AA34)</f>
        <v>-50552</v>
      </c>
      <c r="AB29" s="25">
        <f>AB35-SUM(AB30:AB34)</f>
        <v>-49253.214035087716</v>
      </c>
      <c r="AM29" s="25">
        <f>AM35-SUM(AM30:AM34)</f>
        <v>67678</v>
      </c>
      <c r="AN29" s="25">
        <f>AN35-SUM(AN30:AN34)</f>
        <v>66822.832748538014</v>
      </c>
    </row>
    <row r="30" spans="1:44" ht="16.5" thickTop="1" x14ac:dyDescent="0.25">
      <c r="A30" s="18" t="s">
        <v>5</v>
      </c>
      <c r="B30" s="24"/>
      <c r="C30" s="48" t="s">
        <v>5</v>
      </c>
      <c r="D30" s="49" t="s">
        <v>5</v>
      </c>
      <c r="E30" s="48" t="s">
        <v>5</v>
      </c>
      <c r="F30" s="49" t="s">
        <v>5</v>
      </c>
      <c r="G30" s="50"/>
      <c r="J30" s="24"/>
      <c r="P30" s="4"/>
      <c r="AA30" s="25">
        <v>0</v>
      </c>
      <c r="AB30" s="26">
        <f>IF(AA30=0,0,(AA30/($C$15/$D$15)))</f>
        <v>0</v>
      </c>
      <c r="AM30" s="25">
        <v>0</v>
      </c>
      <c r="AN30" s="26">
        <f>IF(AM30=0,0,(AM30/($C$15/$D$15)))</f>
        <v>0</v>
      </c>
    </row>
    <row r="31" spans="1:44" ht="15" x14ac:dyDescent="0.2">
      <c r="A31" s="51" t="s">
        <v>5</v>
      </c>
      <c r="B31" s="52"/>
      <c r="C31" s="53" t="s">
        <v>5</v>
      </c>
      <c r="D31" s="54"/>
      <c r="E31" s="53"/>
      <c r="F31" s="54"/>
      <c r="G31" s="54"/>
      <c r="H31" s="55" t="s">
        <v>5</v>
      </c>
      <c r="I31" s="24"/>
      <c r="J31" s="24"/>
      <c r="P31" s="4"/>
      <c r="AA31" s="29">
        <v>0</v>
      </c>
      <c r="AB31" s="26">
        <f>IF(AA31=0,0,(AA31/($C$15/$D$15)))</f>
        <v>0</v>
      </c>
      <c r="AM31" s="29">
        <v>0</v>
      </c>
      <c r="AN31" s="26">
        <f>IF(AM31=0,0,(AM31/($C$15/$D$15)))</f>
        <v>0</v>
      </c>
    </row>
    <row r="32" spans="1:44" ht="15.75" customHeight="1" x14ac:dyDescent="0.25">
      <c r="A32" s="56"/>
      <c r="B32" s="52"/>
      <c r="C32" s="53"/>
      <c r="D32" s="54"/>
      <c r="E32" s="53"/>
      <c r="F32" s="54"/>
      <c r="G32" s="54"/>
      <c r="H32" s="55"/>
      <c r="I32" s="24"/>
      <c r="J32" s="24"/>
      <c r="M32" s="4" t="s">
        <v>34</v>
      </c>
      <c r="P32" s="4"/>
      <c r="AA32" s="29">
        <v>0</v>
      </c>
      <c r="AB32" s="26">
        <f>IF(AA32=0,0,(AA32/($C$15/$D$15)))</f>
        <v>0</v>
      </c>
      <c r="AM32" s="29">
        <v>460</v>
      </c>
      <c r="AN32" s="26">
        <f>IF(AM32=0,0,(AM32/($C$15/$D$15)))</f>
        <v>454.08187134502924</v>
      </c>
    </row>
    <row r="33" spans="1:60" x14ac:dyDescent="0.2">
      <c r="A33" s="80" t="s">
        <v>30</v>
      </c>
      <c r="B33" s="57"/>
      <c r="C33" s="57"/>
      <c r="D33" s="57"/>
      <c r="E33" s="58"/>
      <c r="F33" s="58"/>
      <c r="G33" s="58"/>
      <c r="H33" s="58"/>
      <c r="I33" s="58"/>
      <c r="J33" s="58"/>
      <c r="P33" s="4"/>
      <c r="AA33" s="67">
        <v>0</v>
      </c>
      <c r="AB33" s="26">
        <f>IF(AA33=0,0,(AA33/($C$15/$D$15)))</f>
        <v>0</v>
      </c>
      <c r="AM33" s="67">
        <v>0</v>
      </c>
      <c r="AN33" s="26">
        <f>IF(AM33=0,0,(AM33/($C$15/$D$15)))</f>
        <v>0</v>
      </c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</row>
    <row r="34" spans="1:60" ht="15" x14ac:dyDescent="0.2">
      <c r="A34" s="60"/>
      <c r="B34" s="57"/>
      <c r="C34" s="57"/>
      <c r="D34" s="57"/>
      <c r="E34" s="58"/>
      <c r="F34" s="58"/>
      <c r="G34" s="58"/>
      <c r="H34" s="58"/>
      <c r="I34" s="58"/>
      <c r="J34" s="58"/>
      <c r="P34" s="4"/>
      <c r="AA34" s="32">
        <v>12342</v>
      </c>
      <c r="AB34" s="81">
        <f>IF(AA34=0,0,(AA34/($C$15/$D$15)))</f>
        <v>12183.21403508772</v>
      </c>
      <c r="AM34" s="32">
        <v>12352</v>
      </c>
      <c r="AN34" s="81">
        <f>IF(AM34=0,0,(AM34/($C$15/$D$15)))</f>
        <v>12193.08538011696</v>
      </c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</row>
    <row r="35" spans="1:60" ht="15" x14ac:dyDescent="0.2">
      <c r="A35" s="16"/>
      <c r="B35" s="31"/>
      <c r="C35" s="31"/>
      <c r="D35" s="31"/>
      <c r="E35" s="24"/>
      <c r="F35" s="24"/>
      <c r="G35" s="24"/>
      <c r="H35" s="24"/>
      <c r="I35" s="24"/>
      <c r="J35" s="24"/>
      <c r="P35" s="4"/>
      <c r="AA35" s="67">
        <v>-38210</v>
      </c>
      <c r="AB35" s="65">
        <v>-37070</v>
      </c>
      <c r="AM35" s="67">
        <v>80490</v>
      </c>
      <c r="AN35" s="65">
        <v>79470</v>
      </c>
    </row>
    <row r="36" spans="1:60" ht="15" x14ac:dyDescent="0.2">
      <c r="A36" s="16"/>
      <c r="B36" s="31"/>
      <c r="C36" s="31"/>
      <c r="D36" s="31"/>
      <c r="E36" s="24"/>
      <c r="F36" s="24"/>
      <c r="G36" s="24"/>
      <c r="H36" s="24"/>
      <c r="I36" s="24"/>
      <c r="J36" s="24"/>
      <c r="P36" s="4"/>
      <c r="AA36" s="24"/>
      <c r="AB36" s="24"/>
    </row>
    <row r="37" spans="1:60" x14ac:dyDescent="0.25">
      <c r="A37" s="16"/>
      <c r="B37" s="31"/>
      <c r="C37" s="31"/>
      <c r="D37" s="3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10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67"/>
      <c r="AB37" s="65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60" x14ac:dyDescent="0.25">
      <c r="A38" s="16"/>
      <c r="B38" s="31"/>
      <c r="C38" s="31"/>
      <c r="D38" s="31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10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60" x14ac:dyDescent="0.25">
      <c r="A39" s="16"/>
      <c r="B39" s="31"/>
      <c r="C39" s="31"/>
      <c r="D39" s="3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0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60" x14ac:dyDescent="0.25">
      <c r="A40" s="16"/>
      <c r="B40" s="31"/>
      <c r="C40" s="31"/>
      <c r="D40" s="31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0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60" x14ac:dyDescent="0.25">
      <c r="A41" s="16"/>
      <c r="B41" s="31"/>
      <c r="C41" s="31"/>
      <c r="D41" s="3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0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60" x14ac:dyDescent="0.25">
      <c r="A42" s="16"/>
      <c r="B42" s="31"/>
      <c r="C42" s="31"/>
      <c r="D42" s="31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10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60" x14ac:dyDescent="0.25">
      <c r="A43" s="16" t="s">
        <v>25</v>
      </c>
      <c r="B43" s="31"/>
      <c r="C43" s="31"/>
      <c r="D43" s="3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10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60" x14ac:dyDescent="0.25">
      <c r="A44" s="16"/>
      <c r="B44" s="31"/>
      <c r="C44" s="31"/>
      <c r="D44" s="31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10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60" x14ac:dyDescent="0.25">
      <c r="A45" s="16"/>
      <c r="B45" s="31"/>
      <c r="C45" s="31"/>
      <c r="D45" s="31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0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60" x14ac:dyDescent="0.2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0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60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10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9" spans="1:16" ht="1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61"/>
      <c r="K49" s="61"/>
      <c r="L49" s="61"/>
      <c r="M49" s="61"/>
      <c r="N49" s="61"/>
      <c r="O49" s="61"/>
      <c r="P49" s="62"/>
    </row>
    <row r="50" spans="1:16" ht="1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61"/>
      <c r="K50" s="61"/>
      <c r="L50" s="61"/>
      <c r="M50" s="61"/>
      <c r="N50" s="61"/>
      <c r="O50" s="61"/>
      <c r="P50" s="62"/>
    </row>
    <row r="51" spans="1:16" ht="15" x14ac:dyDescent="0.2">
      <c r="P51" s="4"/>
    </row>
    <row r="52" spans="1:16" ht="15" x14ac:dyDescent="0.2">
      <c r="P52" s="4"/>
    </row>
    <row r="53" spans="1:16" ht="15" x14ac:dyDescent="0.2">
      <c r="P53" s="4"/>
    </row>
    <row r="54" spans="1:16" ht="15" x14ac:dyDescent="0.2">
      <c r="P54" s="4"/>
    </row>
    <row r="55" spans="1:16" ht="15" x14ac:dyDescent="0.2">
      <c r="P55" s="4"/>
    </row>
    <row r="56" spans="1:16" ht="15" x14ac:dyDescent="0.2">
      <c r="P56" s="4"/>
    </row>
    <row r="57" spans="1:16" ht="15" x14ac:dyDescent="0.2">
      <c r="P57" s="4"/>
    </row>
    <row r="58" spans="1:16" ht="15" x14ac:dyDescent="0.2">
      <c r="P58" s="4"/>
    </row>
    <row r="59" spans="1:16" ht="15" x14ac:dyDescent="0.2">
      <c r="P59" s="4"/>
    </row>
    <row r="60" spans="1:16" ht="15" x14ac:dyDescent="0.2">
      <c r="P60" s="4"/>
    </row>
    <row r="61" spans="1:16" ht="15" x14ac:dyDescent="0.2">
      <c r="P61" s="4"/>
    </row>
    <row r="62" spans="1:16" ht="15" x14ac:dyDescent="0.2">
      <c r="P62" s="4"/>
    </row>
    <row r="63" spans="1:16" ht="15" x14ac:dyDescent="0.2">
      <c r="P63" s="4"/>
    </row>
    <row r="64" spans="1:16" ht="15" x14ac:dyDescent="0.2">
      <c r="P64" s="4"/>
    </row>
    <row r="65" spans="16:16" ht="15" x14ac:dyDescent="0.2">
      <c r="P65" s="4"/>
    </row>
    <row r="66" spans="16:16" ht="15" x14ac:dyDescent="0.2">
      <c r="P66" s="4"/>
    </row>
    <row r="67" spans="16:16" ht="15" x14ac:dyDescent="0.2">
      <c r="P67" s="4"/>
    </row>
    <row r="68" spans="16:16" ht="15" x14ac:dyDescent="0.2">
      <c r="P68" s="4"/>
    </row>
    <row r="69" spans="16:16" ht="15" x14ac:dyDescent="0.2">
      <c r="P69" s="4"/>
    </row>
    <row r="70" spans="16:16" ht="15" x14ac:dyDescent="0.2">
      <c r="P70" s="4"/>
    </row>
    <row r="71" spans="16:16" ht="15" x14ac:dyDescent="0.2">
      <c r="P71" s="4"/>
    </row>
    <row r="72" spans="16:16" ht="15" x14ac:dyDescent="0.2">
      <c r="P72" s="4"/>
    </row>
    <row r="73" spans="16:16" ht="15" x14ac:dyDescent="0.2">
      <c r="P73" s="4"/>
    </row>
    <row r="74" spans="16:16" ht="15" x14ac:dyDescent="0.2">
      <c r="P74" s="4"/>
    </row>
    <row r="75" spans="16:16" ht="15" x14ac:dyDescent="0.2">
      <c r="P75" s="4"/>
    </row>
    <row r="76" spans="16:16" ht="15" x14ac:dyDescent="0.2">
      <c r="P76" s="4"/>
    </row>
    <row r="77" spans="16:16" ht="15" x14ac:dyDescent="0.2">
      <c r="P77" s="4"/>
    </row>
    <row r="78" spans="16:16" ht="15" x14ac:dyDescent="0.2">
      <c r="P78" s="4"/>
    </row>
    <row r="79" spans="16:16" ht="15" x14ac:dyDescent="0.2">
      <c r="P79" s="4"/>
    </row>
    <row r="80" spans="16:16" ht="15" x14ac:dyDescent="0.2">
      <c r="P80" s="4"/>
    </row>
    <row r="81" spans="16:16" ht="15" x14ac:dyDescent="0.2">
      <c r="P81" s="4"/>
    </row>
    <row r="82" spans="16:16" ht="15" x14ac:dyDescent="0.2">
      <c r="P82" s="4"/>
    </row>
    <row r="83" spans="16:16" ht="15" x14ac:dyDescent="0.2">
      <c r="P83" s="4"/>
    </row>
    <row r="84" spans="16:16" ht="15" x14ac:dyDescent="0.2">
      <c r="P84" s="4"/>
    </row>
    <row r="85" spans="16:16" ht="15" x14ac:dyDescent="0.2">
      <c r="P85" s="4"/>
    </row>
    <row r="86" spans="16:16" ht="15" x14ac:dyDescent="0.2">
      <c r="P86" s="4"/>
    </row>
    <row r="87" spans="16:16" ht="15" x14ac:dyDescent="0.2">
      <c r="P87" s="4"/>
    </row>
    <row r="88" spans="16:16" ht="15" x14ac:dyDescent="0.2">
      <c r="P88" s="4"/>
    </row>
    <row r="89" spans="16:16" ht="15" x14ac:dyDescent="0.2">
      <c r="P89" s="4"/>
    </row>
    <row r="90" spans="16:16" ht="15" x14ac:dyDescent="0.2">
      <c r="P90" s="4"/>
    </row>
    <row r="91" spans="16:16" ht="15" x14ac:dyDescent="0.2">
      <c r="P91" s="4"/>
    </row>
    <row r="92" spans="16:16" ht="15" x14ac:dyDescent="0.2">
      <c r="P92" s="4"/>
    </row>
    <row r="93" spans="16:16" ht="15" x14ac:dyDescent="0.2">
      <c r="P93" s="4"/>
    </row>
    <row r="94" spans="16:16" ht="15" x14ac:dyDescent="0.2">
      <c r="P94" s="4"/>
    </row>
    <row r="95" spans="16:16" ht="15" x14ac:dyDescent="0.2">
      <c r="P95" s="4"/>
    </row>
    <row r="96" spans="16:16" ht="15" x14ac:dyDescent="0.2">
      <c r="P96" s="4"/>
    </row>
    <row r="97" spans="16:16" ht="15" x14ac:dyDescent="0.2">
      <c r="P97" s="4"/>
    </row>
    <row r="98" spans="16:16" ht="15" x14ac:dyDescent="0.2">
      <c r="P98" s="4"/>
    </row>
    <row r="99" spans="16:16" ht="15" x14ac:dyDescent="0.2">
      <c r="P99" s="4"/>
    </row>
    <row r="100" spans="16:16" ht="15" x14ac:dyDescent="0.2">
      <c r="P100" s="4"/>
    </row>
    <row r="101" spans="16:16" ht="15" x14ac:dyDescent="0.2">
      <c r="P101" s="4"/>
    </row>
    <row r="102" spans="16:16" ht="15" x14ac:dyDescent="0.2">
      <c r="P102" s="4"/>
    </row>
    <row r="103" spans="16:16" ht="15" x14ac:dyDescent="0.2">
      <c r="P103" s="4"/>
    </row>
    <row r="104" spans="16:16" ht="15" x14ac:dyDescent="0.2">
      <c r="P104" s="4"/>
    </row>
    <row r="105" spans="16:16" ht="15" x14ac:dyDescent="0.2">
      <c r="P105" s="4"/>
    </row>
    <row r="106" spans="16:16" ht="15" x14ac:dyDescent="0.2">
      <c r="P106" s="4"/>
    </row>
    <row r="107" spans="16:16" ht="15" x14ac:dyDescent="0.2">
      <c r="P107" s="4"/>
    </row>
    <row r="108" spans="16:16" ht="15" x14ac:dyDescent="0.2">
      <c r="P108" s="4"/>
    </row>
    <row r="109" spans="16:16" ht="15" x14ac:dyDescent="0.2">
      <c r="P109" s="4"/>
    </row>
    <row r="110" spans="16:16" ht="15" x14ac:dyDescent="0.2">
      <c r="P110" s="4"/>
    </row>
    <row r="111" spans="16:16" ht="15" x14ac:dyDescent="0.2">
      <c r="P111" s="4"/>
    </row>
    <row r="112" spans="16:16" ht="15" x14ac:dyDescent="0.2">
      <c r="P112" s="4"/>
    </row>
    <row r="113" spans="16:16" ht="15" x14ac:dyDescent="0.2">
      <c r="P113" s="4"/>
    </row>
    <row r="114" spans="16:16" ht="15" x14ac:dyDescent="0.2">
      <c r="P114" s="4"/>
    </row>
    <row r="115" spans="16:16" ht="15" x14ac:dyDescent="0.2">
      <c r="P115" s="4"/>
    </row>
    <row r="116" spans="16:16" ht="15" x14ac:dyDescent="0.2">
      <c r="P116" s="4"/>
    </row>
    <row r="117" spans="16:16" ht="15" x14ac:dyDescent="0.2">
      <c r="P117" s="4"/>
    </row>
  </sheetData>
  <mergeCells count="3">
    <mergeCell ref="C19:D19"/>
    <mergeCell ref="E19:F19"/>
    <mergeCell ref="C18:D18"/>
  </mergeCells>
  <pageMargins left="0.3" right="0.28000000000000003" top="0.25" bottom="0.25" header="0" footer="0"/>
  <pageSetup scale="55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BAMMEL</vt:lpstr>
      <vt:lpstr>BAMMEL1</vt:lpstr>
      <vt:lpstr>bammel2</vt:lpstr>
      <vt:lpstr>BTU</vt:lpstr>
      <vt:lpstr>BAMMEL!Print_Area</vt:lpstr>
      <vt:lpstr>BAMMEL!Print_Titles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2000-08-01T15:12:36Z</cp:lastPrinted>
  <dcterms:created xsi:type="dcterms:W3CDTF">1998-06-05T19:05:17Z</dcterms:created>
  <dcterms:modified xsi:type="dcterms:W3CDTF">2023-09-16T18:38:26Z</dcterms:modified>
</cp:coreProperties>
</file>