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F56260-BF2E-490F-BCDE-3B9E55939CD6}" xr6:coauthVersionLast="47" xr6:coauthVersionMax="47" xr10:uidLastSave="{00000000-0000-0000-0000-000000000000}"/>
  <bookViews>
    <workbookView xWindow="-120" yWindow="-120" windowWidth="38640" windowHeight="15720" activeTab="1"/>
  </bookViews>
  <sheets>
    <sheet name="Avails 4-6" sheetId="1" r:id="rId1"/>
    <sheet name="CoOwner Vols" sheetId="2" r:id="rId2"/>
  </sheets>
  <externalReferences>
    <externalReference r:id="rId3"/>
  </externalReferences>
  <definedNames>
    <definedName name="_xlnm.Print_Area" localSheetId="1">'CoOwner Vols'!$A$1:$N$109</definedName>
  </definedNames>
  <calcPr calcId="0" iterateCount="1"/>
</workbook>
</file>

<file path=xl/calcChain.xml><?xml version="1.0" encoding="utf-8"?>
<calcChain xmlns="http://schemas.openxmlformats.org/spreadsheetml/2006/main">
  <c r="F6" i="1" l="1"/>
  <c r="H6" i="1"/>
  <c r="F7" i="1"/>
  <c r="H7" i="1"/>
  <c r="D8" i="1"/>
  <c r="E8" i="1"/>
  <c r="F8" i="1"/>
  <c r="G8" i="1"/>
  <c r="H8" i="1"/>
  <c r="F10" i="1"/>
  <c r="G10" i="1"/>
  <c r="H10" i="1"/>
  <c r="F11" i="1"/>
  <c r="H11" i="1"/>
  <c r="F12" i="1"/>
  <c r="H12" i="1"/>
  <c r="E13" i="1"/>
  <c r="F13" i="1"/>
  <c r="G13" i="1"/>
  <c r="H13" i="1"/>
  <c r="D14" i="1"/>
  <c r="E14" i="1"/>
  <c r="F14" i="1"/>
  <c r="G14" i="1"/>
  <c r="H14" i="1"/>
  <c r="F16" i="1"/>
  <c r="H16" i="1"/>
  <c r="F18" i="1"/>
  <c r="H18" i="1"/>
  <c r="F19" i="1"/>
  <c r="H19" i="1"/>
  <c r="F20" i="1"/>
  <c r="H20" i="1"/>
  <c r="D21" i="1"/>
  <c r="E21" i="1"/>
  <c r="F21" i="1"/>
  <c r="G21" i="1"/>
  <c r="H21" i="1"/>
  <c r="F23" i="1"/>
  <c r="H23" i="1"/>
  <c r="F24" i="1"/>
  <c r="H24" i="1"/>
  <c r="F25" i="1"/>
  <c r="H25" i="1"/>
  <c r="F26" i="1"/>
  <c r="H26" i="1"/>
  <c r="F27" i="1"/>
  <c r="H27" i="1"/>
  <c r="F28" i="1"/>
  <c r="H28" i="1"/>
  <c r="I28" i="1"/>
  <c r="F29" i="1"/>
  <c r="H29" i="1"/>
  <c r="F30" i="1"/>
  <c r="H30" i="1"/>
  <c r="F31" i="1"/>
  <c r="H31" i="1"/>
  <c r="D32" i="1"/>
  <c r="E32" i="1"/>
  <c r="F32" i="1"/>
  <c r="G32" i="1"/>
  <c r="H32" i="1"/>
  <c r="F34" i="1"/>
  <c r="H34" i="1"/>
  <c r="F36" i="1"/>
  <c r="H36" i="1"/>
  <c r="F37" i="1"/>
  <c r="H37" i="1"/>
  <c r="F38" i="1"/>
  <c r="H38" i="1"/>
  <c r="D39" i="1"/>
  <c r="E39" i="1"/>
  <c r="F39" i="1"/>
  <c r="G39" i="1"/>
  <c r="H39" i="1"/>
  <c r="D46" i="1"/>
  <c r="E46" i="1"/>
  <c r="D47" i="1"/>
  <c r="E47" i="1"/>
  <c r="C48" i="1"/>
  <c r="D48" i="1"/>
  <c r="E48" i="1"/>
  <c r="E50" i="1"/>
  <c r="E51" i="1"/>
  <c r="E52" i="1"/>
  <c r="K21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M52" i="2"/>
  <c r="N52" i="2"/>
  <c r="O52" i="2"/>
  <c r="Q52" i="2"/>
  <c r="N53" i="2"/>
  <c r="N54" i="2"/>
  <c r="N55" i="2"/>
  <c r="N56" i="2"/>
  <c r="N57" i="2"/>
  <c r="N58" i="2"/>
  <c r="N59" i="2"/>
  <c r="N60" i="2"/>
  <c r="M61" i="2"/>
  <c r="N61" i="2"/>
  <c r="O61" i="2"/>
  <c r="Q61" i="2"/>
  <c r="K62" i="2"/>
  <c r="M62" i="2"/>
  <c r="O62" i="2"/>
  <c r="Q62" i="2"/>
  <c r="K67" i="2"/>
  <c r="K72" i="2"/>
  <c r="M77" i="2"/>
  <c r="J78" i="2"/>
  <c r="M78" i="2"/>
  <c r="M80" i="2"/>
  <c r="M83" i="2"/>
  <c r="M96" i="2"/>
  <c r="M97" i="2"/>
  <c r="K98" i="2"/>
  <c r="M98" i="2"/>
  <c r="N98" i="2"/>
  <c r="K104" i="2"/>
  <c r="K108" i="2"/>
</calcChain>
</file>

<file path=xl/sharedStrings.xml><?xml version="1.0" encoding="utf-8"?>
<sst xmlns="http://schemas.openxmlformats.org/spreadsheetml/2006/main" count="478" uniqueCount="234">
  <si>
    <t>Devon (PennzEnergy) South Texas Properties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</si>
  <si>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</si>
  <si>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</si>
  <si>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</si>
  <si>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</si>
  <si>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</si>
  <si>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</si>
  <si>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</si>
  <si>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</si>
  <si>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</si>
  <si>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</si>
  <si>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</si>
  <si>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</si>
  <si>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</si>
  <si>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</si>
  <si>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</si>
  <si>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Tailgate</t>
  </si>
  <si>
    <t>3500 makeup is taken out</t>
  </si>
  <si>
    <t>Kyle-Exxon</t>
  </si>
  <si>
    <t>Ruby-Lacy</t>
  </si>
  <si>
    <t>Koch (Net of PVR)*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</si>
  <si>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</si>
  <si>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</si>
  <si>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</si>
  <si>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</si>
  <si>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</si>
  <si>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</si>
  <si>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Volpe S.E.</t>
  </si>
  <si>
    <t>Comitas C.P.</t>
  </si>
  <si>
    <t>LL-1-0030</t>
  </si>
  <si>
    <t>Termed up with Delhi (evergreen)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</si>
  <si>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</si>
  <si>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</si>
  <si>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</si>
  <si>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</si>
  <si>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</si>
  <si>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</si>
  <si>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</si>
  <si>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</si>
  <si>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</si>
  <si>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</si>
  <si>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</si>
  <si>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</si>
  <si>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</si>
  <si>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</si>
  <si>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</si>
  <si>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</si>
  <si>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</si>
  <si>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</si>
  <si>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</si>
  <si>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</si>
  <si>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</si>
  <si>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</si>
  <si>
    <t>Lone Star</t>
  </si>
  <si>
    <t>Sandtrap</t>
  </si>
  <si>
    <t>Termed up with TXU Energy thru 11/00</t>
  </si>
  <si>
    <t>Midcon Texas</t>
  </si>
  <si>
    <t>Greta / TOC</t>
  </si>
  <si>
    <t>Hall Plant</t>
  </si>
  <si>
    <t>Jennings Ranch</t>
  </si>
  <si>
    <t>Koch at Carthage</t>
  </si>
  <si>
    <t>Gross</t>
  </si>
  <si>
    <t>PVR</t>
  </si>
  <si>
    <t>Net</t>
  </si>
  <si>
    <t>Devon</t>
  </si>
  <si>
    <t>CoOwner</t>
  </si>
  <si>
    <t>Deal #</t>
  </si>
  <si>
    <t>Koch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</si>
  <si>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</si>
  <si>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</si>
  <si>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</si>
  <si>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</si>
  <si>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</si>
  <si>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</si>
  <si>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</si>
  <si>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</si>
  <si>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</si>
  <si>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</si>
  <si>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</si>
  <si>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</si>
  <si>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</si>
  <si>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</si>
  <si>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</si>
  <si>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</si>
  <si>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</si>
  <si>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</si>
  <si>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</si>
  <si>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</si>
  <si>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</si>
  <si>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</si>
  <si>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</si>
  <si>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</si>
  <si>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</si>
  <si>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</si>
  <si>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</si>
  <si>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</si>
  <si>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</si>
  <si>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</si>
  <si>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</si>
  <si>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</si>
  <si>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</si>
  <si>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Total Gross</t>
  </si>
  <si>
    <t>Total Net</t>
  </si>
  <si>
    <t>Clayton Williams</t>
  </si>
  <si>
    <t>Am-Central</t>
  </si>
  <si>
    <t>AC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</si>
  <si>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</si>
  <si>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</si>
  <si>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</si>
  <si>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</si>
  <si>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</si>
  <si>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</si>
  <si>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</si>
  <si>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</si>
  <si>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</si>
  <si>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</si>
  <si>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</si>
  <si>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</si>
  <si>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</si>
  <si>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</si>
  <si>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</si>
  <si>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</si>
  <si>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</si>
  <si>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</si>
  <si>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</si>
  <si>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</si>
  <si>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</si>
  <si>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</si>
  <si>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</si>
  <si>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</si>
  <si>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</si>
  <si>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</si>
  <si>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</si>
  <si>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</si>
  <si>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</si>
  <si>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</si>
  <si>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</si>
  <si>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</si>
  <si>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</si>
  <si>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</si>
  <si>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</si>
  <si>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</si>
  <si>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</si>
  <si>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</si>
  <si>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</si>
  <si>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</si>
  <si>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</si>
  <si>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</si>
  <si>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</si>
  <si>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</si>
  <si>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</si>
  <si>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</si>
  <si>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</si>
  <si>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</si>
  <si>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</si>
  <si>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</si>
  <si>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</si>
  <si>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</si>
  <si>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</si>
  <si>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</si>
  <si>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</si>
  <si>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</si>
  <si>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</si>
  <si>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</si>
  <si>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</si>
  <si>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</si>
  <si>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</si>
  <si>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</si>
  <si>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</si>
  <si>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</si>
  <si>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</si>
  <si>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</si>
  <si>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</si>
  <si>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</si>
  <si>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</si>
  <si>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QUARANTINE BAY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</si>
  <si>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</si>
  <si>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</si>
  <si>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</si>
  <si>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</si>
  <si>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</si>
  <si>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</si>
  <si>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</si>
  <si>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</si>
  <si>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</si>
  <si>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</si>
  <si>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</si>
  <si>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</si>
  <si>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</si>
  <si>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</si>
  <si>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</si>
  <si>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</si>
  <si>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</si>
  <si>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S. Comitas</t>
  </si>
  <si>
    <t>South Comitas</t>
  </si>
  <si>
    <t>Snyder Oil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</si>
  <si>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</si>
  <si>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</si>
  <si>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</si>
  <si>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</si>
  <si>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</si>
  <si>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</si>
  <si>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</si>
  <si>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</si>
  <si>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</si>
  <si>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</si>
  <si>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</si>
  <si>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</si>
  <si>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</si>
  <si>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</si>
  <si>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</si>
  <si>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</si>
  <si>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</si>
  <si>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</si>
  <si>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</si>
  <si>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</si>
  <si>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MBR Resour</t>
  </si>
  <si>
    <t>TOTAL SOUTH TEXAS</t>
  </si>
  <si>
    <t>SANDTRAP</t>
  </si>
  <si>
    <t>Hunt Petroleum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</si>
  <si>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</si>
  <si>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</si>
  <si>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</si>
  <si>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</si>
  <si>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</si>
  <si>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</si>
  <si>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</si>
  <si>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</si>
  <si>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</si>
  <si>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</si>
  <si>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</si>
  <si>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Selling with Devon</t>
  </si>
  <si>
    <t>Selling With Devon under JOA</t>
  </si>
  <si>
    <t>James D. Finley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</si>
</sst>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_(&quot;$&quot;* #,##0.000_);_(&quot;$&quot;* \(#,##0.000\);_(&quot;$&quot;* &quot;-&quot;??_);_(@_)"/>
    <numFmt numFmtId="182" formatCode="#,##0.0000"/>
  </numFmts>
  <fonts count="1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74" fontId="1" fillId="0" borderId="2" xfId="1" applyNumberFormat="1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74" fontId="1" fillId="0" borderId="0" xfId="1" applyNumberFormat="1" applyBorder="1"/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4" fontId="4" fillId="0" borderId="7" xfId="1" applyNumberFormat="1" applyFont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4" fontId="1" fillId="0" borderId="0" xfId="1" applyNumberFormat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1" xfId="0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74" fontId="1" fillId="0" borderId="10" xfId="1" applyNumberFormat="1" applyBorder="1"/>
    <xf numFmtId="0" fontId="4" fillId="0" borderId="10" xfId="1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174" fontId="0" fillId="0" borderId="8" xfId="0" applyNumberFormat="1" applyBorder="1" applyAlignment="1">
      <alignment wrapText="1"/>
    </xf>
    <xf numFmtId="0" fontId="4" fillId="0" borderId="0" xfId="0" applyFont="1"/>
    <xf numFmtId="182" fontId="1" fillId="0" borderId="0" xfId="1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1" fillId="0" borderId="13" xfId="1" applyNumberFormat="1" applyFont="1" applyBorder="1" applyAlignment="1">
      <alignment horizontal="center"/>
    </xf>
    <xf numFmtId="174" fontId="1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3" fontId="5" fillId="0" borderId="0" xfId="1" applyNumberFormat="1" applyFon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0" fillId="0" borderId="17" xfId="0" applyBorder="1"/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174" fontId="1" fillId="0" borderId="13" xfId="1" applyNumberFormat="1" applyBorder="1"/>
    <xf numFmtId="3" fontId="1" fillId="0" borderId="13" xfId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174" fontId="1" fillId="0" borderId="18" xfId="1" applyNumberFormat="1" applyBorder="1"/>
    <xf numFmtId="3" fontId="5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8" fillId="0" borderId="0" xfId="0" applyFont="1"/>
    <xf numFmtId="0" fontId="6" fillId="0" borderId="0" xfId="0" applyFont="1"/>
    <xf numFmtId="44" fontId="1" fillId="2" borderId="0" xfId="2" applyFill="1"/>
    <xf numFmtId="0" fontId="0" fillId="2" borderId="0" xfId="0" applyFill="1"/>
    <xf numFmtId="49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0" fillId="2" borderId="0" xfId="1" applyNumberFormat="1" applyFont="1" applyFill="1" applyAlignment="1">
      <alignment horizontal="center"/>
    </xf>
    <xf numFmtId="9" fontId="6" fillId="0" borderId="0" xfId="3" applyFont="1" applyAlignment="1">
      <alignment horizontal="center"/>
    </xf>
    <xf numFmtId="44" fontId="6" fillId="0" borderId="0" xfId="2" applyFont="1" applyAlignment="1">
      <alignment horizontal="center"/>
    </xf>
    <xf numFmtId="0" fontId="6" fillId="2" borderId="0" xfId="0" applyFont="1" applyFill="1" applyAlignment="1">
      <alignment horizontal="center"/>
    </xf>
    <xf numFmtId="49" fontId="0" fillId="2" borderId="20" xfId="0" applyNumberFormat="1" applyFill="1" applyBorder="1"/>
    <xf numFmtId="0" fontId="0" fillId="2" borderId="20" xfId="0" applyFill="1" applyBorder="1"/>
    <xf numFmtId="9" fontId="1" fillId="2" borderId="20" xfId="3" applyFill="1" applyBorder="1" applyAlignment="1">
      <alignment horizontal="center"/>
    </xf>
    <xf numFmtId="44" fontId="1" fillId="2" borderId="20" xfId="2" applyFill="1" applyBorder="1" applyAlignment="1">
      <alignment horizontal="center"/>
    </xf>
    <xf numFmtId="1" fontId="1" fillId="2" borderId="2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6" fillId="0" borderId="0" xfId="0" applyNumberFormat="1" applyFont="1" applyAlignment="1">
      <alignment horizontal="center"/>
    </xf>
    <xf numFmtId="49" fontId="0" fillId="0" borderId="20" xfId="0" applyNumberFormat="1" applyBorder="1"/>
    <xf numFmtId="0" fontId="0" fillId="0" borderId="20" xfId="0" applyBorder="1"/>
    <xf numFmtId="9" fontId="1" fillId="0" borderId="20" xfId="3" applyBorder="1" applyAlignment="1">
      <alignment horizontal="center"/>
    </xf>
    <xf numFmtId="44" fontId="1" fillId="0" borderId="20" xfId="2" applyBorder="1" applyAlignment="1">
      <alignment horizontal="center"/>
    </xf>
    <xf numFmtId="174" fontId="1" fillId="0" borderId="20" xfId="1" applyNumberFormat="1" applyFont="1" applyFill="1" applyBorder="1" applyAlignment="1">
      <alignment horizontal="center"/>
    </xf>
    <xf numFmtId="175" fontId="1" fillId="0" borderId="20" xfId="2" applyNumberFormat="1" applyBorder="1" applyAlignment="1">
      <alignment horizontal="center"/>
    </xf>
    <xf numFmtId="0" fontId="6" fillId="0" borderId="20" xfId="0" applyFont="1" applyBorder="1"/>
    <xf numFmtId="9" fontId="6" fillId="0" borderId="20" xfId="3" applyFont="1" applyBorder="1" applyAlignment="1">
      <alignment horizontal="center"/>
    </xf>
    <xf numFmtId="44" fontId="6" fillId="0" borderId="20" xfId="2" applyFont="1" applyBorder="1" applyAlignment="1">
      <alignment horizontal="center"/>
    </xf>
    <xf numFmtId="174" fontId="6" fillId="0" borderId="20" xfId="1" applyNumberFormat="1" applyFont="1" applyFill="1" applyBorder="1" applyAlignment="1">
      <alignment horizontal="center"/>
    </xf>
    <xf numFmtId="1" fontId="1" fillId="2" borderId="21" xfId="1" applyNumberForma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0" xfId="0" applyFont="1" applyBorder="1"/>
    <xf numFmtId="44" fontId="1" fillId="0" borderId="9" xfId="2" applyBorder="1" applyAlignment="1">
      <alignment horizontal="center"/>
    </xf>
    <xf numFmtId="174" fontId="1" fillId="3" borderId="2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1" fillId="3" borderId="2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49" fontId="0" fillId="0" borderId="21" xfId="0" applyNumberFormat="1" applyBorder="1"/>
    <xf numFmtId="49" fontId="0" fillId="0" borderId="9" xfId="0" applyNumberFormat="1" applyBorder="1"/>
    <xf numFmtId="0" fontId="0" fillId="0" borderId="11" xfId="0" applyBorder="1"/>
    <xf numFmtId="49" fontId="0" fillId="0" borderId="27" xfId="0" applyNumberFormat="1" applyBorder="1"/>
    <xf numFmtId="49" fontId="0" fillId="0" borderId="4" xfId="0" applyNumberFormat="1" applyBorder="1"/>
    <xf numFmtId="14" fontId="4" fillId="0" borderId="0" xfId="0" applyNumberFormat="1" applyFont="1" applyAlignment="1">
      <alignment horizontal="center"/>
    </xf>
    <xf numFmtId="49" fontId="3" fillId="0" borderId="20" xfId="0" applyNumberFormat="1" applyFont="1" applyBorder="1"/>
    <xf numFmtId="9" fontId="3" fillId="0" borderId="20" xfId="3" applyFont="1" applyBorder="1" applyAlignment="1">
      <alignment horizontal="center"/>
    </xf>
    <xf numFmtId="44" fontId="3" fillId="0" borderId="9" xfId="2" applyFont="1" applyBorder="1" applyAlignment="1">
      <alignment horizontal="center"/>
    </xf>
    <xf numFmtId="174" fontId="3" fillId="3" borderId="26" xfId="1" applyNumberFormat="1" applyFont="1" applyFill="1" applyBorder="1" applyAlignment="1">
      <alignment horizontal="center"/>
    </xf>
    <xf numFmtId="49" fontId="3" fillId="0" borderId="21" xfId="0" applyNumberFormat="1" applyFont="1" applyBorder="1"/>
    <xf numFmtId="49" fontId="3" fillId="0" borderId="9" xfId="0" applyNumberFormat="1" applyFont="1" applyBorder="1"/>
    <xf numFmtId="0" fontId="3" fillId="0" borderId="11" xfId="0" applyFont="1" applyBorder="1"/>
    <xf numFmtId="49" fontId="3" fillId="0" borderId="4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0" fontId="5" fillId="0" borderId="0" xfId="0" applyFont="1"/>
    <xf numFmtId="1" fontId="0" fillId="0" borderId="0" xfId="0" applyNumberFormat="1"/>
    <xf numFmtId="44" fontId="11" fillId="0" borderId="9" xfId="2" applyFont="1" applyBorder="1" applyAlignment="1">
      <alignment horizontal="center"/>
    </xf>
    <xf numFmtId="174" fontId="11" fillId="3" borderId="26" xfId="1" applyNumberFormat="1" applyFont="1" applyFill="1" applyBorder="1" applyAlignment="1">
      <alignment horizontal="center"/>
    </xf>
    <xf numFmtId="49" fontId="0" fillId="0" borderId="6" xfId="0" applyNumberForma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6" xfId="0" applyFont="1" applyBorder="1"/>
    <xf numFmtId="44" fontId="6" fillId="0" borderId="9" xfId="2" applyFont="1" applyBorder="1" applyAlignment="1">
      <alignment horizontal="center"/>
    </xf>
    <xf numFmtId="174" fontId="6" fillId="0" borderId="2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" fillId="2" borderId="27" xfId="1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20" xfId="0" applyNumberFormat="1" applyFill="1" applyBorder="1"/>
    <xf numFmtId="0" fontId="0" fillId="0" borderId="20" xfId="0" applyFill="1" applyBorder="1"/>
    <xf numFmtId="9" fontId="1" fillId="0" borderId="20" xfId="3" applyFill="1" applyBorder="1" applyAlignment="1">
      <alignment horizontal="center"/>
    </xf>
    <xf numFmtId="44" fontId="1" fillId="0" borderId="20" xfId="2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right"/>
    </xf>
    <xf numFmtId="44" fontId="1" fillId="0" borderId="20" xfId="2" applyFont="1" applyFill="1" applyBorder="1" applyAlignment="1">
      <alignment horizontal="center"/>
    </xf>
    <xf numFmtId="1" fontId="1" fillId="0" borderId="20" xfId="1" applyNumberFormat="1" applyFill="1" applyBorder="1" applyAlignment="1">
      <alignment horizontal="right"/>
    </xf>
    <xf numFmtId="49" fontId="3" fillId="0" borderId="20" xfId="0" applyNumberFormat="1" applyFont="1" applyFill="1" applyBorder="1"/>
    <xf numFmtId="0" fontId="3" fillId="0" borderId="20" xfId="0" applyFont="1" applyFill="1" applyBorder="1"/>
    <xf numFmtId="0" fontId="5" fillId="0" borderId="20" xfId="0" applyFont="1" applyFill="1" applyBorder="1"/>
    <xf numFmtId="9" fontId="3" fillId="0" borderId="20" xfId="3" applyFont="1" applyFill="1" applyBorder="1" applyAlignment="1">
      <alignment horizontal="center"/>
    </xf>
    <xf numFmtId="44" fontId="3" fillId="0" borderId="20" xfId="2" applyFont="1" applyFill="1" applyBorder="1" applyAlignment="1">
      <alignment horizontal="center"/>
    </xf>
    <xf numFmtId="174" fontId="3" fillId="0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49" fontId="3" fillId="0" borderId="21" xfId="0" applyNumberFormat="1" applyFont="1" applyFill="1" applyBorder="1"/>
    <xf numFmtId="0" fontId="3" fillId="0" borderId="0" xfId="0" applyFont="1" applyFill="1" applyBorder="1"/>
    <xf numFmtId="49" fontId="3" fillId="0" borderId="9" xfId="0" applyNumberFormat="1" applyFont="1" applyFill="1" applyBorder="1"/>
    <xf numFmtId="0" fontId="3" fillId="0" borderId="11" xfId="0" applyFont="1" applyFill="1" applyBorder="1"/>
    <xf numFmtId="49" fontId="3" fillId="0" borderId="29" xfId="0" applyNumberFormat="1" applyFont="1" applyFill="1" applyBorder="1"/>
    <xf numFmtId="49" fontId="0" fillId="0" borderId="9" xfId="0" applyNumberFormat="1" applyFill="1" applyBorder="1"/>
    <xf numFmtId="0" fontId="0" fillId="0" borderId="11" xfId="0" applyFill="1" applyBorder="1"/>
    <xf numFmtId="49" fontId="0" fillId="0" borderId="29" xfId="0" applyNumberFormat="1" applyFill="1" applyBorder="1"/>
    <xf numFmtId="0" fontId="0" fillId="0" borderId="20" xfId="0" quotePrefix="1" applyFill="1" applyBorder="1"/>
    <xf numFmtId="44" fontId="1" fillId="0" borderId="20" xfId="2" applyFont="1" applyBorder="1" applyAlignment="1">
      <alignment horizontal="center"/>
    </xf>
    <xf numFmtId="49" fontId="0" fillId="0" borderId="27" xfId="0" applyNumberFormat="1" applyFill="1" applyBorder="1"/>
    <xf numFmtId="0" fontId="12" fillId="0" borderId="0" xfId="0" applyFont="1" applyAlignment="1">
      <alignment horizontal="center"/>
    </xf>
    <xf numFmtId="0" fontId="5" fillId="0" borderId="20" xfId="0" applyFont="1" applyBorder="1"/>
    <xf numFmtId="174" fontId="5" fillId="0" borderId="0" xfId="0" applyNumberFormat="1" applyFont="1" applyAlignment="1">
      <alignment horizontal="center"/>
    </xf>
    <xf numFmtId="49" fontId="0" fillId="0" borderId="0" xfId="0" applyNumberFormat="1" applyBorder="1"/>
    <xf numFmtId="17" fontId="0" fillId="2" borderId="0" xfId="0" applyNumberFormat="1" applyFill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ES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ails 4-1 "/>
      <sheetName val="Avails 4-1  (2)"/>
      <sheetName val="Avails 4-6"/>
      <sheetName val="Prebid Info"/>
      <sheetName val="Devon Noms"/>
      <sheetName val="CoOwner Vols"/>
      <sheetName val="BDOL"/>
      <sheetName val="CCNG "/>
      <sheetName val="CSGT"/>
      <sheetName val="DEFS"/>
      <sheetName val="ETXG"/>
      <sheetName val="GPPP"/>
      <sheetName val="GEPL"/>
      <sheetName val="HPL"/>
      <sheetName val="KMID"/>
      <sheetName val="LONE"/>
      <sheetName val="MTPC"/>
      <sheetName val="TOMC"/>
    </sheetNames>
    <sheetDataSet>
      <sheetData sheetId="0"/>
      <sheetData sheetId="1"/>
      <sheetData sheetId="2"/>
      <sheetData sheetId="3"/>
      <sheetData sheetId="4"/>
      <sheetData sheetId="5">
        <row r="51">
          <cell r="O51">
            <v>1089.0000000000002</v>
          </cell>
        </row>
        <row r="60">
          <cell r="O60">
            <v>1450.7263999999998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topLeftCell="A34" workbookViewId="0">
      <selection activeCell="D23" sqref="D23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2" customWidth="1"/>
    <col min="7" max="7" width="10.28515625" style="3" customWidth="1"/>
    <col min="8" max="8" width="11.7109375" style="3" bestFit="1" customWidth="1"/>
    <col min="9" max="9" width="19.5703125" style="4" customWidth="1"/>
  </cols>
  <sheetData>
    <row r="1" spans="1:9" x14ac:dyDescent="0.2">
      <c r="A1" s="1" t="s">
        <v>0</v>
      </c>
    </row>
    <row r="2" spans="1:9" x14ac:dyDescent="0.2">
      <c r="A2" s="5" t="s">
        <v>1</v>
      </c>
      <c r="B2" s="6">
        <v>36622</v>
      </c>
    </row>
    <row r="3" spans="1:9" x14ac:dyDescent="0.2">
      <c r="A3" s="7"/>
      <c r="B3" s="7"/>
      <c r="C3" s="7"/>
      <c r="D3" s="7"/>
      <c r="E3" s="7"/>
      <c r="F3" s="8"/>
      <c r="G3" s="8"/>
      <c r="H3" s="8"/>
      <c r="I3" s="9"/>
    </row>
    <row r="4" spans="1:9" x14ac:dyDescent="0.2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6" spans="1:9" x14ac:dyDescent="0.2">
      <c r="A6" s="11" t="s">
        <v>11</v>
      </c>
      <c r="B6" s="12" t="s">
        <v>11</v>
      </c>
      <c r="C6" s="13" t="s">
        <v>12</v>
      </c>
      <c r="D6" s="14">
        <v>8718</v>
      </c>
      <c r="E6" s="14">
        <v>459</v>
      </c>
      <c r="F6" s="15">
        <f>+D6+E6</f>
        <v>9177</v>
      </c>
      <c r="G6" s="16">
        <v>0</v>
      </c>
      <c r="H6" s="15">
        <f>+G6+F6</f>
        <v>9177</v>
      </c>
      <c r="I6" s="17"/>
    </row>
    <row r="7" spans="1:9" x14ac:dyDescent="0.2">
      <c r="A7" s="18"/>
      <c r="B7" s="19" t="s">
        <v>13</v>
      </c>
      <c r="C7" s="20" t="s">
        <v>12</v>
      </c>
      <c r="D7" s="21">
        <v>3132</v>
      </c>
      <c r="E7" s="21">
        <v>165</v>
      </c>
      <c r="F7" s="22">
        <f>+D7+E7</f>
        <v>3297</v>
      </c>
      <c r="G7" s="23">
        <v>0</v>
      </c>
      <c r="H7" s="22">
        <f>+G7+F7</f>
        <v>3297</v>
      </c>
      <c r="I7" s="24"/>
    </row>
    <row r="8" spans="1:9" x14ac:dyDescent="0.2">
      <c r="A8" s="25"/>
      <c r="B8" s="26"/>
      <c r="C8" s="27"/>
      <c r="D8" s="28">
        <f>SUM(D6:D7)</f>
        <v>11850</v>
      </c>
      <c r="E8" s="28">
        <f>SUM(E6:E7)</f>
        <v>624</v>
      </c>
      <c r="F8" s="29">
        <f>SUM(F6:F7)</f>
        <v>12474</v>
      </c>
      <c r="G8" s="29">
        <f>SUM(G6:G7)</f>
        <v>0</v>
      </c>
      <c r="H8" s="29">
        <f>+G8+F8</f>
        <v>12474</v>
      </c>
      <c r="I8" s="30"/>
    </row>
    <row r="9" spans="1:9" x14ac:dyDescent="0.2">
      <c r="C9" s="31"/>
      <c r="D9" s="32"/>
      <c r="E9" s="32"/>
      <c r="F9" s="33"/>
      <c r="G9" s="34"/>
      <c r="H9" s="34"/>
    </row>
    <row r="10" spans="1:9" ht="25.5" x14ac:dyDescent="0.2">
      <c r="A10" s="35" t="s">
        <v>14</v>
      </c>
      <c r="B10" s="12" t="s">
        <v>15</v>
      </c>
      <c r="C10" s="13" t="s">
        <v>16</v>
      </c>
      <c r="D10" s="14">
        <v>64255</v>
      </c>
      <c r="E10" s="14">
        <v>7139</v>
      </c>
      <c r="F10" s="15">
        <f>+D10+E10</f>
        <v>71394</v>
      </c>
      <c r="G10" s="36">
        <f>+'[1]CoOwner Vols'!O51</f>
        <v>1089.0000000000002</v>
      </c>
      <c r="H10" s="15">
        <f>+F10+G10</f>
        <v>72483</v>
      </c>
      <c r="I10" s="17" t="s">
        <v>17</v>
      </c>
    </row>
    <row r="11" spans="1:9" x14ac:dyDescent="0.2">
      <c r="A11" s="18"/>
      <c r="B11" s="19" t="s">
        <v>18</v>
      </c>
      <c r="C11" s="20" t="s">
        <v>16</v>
      </c>
      <c r="D11" s="21">
        <v>0</v>
      </c>
      <c r="E11" s="21">
        <v>500</v>
      </c>
      <c r="F11" s="22">
        <f>+D11+E11</f>
        <v>500</v>
      </c>
      <c r="G11" s="23">
        <v>0</v>
      </c>
      <c r="H11" s="22">
        <f>+F11+G11</f>
        <v>500</v>
      </c>
      <c r="I11" s="24"/>
    </row>
    <row r="12" spans="1:9" x14ac:dyDescent="0.2">
      <c r="A12" s="18"/>
      <c r="B12" s="19" t="s">
        <v>19</v>
      </c>
      <c r="C12" s="20" t="s">
        <v>16</v>
      </c>
      <c r="D12" s="21">
        <v>0</v>
      </c>
      <c r="E12" s="21">
        <v>250</v>
      </c>
      <c r="F12" s="22">
        <f>+D12+E12</f>
        <v>250</v>
      </c>
      <c r="G12" s="23">
        <v>0</v>
      </c>
      <c r="H12" s="22">
        <f>+F12+G12</f>
        <v>250</v>
      </c>
      <c r="I12" s="24"/>
    </row>
    <row r="13" spans="1:9" ht="51" x14ac:dyDescent="0.2">
      <c r="A13" s="18"/>
      <c r="B13" s="19" t="s">
        <v>20</v>
      </c>
      <c r="C13" s="20" t="s">
        <v>16</v>
      </c>
      <c r="D13" s="21">
        <v>9600</v>
      </c>
      <c r="E13" s="21">
        <f>+E52</f>
        <v>864.2815999999998</v>
      </c>
      <c r="F13" s="37">
        <f>+D13+E13</f>
        <v>10464.2816</v>
      </c>
      <c r="G13" s="38">
        <f>+'[1]CoOwner Vols'!O60</f>
        <v>1450.7263999999998</v>
      </c>
      <c r="H13" s="37">
        <f>+F13+G13</f>
        <v>11915.008</v>
      </c>
      <c r="I13" s="24" t="s">
        <v>21</v>
      </c>
    </row>
    <row r="14" spans="1:9" x14ac:dyDescent="0.2">
      <c r="A14" s="25"/>
      <c r="B14" s="26"/>
      <c r="C14" s="27"/>
      <c r="D14" s="28">
        <f>SUM(D10:D13)</f>
        <v>73855</v>
      </c>
      <c r="E14" s="28">
        <f>SUM(E10:E13)</f>
        <v>8753.2816000000003</v>
      </c>
      <c r="F14" s="39">
        <f>SUM(F10:F13)</f>
        <v>82608.281600000002</v>
      </c>
      <c r="G14" s="39">
        <f>SUM(G10:G13)</f>
        <v>2539.7264</v>
      </c>
      <c r="H14" s="39">
        <f>SUM(H10:H13)</f>
        <v>85148.008000000002</v>
      </c>
      <c r="I14" s="30"/>
    </row>
    <row r="15" spans="1:9" x14ac:dyDescent="0.2">
      <c r="C15" s="31"/>
      <c r="D15" s="32"/>
      <c r="E15" s="32"/>
      <c r="F15" s="33"/>
      <c r="G15" s="34"/>
      <c r="H15" s="34"/>
    </row>
    <row r="16" spans="1:9" x14ac:dyDescent="0.2">
      <c r="A16" s="40" t="s">
        <v>22</v>
      </c>
      <c r="B16" s="41" t="s">
        <v>23</v>
      </c>
      <c r="C16" s="42">
        <v>3358</v>
      </c>
      <c r="D16" s="43">
        <v>1009</v>
      </c>
      <c r="E16" s="43">
        <v>88</v>
      </c>
      <c r="F16" s="44">
        <f>+D16+E16</f>
        <v>1097</v>
      </c>
      <c r="G16" s="44">
        <v>0</v>
      </c>
      <c r="H16" s="44">
        <f>+F16+G16</f>
        <v>1097</v>
      </c>
      <c r="I16" s="45"/>
    </row>
    <row r="17" spans="1:9" x14ac:dyDescent="0.2">
      <c r="C17" s="31"/>
      <c r="D17" s="32"/>
      <c r="E17" s="32"/>
      <c r="F17" s="33"/>
      <c r="G17" s="34"/>
      <c r="H17" s="34"/>
    </row>
    <row r="18" spans="1:9" x14ac:dyDescent="0.2">
      <c r="A18" s="11" t="s">
        <v>24</v>
      </c>
      <c r="B18" s="12" t="s">
        <v>25</v>
      </c>
      <c r="C18" s="13" t="s">
        <v>26</v>
      </c>
      <c r="D18" s="14">
        <v>1179</v>
      </c>
      <c r="E18" s="14">
        <v>102</v>
      </c>
      <c r="F18" s="15">
        <f>+D18+E18</f>
        <v>1281</v>
      </c>
      <c r="G18" s="16">
        <v>0</v>
      </c>
      <c r="H18" s="15">
        <f>+F18</f>
        <v>1281</v>
      </c>
      <c r="I18" s="17"/>
    </row>
    <row r="19" spans="1:9" x14ac:dyDescent="0.2">
      <c r="A19" s="18"/>
      <c r="B19" s="19" t="s">
        <v>27</v>
      </c>
      <c r="C19" s="20" t="s">
        <v>26</v>
      </c>
      <c r="D19" s="21">
        <v>41</v>
      </c>
      <c r="E19" s="21">
        <v>4</v>
      </c>
      <c r="F19" s="22">
        <f>+D19+E19</f>
        <v>45</v>
      </c>
      <c r="G19" s="23">
        <v>7</v>
      </c>
      <c r="H19" s="22">
        <f>+G19+F19</f>
        <v>52</v>
      </c>
      <c r="I19" s="24"/>
    </row>
    <row r="20" spans="1:9" x14ac:dyDescent="0.2">
      <c r="A20" s="18"/>
      <c r="B20" s="19" t="s">
        <v>28</v>
      </c>
      <c r="C20" s="20" t="s">
        <v>29</v>
      </c>
      <c r="D20" s="21">
        <v>631</v>
      </c>
      <c r="E20" s="21">
        <v>55</v>
      </c>
      <c r="F20" s="22">
        <f>+D20+E20</f>
        <v>686</v>
      </c>
      <c r="G20" s="23">
        <v>315</v>
      </c>
      <c r="H20" s="22">
        <f>+G20+F20</f>
        <v>1001</v>
      </c>
      <c r="I20" s="24"/>
    </row>
    <row r="21" spans="1:9" ht="25.5" x14ac:dyDescent="0.2">
      <c r="A21" s="25"/>
      <c r="B21" s="26"/>
      <c r="C21" s="27"/>
      <c r="D21" s="28">
        <f>SUM(D18:D20)</f>
        <v>1851</v>
      </c>
      <c r="E21" s="28">
        <f>SUM(E18:E20)</f>
        <v>161</v>
      </c>
      <c r="F21" s="29">
        <f>SUM(F18:F20)</f>
        <v>2012</v>
      </c>
      <c r="G21" s="29">
        <f>SUM(G18:G20)</f>
        <v>322</v>
      </c>
      <c r="H21" s="29">
        <f>SUM(H18:H20)</f>
        <v>2334</v>
      </c>
      <c r="I21" s="30" t="s">
        <v>30</v>
      </c>
    </row>
    <row r="22" spans="1:9" x14ac:dyDescent="0.2">
      <c r="C22" s="31"/>
      <c r="D22" s="32"/>
      <c r="E22" s="32"/>
      <c r="F22" s="33"/>
      <c r="G22" s="34"/>
      <c r="H22" s="34"/>
    </row>
    <row r="23" spans="1:9" ht="25.5" x14ac:dyDescent="0.2">
      <c r="A23" s="11" t="s">
        <v>31</v>
      </c>
      <c r="B23" s="12" t="s">
        <v>32</v>
      </c>
      <c r="C23" s="46" t="s">
        <v>33</v>
      </c>
      <c r="D23" s="14">
        <v>439</v>
      </c>
      <c r="E23" s="14">
        <v>33</v>
      </c>
      <c r="F23" s="15">
        <f t="shared" ref="F23:F31" si="0">+D23+E23</f>
        <v>472</v>
      </c>
      <c r="G23" s="16">
        <v>0</v>
      </c>
      <c r="H23" s="15">
        <f t="shared" ref="H23:H31" si="1">+F23+G23</f>
        <v>472</v>
      </c>
      <c r="I23" s="17" t="s">
        <v>34</v>
      </c>
    </row>
    <row r="24" spans="1:9" x14ac:dyDescent="0.2">
      <c r="A24" s="18"/>
      <c r="B24" s="19" t="s">
        <v>35</v>
      </c>
      <c r="C24" s="47" t="s">
        <v>36</v>
      </c>
      <c r="D24" s="21">
        <v>857</v>
      </c>
      <c r="E24" s="21">
        <v>74</v>
      </c>
      <c r="F24" s="22">
        <f t="shared" si="0"/>
        <v>931</v>
      </c>
      <c r="G24" s="23">
        <v>446</v>
      </c>
      <c r="H24" s="22">
        <f t="shared" si="1"/>
        <v>1377</v>
      </c>
      <c r="I24" s="24"/>
    </row>
    <row r="25" spans="1:9" x14ac:dyDescent="0.2">
      <c r="A25" s="18"/>
      <c r="B25" s="19" t="s">
        <v>37</v>
      </c>
      <c r="C25" s="20">
        <v>29320</v>
      </c>
      <c r="D25" s="21">
        <v>106</v>
      </c>
      <c r="E25" s="21">
        <v>9</v>
      </c>
      <c r="F25" s="22">
        <f t="shared" si="0"/>
        <v>115</v>
      </c>
      <c r="G25" s="23">
        <v>4</v>
      </c>
      <c r="H25" s="22">
        <f t="shared" si="1"/>
        <v>119</v>
      </c>
      <c r="I25" s="24"/>
    </row>
    <row r="26" spans="1:9" ht="25.5" x14ac:dyDescent="0.2">
      <c r="A26" s="18"/>
      <c r="B26" s="19" t="s">
        <v>38</v>
      </c>
      <c r="C26" s="47" t="s">
        <v>39</v>
      </c>
      <c r="D26" s="21">
        <v>6642</v>
      </c>
      <c r="E26" s="21">
        <v>578</v>
      </c>
      <c r="F26" s="22">
        <f t="shared" si="0"/>
        <v>7220</v>
      </c>
      <c r="G26" s="23">
        <v>0</v>
      </c>
      <c r="H26" s="22">
        <f t="shared" si="1"/>
        <v>7220</v>
      </c>
      <c r="I26" s="24" t="s">
        <v>40</v>
      </c>
    </row>
    <row r="27" spans="1:9" ht="25.5" x14ac:dyDescent="0.2">
      <c r="A27" s="18"/>
      <c r="B27" s="19" t="s">
        <v>41</v>
      </c>
      <c r="C27" s="47" t="s">
        <v>42</v>
      </c>
      <c r="D27" s="21">
        <v>180</v>
      </c>
      <c r="E27" s="21">
        <v>16</v>
      </c>
      <c r="F27" s="22">
        <f t="shared" si="0"/>
        <v>196</v>
      </c>
      <c r="G27" s="23">
        <v>30</v>
      </c>
      <c r="H27" s="22">
        <f t="shared" si="1"/>
        <v>226</v>
      </c>
      <c r="I27" s="24" t="s">
        <v>43</v>
      </c>
    </row>
    <row r="28" spans="1:9" ht="25.5" x14ac:dyDescent="0.2">
      <c r="A28" s="18"/>
      <c r="B28" s="19" t="s">
        <v>44</v>
      </c>
      <c r="C28" s="47" t="s">
        <v>45</v>
      </c>
      <c r="D28" s="21">
        <v>1592</v>
      </c>
      <c r="E28" s="21">
        <v>138</v>
      </c>
      <c r="F28" s="22">
        <f t="shared" si="0"/>
        <v>1730</v>
      </c>
      <c r="G28" s="23">
        <v>283</v>
      </c>
      <c r="H28" s="22">
        <f t="shared" si="1"/>
        <v>2013</v>
      </c>
      <c r="I28" s="24" t="str">
        <f>+I27</f>
        <v>MTM - Terminate for 4/99</v>
      </c>
    </row>
    <row r="29" spans="1:9" x14ac:dyDescent="0.2">
      <c r="A29" s="18"/>
      <c r="B29" s="19" t="s">
        <v>46</v>
      </c>
      <c r="C29" s="47" t="s">
        <v>47</v>
      </c>
      <c r="D29" s="21">
        <v>4478</v>
      </c>
      <c r="E29" s="21">
        <v>389</v>
      </c>
      <c r="F29" s="22">
        <f t="shared" si="0"/>
        <v>4867</v>
      </c>
      <c r="G29" s="23">
        <v>361</v>
      </c>
      <c r="H29" s="22">
        <f t="shared" si="1"/>
        <v>5228</v>
      </c>
      <c r="I29" s="24"/>
    </row>
    <row r="30" spans="1:9" ht="38.25" x14ac:dyDescent="0.2">
      <c r="A30" s="18"/>
      <c r="B30" s="19" t="s">
        <v>48</v>
      </c>
      <c r="C30" s="47" t="s">
        <v>49</v>
      </c>
      <c r="D30" s="21"/>
      <c r="E30" s="21"/>
      <c r="F30" s="22">
        <f t="shared" si="0"/>
        <v>0</v>
      </c>
      <c r="G30" s="23">
        <v>0</v>
      </c>
      <c r="H30" s="22">
        <f t="shared" si="1"/>
        <v>0</v>
      </c>
      <c r="I30" s="24" t="s">
        <v>50</v>
      </c>
    </row>
    <row r="31" spans="1:9" x14ac:dyDescent="0.2">
      <c r="A31" s="18"/>
      <c r="B31" s="19" t="s">
        <v>51</v>
      </c>
      <c r="C31" s="47" t="s">
        <v>52</v>
      </c>
      <c r="D31" s="21">
        <v>0</v>
      </c>
      <c r="E31" s="21">
        <v>71</v>
      </c>
      <c r="F31" s="22">
        <f t="shared" si="0"/>
        <v>71</v>
      </c>
      <c r="G31" s="23">
        <v>0</v>
      </c>
      <c r="H31" s="22">
        <f t="shared" si="1"/>
        <v>71</v>
      </c>
      <c r="I31" s="24"/>
    </row>
    <row r="32" spans="1:9" x14ac:dyDescent="0.2">
      <c r="A32" s="25"/>
      <c r="B32" s="26"/>
      <c r="C32" s="27"/>
      <c r="D32" s="28">
        <f>SUM(D23:D31)</f>
        <v>14294</v>
      </c>
      <c r="E32" s="28">
        <f>SUM(E23:E31)</f>
        <v>1308</v>
      </c>
      <c r="F32" s="29">
        <f>SUM(F23:F31)</f>
        <v>15602</v>
      </c>
      <c r="G32" s="29">
        <f>SUM(G23:G31)</f>
        <v>1124</v>
      </c>
      <c r="H32" s="29">
        <f>SUM(H23:H31)</f>
        <v>16726</v>
      </c>
      <c r="I32" s="30"/>
    </row>
    <row r="33" spans="1:9" x14ac:dyDescent="0.2">
      <c r="C33" s="31"/>
      <c r="D33" s="32"/>
      <c r="E33" s="32"/>
      <c r="F33" s="33"/>
      <c r="G33" s="34"/>
      <c r="H33" s="34"/>
    </row>
    <row r="34" spans="1:9" ht="25.5" x14ac:dyDescent="0.2">
      <c r="A34" s="40" t="s">
        <v>53</v>
      </c>
      <c r="B34" s="41" t="s">
        <v>54</v>
      </c>
      <c r="C34" s="42">
        <v>178477</v>
      </c>
      <c r="D34" s="43">
        <v>3805</v>
      </c>
      <c r="E34" s="43">
        <v>423</v>
      </c>
      <c r="F34" s="44">
        <f>+D34+E34</f>
        <v>4228</v>
      </c>
      <c r="G34" s="48">
        <v>702</v>
      </c>
      <c r="H34" s="44">
        <f>+F34+G34</f>
        <v>4930</v>
      </c>
      <c r="I34" s="45" t="s">
        <v>55</v>
      </c>
    </row>
    <row r="35" spans="1:9" x14ac:dyDescent="0.2">
      <c r="C35" s="31"/>
      <c r="D35" s="32"/>
      <c r="E35" s="32"/>
      <c r="F35" s="33"/>
      <c r="G35" s="34"/>
      <c r="H35" s="34"/>
    </row>
    <row r="36" spans="1:9" x14ac:dyDescent="0.2">
      <c r="A36" s="11" t="s">
        <v>56</v>
      </c>
      <c r="B36" s="12" t="s">
        <v>57</v>
      </c>
      <c r="C36" s="13">
        <v>5553</v>
      </c>
      <c r="D36" s="14">
        <v>353</v>
      </c>
      <c r="E36" s="14">
        <v>27</v>
      </c>
      <c r="F36" s="15">
        <f>+D36+E36</f>
        <v>380</v>
      </c>
      <c r="G36" s="16">
        <v>0</v>
      </c>
      <c r="H36" s="15">
        <f>+G36+F36</f>
        <v>380</v>
      </c>
      <c r="I36" s="17"/>
    </row>
    <row r="37" spans="1:9" x14ac:dyDescent="0.2">
      <c r="A37" s="18"/>
      <c r="B37" s="19" t="s">
        <v>58</v>
      </c>
      <c r="C37" s="20">
        <v>5576</v>
      </c>
      <c r="D37" s="21">
        <v>703</v>
      </c>
      <c r="E37" s="21">
        <v>61</v>
      </c>
      <c r="F37" s="22">
        <f>+D37+E37</f>
        <v>764</v>
      </c>
      <c r="G37" s="23">
        <v>0</v>
      </c>
      <c r="H37" s="22">
        <f>+G37+F37</f>
        <v>764</v>
      </c>
      <c r="I37" s="24"/>
    </row>
    <row r="38" spans="1:9" x14ac:dyDescent="0.2">
      <c r="A38" s="18"/>
      <c r="B38" s="19" t="s">
        <v>59</v>
      </c>
      <c r="C38" s="20">
        <v>446</v>
      </c>
      <c r="D38" s="21">
        <v>1229</v>
      </c>
      <c r="E38" s="21">
        <v>107</v>
      </c>
      <c r="F38" s="22">
        <f>+D38+E38</f>
        <v>1336</v>
      </c>
      <c r="G38" s="23">
        <v>0</v>
      </c>
      <c r="H38" s="22">
        <f>+G38+F38</f>
        <v>1336</v>
      </c>
      <c r="I38" s="24"/>
    </row>
    <row r="39" spans="1:9" x14ac:dyDescent="0.2">
      <c r="A39" s="25"/>
      <c r="B39" s="26"/>
      <c r="C39" s="27"/>
      <c r="D39" s="28">
        <f>SUM(D36:D38)</f>
        <v>2285</v>
      </c>
      <c r="E39" s="28">
        <f>SUM(E36:E38)</f>
        <v>195</v>
      </c>
      <c r="F39" s="29">
        <f>SUM(F36:F38)</f>
        <v>2480</v>
      </c>
      <c r="G39" s="29">
        <f>SUM(G36:G38)</f>
        <v>0</v>
      </c>
      <c r="H39" s="29">
        <f>+G39+F39</f>
        <v>2480</v>
      </c>
      <c r="I39" s="49"/>
    </row>
    <row r="40" spans="1:9" x14ac:dyDescent="0.2">
      <c r="C40" s="31"/>
      <c r="D40" s="32"/>
      <c r="E40" s="32"/>
      <c r="F40" s="33"/>
      <c r="G40" s="34"/>
      <c r="H40" s="34"/>
    </row>
    <row r="41" spans="1:9" x14ac:dyDescent="0.2">
      <c r="C41" s="31"/>
      <c r="D41" s="32"/>
      <c r="E41" s="32"/>
      <c r="F41" s="33"/>
      <c r="G41" s="34"/>
      <c r="H41" s="34"/>
    </row>
    <row r="42" spans="1:9" x14ac:dyDescent="0.2">
      <c r="C42" s="31"/>
      <c r="D42" s="32"/>
      <c r="E42" s="32"/>
      <c r="F42" s="33"/>
      <c r="G42" s="34"/>
      <c r="H42" s="34"/>
    </row>
    <row r="43" spans="1:9" ht="13.5" thickBot="1" x14ac:dyDescent="0.25">
      <c r="B43" s="50" t="s">
        <v>60</v>
      </c>
      <c r="D43" s="51">
        <v>0.21920000000000001</v>
      </c>
      <c r="F43" s="33"/>
      <c r="G43" s="34"/>
      <c r="H43" s="34"/>
    </row>
    <row r="44" spans="1:9" x14ac:dyDescent="0.2">
      <c r="B44" s="52"/>
      <c r="C44" s="53" t="s">
        <v>61</v>
      </c>
      <c r="D44" s="54" t="s">
        <v>62</v>
      </c>
      <c r="E44" s="55" t="s">
        <v>63</v>
      </c>
      <c r="F44" s="33"/>
      <c r="G44" s="34"/>
      <c r="H44" s="34"/>
    </row>
    <row r="45" spans="1:9" x14ac:dyDescent="0.2">
      <c r="B45" s="56"/>
      <c r="C45" s="19"/>
      <c r="D45" s="19"/>
      <c r="E45" s="57"/>
      <c r="F45" s="33"/>
      <c r="G45" s="34"/>
      <c r="H45" s="34"/>
    </row>
    <row r="46" spans="1:9" x14ac:dyDescent="0.2">
      <c r="B46" s="58" t="s">
        <v>64</v>
      </c>
      <c r="C46" s="59">
        <v>13402</v>
      </c>
      <c r="D46" s="60">
        <f>+D43*C46</f>
        <v>2937.7184000000002</v>
      </c>
      <c r="E46" s="61">
        <f>+C46-D46</f>
        <v>10464.2816</v>
      </c>
      <c r="F46" s="33"/>
      <c r="G46" s="34"/>
      <c r="H46" s="34"/>
    </row>
    <row r="47" spans="1:9" x14ac:dyDescent="0.2">
      <c r="B47" s="58" t="s">
        <v>65</v>
      </c>
      <c r="C47" s="60">
        <v>1858</v>
      </c>
      <c r="D47" s="60">
        <f>+D43*C47</f>
        <v>407.27359999999999</v>
      </c>
      <c r="E47" s="61">
        <f>+C47-D47</f>
        <v>1450.7264</v>
      </c>
      <c r="F47" s="33"/>
      <c r="G47" s="34"/>
      <c r="H47" s="34"/>
    </row>
    <row r="48" spans="1:9" ht="13.5" thickBot="1" x14ac:dyDescent="0.25">
      <c r="B48" s="62"/>
      <c r="C48" s="63">
        <f>+C46+C47</f>
        <v>15260</v>
      </c>
      <c r="D48" s="63">
        <f>SUM(D46:D47)</f>
        <v>3344.9920000000002</v>
      </c>
      <c r="E48" s="64">
        <f>++E46+E47</f>
        <v>11915.008</v>
      </c>
      <c r="F48" s="33"/>
      <c r="G48" s="34"/>
      <c r="H48" s="34"/>
    </row>
    <row r="49" spans="1:8" ht="13.5" thickBot="1" x14ac:dyDescent="0.25">
      <c r="D49" s="32"/>
      <c r="E49" s="32"/>
      <c r="F49" s="33" t="s">
        <v>66</v>
      </c>
      <c r="G49" s="34"/>
      <c r="H49" s="34"/>
    </row>
    <row r="50" spans="1:8" x14ac:dyDescent="0.2">
      <c r="B50" s="65" t="s">
        <v>5</v>
      </c>
      <c r="C50" s="66"/>
      <c r="D50" s="67"/>
      <c r="E50" s="68">
        <f>+D13</f>
        <v>9600</v>
      </c>
      <c r="F50" s="69">
        <v>139257</v>
      </c>
      <c r="H50" s="34"/>
    </row>
    <row r="51" spans="1:8" x14ac:dyDescent="0.2">
      <c r="B51" s="58" t="s">
        <v>8</v>
      </c>
      <c r="C51" s="19"/>
      <c r="D51" s="21"/>
      <c r="E51" s="60">
        <f>+E47</f>
        <v>1450.7264</v>
      </c>
      <c r="F51" s="70"/>
      <c r="H51" s="34"/>
    </row>
    <row r="52" spans="1:8" ht="13.5" thickBot="1" x14ac:dyDescent="0.25">
      <c r="B52" s="71" t="s">
        <v>6</v>
      </c>
      <c r="C52" s="72"/>
      <c r="D52" s="73"/>
      <c r="E52" s="74">
        <f>+E48-E50-E51</f>
        <v>864.2815999999998</v>
      </c>
      <c r="F52" s="75">
        <v>143567</v>
      </c>
      <c r="G52" s="34"/>
      <c r="H52" s="34"/>
    </row>
    <row r="53" spans="1:8" x14ac:dyDescent="0.2">
      <c r="D53" s="32"/>
      <c r="E53" s="32"/>
      <c r="F53" s="33"/>
      <c r="G53" s="34"/>
      <c r="H53" s="34"/>
    </row>
    <row r="54" spans="1:8" x14ac:dyDescent="0.2">
      <c r="D54" s="32"/>
      <c r="E54" s="32"/>
      <c r="F54" s="33"/>
      <c r="G54" s="34"/>
      <c r="H54" s="34"/>
    </row>
    <row r="55" spans="1:8" x14ac:dyDescent="0.2">
      <c r="D55" s="32"/>
      <c r="E55" s="32"/>
      <c r="F55" s="33"/>
      <c r="G55" s="34"/>
      <c r="H55" s="34"/>
    </row>
    <row r="56" spans="1:8" x14ac:dyDescent="0.2">
      <c r="A56" s="31"/>
    </row>
    <row r="59" spans="1:8" x14ac:dyDescent="0.2">
      <c r="A59" s="31"/>
    </row>
  </sheetData>
  <pageMargins left="0.75" right="0.7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8"/>
  <sheetViews>
    <sheetView tabSelected="1" zoomScale="85" workbookViewId="0">
      <selection activeCell="K20" sqref="K20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31" customWidth="1"/>
    <col min="13" max="13" width="10.85546875" style="31" customWidth="1"/>
    <col min="14" max="15" width="9.140625" style="31"/>
    <col min="16" max="16" width="2.140625" customWidth="1"/>
  </cols>
  <sheetData>
    <row r="1" spans="1:11" ht="18" x14ac:dyDescent="0.25">
      <c r="A1" s="76"/>
      <c r="B1" s="76"/>
      <c r="C1" s="77" t="s">
        <v>68</v>
      </c>
      <c r="I1" s="78"/>
      <c r="J1" s="79"/>
      <c r="K1" s="80"/>
    </row>
    <row r="2" spans="1:11" ht="15.75" x14ac:dyDescent="0.25">
      <c r="A2" s="76"/>
      <c r="B2" s="76"/>
      <c r="C2" s="81" t="s">
        <v>69</v>
      </c>
      <c r="D2" s="192">
        <v>36800</v>
      </c>
      <c r="G2" s="82" t="s">
        <v>70</v>
      </c>
      <c r="H2" t="s">
        <v>71</v>
      </c>
      <c r="I2" s="83"/>
      <c r="K2" s="80"/>
    </row>
    <row r="3" spans="1:11" ht="15.75" x14ac:dyDescent="0.25">
      <c r="A3" s="76"/>
      <c r="B3" s="76"/>
      <c r="C3" s="81" t="s">
        <v>72</v>
      </c>
      <c r="D3" s="84">
        <v>31</v>
      </c>
      <c r="H3" t="s">
        <v>73</v>
      </c>
      <c r="I3" s="83"/>
      <c r="K3" s="80"/>
    </row>
    <row r="4" spans="1:11" x14ac:dyDescent="0.2">
      <c r="A4" s="76"/>
      <c r="B4" s="76"/>
      <c r="C4" s="85"/>
      <c r="H4" t="s">
        <v>74</v>
      </c>
      <c r="I4" s="83"/>
      <c r="K4" s="80"/>
    </row>
    <row r="5" spans="1:11" x14ac:dyDescent="0.2">
      <c r="A5" s="76"/>
      <c r="B5" s="76"/>
      <c r="C5" s="85"/>
      <c r="H5" t="s">
        <v>75</v>
      </c>
      <c r="I5" s="83"/>
      <c r="K5" s="80"/>
    </row>
    <row r="6" spans="1:11" x14ac:dyDescent="0.2">
      <c r="A6" s="76"/>
      <c r="B6" s="76"/>
      <c r="C6" s="85"/>
      <c r="H6" t="s">
        <v>76</v>
      </c>
      <c r="I6" s="83"/>
      <c r="K6" s="80"/>
    </row>
    <row r="7" spans="1:11" x14ac:dyDescent="0.2">
      <c r="A7" s="76"/>
      <c r="B7" s="76"/>
      <c r="C7" s="85"/>
      <c r="I7" s="78"/>
      <c r="J7" s="79"/>
      <c r="K7" s="80"/>
    </row>
    <row r="8" spans="1:11" x14ac:dyDescent="0.2">
      <c r="A8" s="76"/>
      <c r="B8" s="76"/>
      <c r="C8" s="85"/>
      <c r="F8" s="86" t="s">
        <v>77</v>
      </c>
      <c r="I8" s="78"/>
      <c r="J8" s="79"/>
      <c r="K8" s="80"/>
    </row>
    <row r="9" spans="1:11" ht="18" x14ac:dyDescent="0.25">
      <c r="A9" s="87" t="s">
        <v>78</v>
      </c>
      <c r="B9" s="88"/>
      <c r="C9" s="89" t="s">
        <v>79</v>
      </c>
      <c r="E9" s="90" t="s">
        <v>80</v>
      </c>
      <c r="F9" s="76" t="s">
        <v>81</v>
      </c>
      <c r="G9" s="90" t="s">
        <v>82</v>
      </c>
      <c r="H9" s="90" t="s">
        <v>83</v>
      </c>
      <c r="I9" s="91" t="s">
        <v>84</v>
      </c>
      <c r="J9" s="92"/>
      <c r="K9" s="93" t="s">
        <v>85</v>
      </c>
    </row>
    <row r="10" spans="1:11" ht="18" x14ac:dyDescent="0.25">
      <c r="A10" s="76"/>
      <c r="B10" s="90"/>
      <c r="C10" s="89"/>
      <c r="E10" s="90"/>
      <c r="F10" s="90"/>
      <c r="G10" s="90"/>
      <c r="H10" s="90"/>
      <c r="I10" s="94" t="s">
        <v>86</v>
      </c>
      <c r="J10" s="95" t="s">
        <v>87</v>
      </c>
      <c r="K10" s="93"/>
    </row>
    <row r="11" spans="1:11" x14ac:dyDescent="0.2">
      <c r="A11" s="96"/>
      <c r="B11" s="96"/>
      <c r="C11" s="97"/>
      <c r="D11" s="98"/>
      <c r="E11" s="98"/>
      <c r="F11" s="98"/>
      <c r="G11" s="98"/>
      <c r="H11" s="98"/>
      <c r="I11" s="99"/>
      <c r="J11" s="100"/>
      <c r="K11" s="101"/>
    </row>
    <row r="12" spans="1:11" ht="18" x14ac:dyDescent="0.25">
      <c r="A12" s="76"/>
      <c r="B12" s="76"/>
      <c r="C12" s="89" t="s">
        <v>88</v>
      </c>
      <c r="K12" s="102"/>
    </row>
    <row r="13" spans="1:11" ht="20.100000000000001" customHeight="1" x14ac:dyDescent="0.2">
      <c r="A13" s="103"/>
      <c r="B13" s="103"/>
      <c r="C13" s="104"/>
      <c r="D13" s="105"/>
      <c r="E13" s="105"/>
      <c r="F13" s="105"/>
      <c r="G13" s="105"/>
      <c r="H13" s="105"/>
      <c r="I13" s="106"/>
      <c r="J13" s="107"/>
      <c r="K13" s="108"/>
    </row>
    <row r="14" spans="1:11" ht="20.100000000000001" customHeight="1" x14ac:dyDescent="0.2">
      <c r="A14" s="103">
        <v>34912</v>
      </c>
      <c r="B14" s="76"/>
      <c r="C14" s="104" t="s">
        <v>89</v>
      </c>
      <c r="D14" s="105"/>
      <c r="E14" s="105" t="s">
        <v>88</v>
      </c>
      <c r="F14" s="105"/>
      <c r="G14" s="105" t="s">
        <v>90</v>
      </c>
      <c r="H14" s="105" t="s">
        <v>74</v>
      </c>
      <c r="I14" s="106">
        <v>0.85</v>
      </c>
      <c r="J14" s="107">
        <v>0</v>
      </c>
      <c r="K14" s="108">
        <v>81</v>
      </c>
    </row>
    <row r="15" spans="1:11" ht="20.100000000000001" customHeight="1" x14ac:dyDescent="0.2">
      <c r="A15" s="103">
        <v>34912</v>
      </c>
      <c r="B15" s="76"/>
      <c r="C15" s="104" t="s">
        <v>91</v>
      </c>
      <c r="D15" s="105"/>
      <c r="E15" s="105" t="s">
        <v>92</v>
      </c>
      <c r="F15" s="105"/>
      <c r="G15" s="105" t="s">
        <v>90</v>
      </c>
      <c r="H15" s="105" t="s">
        <v>74</v>
      </c>
      <c r="I15" s="106">
        <v>0.85</v>
      </c>
      <c r="J15" s="107">
        <v>0</v>
      </c>
      <c r="K15" s="108">
        <v>8</v>
      </c>
    </row>
    <row r="16" spans="1:11" ht="20.100000000000001" customHeight="1" x14ac:dyDescent="0.2">
      <c r="A16" s="103">
        <v>34912</v>
      </c>
      <c r="B16" s="76"/>
      <c r="C16" s="104" t="s">
        <v>93</v>
      </c>
      <c r="D16" s="105"/>
      <c r="E16" s="105" t="s">
        <v>94</v>
      </c>
      <c r="F16" s="105"/>
      <c r="G16" s="105" t="s">
        <v>90</v>
      </c>
      <c r="H16" s="105" t="s">
        <v>74</v>
      </c>
      <c r="I16" s="106">
        <v>0.97</v>
      </c>
      <c r="J16" s="107">
        <v>0</v>
      </c>
      <c r="K16" s="108">
        <v>44</v>
      </c>
    </row>
    <row r="17" spans="1:18" ht="20.100000000000001" customHeight="1" x14ac:dyDescent="0.2">
      <c r="A17" s="103">
        <v>34912</v>
      </c>
      <c r="B17" s="76"/>
      <c r="C17" s="104" t="s">
        <v>95</v>
      </c>
      <c r="D17" s="105"/>
      <c r="E17" s="105" t="s">
        <v>96</v>
      </c>
      <c r="F17" s="105"/>
      <c r="G17" s="105" t="s">
        <v>90</v>
      </c>
      <c r="H17" s="105" t="s">
        <v>74</v>
      </c>
      <c r="I17" s="106">
        <v>0.85</v>
      </c>
      <c r="J17" s="107">
        <v>0</v>
      </c>
      <c r="K17" s="108">
        <v>6</v>
      </c>
    </row>
    <row r="18" spans="1:18" ht="20.100000000000001" customHeight="1" x14ac:dyDescent="0.2">
      <c r="A18" s="103" t="s">
        <v>90</v>
      </c>
      <c r="B18" s="76"/>
      <c r="C18" s="104" t="s">
        <v>97</v>
      </c>
      <c r="D18" s="105"/>
      <c r="E18" s="105" t="s">
        <v>96</v>
      </c>
      <c r="F18" s="105"/>
      <c r="G18" s="105" t="s">
        <v>90</v>
      </c>
      <c r="H18" s="105" t="s">
        <v>74</v>
      </c>
      <c r="I18" s="106">
        <v>0.85</v>
      </c>
      <c r="J18" s="107">
        <v>0</v>
      </c>
      <c r="K18" s="108">
        <v>2</v>
      </c>
    </row>
    <row r="19" spans="1:18" ht="20.100000000000001" customHeight="1" x14ac:dyDescent="0.2">
      <c r="A19" s="103"/>
      <c r="B19" s="103"/>
      <c r="C19" s="104" t="s">
        <v>98</v>
      </c>
      <c r="D19" s="105"/>
      <c r="E19" s="105" t="s">
        <v>96</v>
      </c>
      <c r="F19" s="105"/>
      <c r="G19" s="105"/>
      <c r="H19" s="105"/>
      <c r="I19" s="106"/>
      <c r="J19" s="109"/>
      <c r="K19" s="108">
        <v>1472</v>
      </c>
    </row>
    <row r="20" spans="1:18" ht="20.100000000000001" customHeight="1" x14ac:dyDescent="0.2">
      <c r="A20" s="103"/>
      <c r="B20" s="103"/>
      <c r="C20" s="191" t="s">
        <v>233</v>
      </c>
      <c r="D20" s="105"/>
      <c r="E20" s="105" t="s">
        <v>96</v>
      </c>
      <c r="F20" s="105"/>
      <c r="G20" s="105"/>
      <c r="H20" s="105"/>
      <c r="I20" s="106"/>
      <c r="J20" s="109"/>
      <c r="K20" s="108">
        <v>8</v>
      </c>
    </row>
    <row r="21" spans="1:18" ht="20.100000000000001" customHeight="1" x14ac:dyDescent="0.25">
      <c r="A21" s="76"/>
      <c r="B21" s="76"/>
      <c r="C21" s="89" t="s">
        <v>99</v>
      </c>
      <c r="D21" s="110"/>
      <c r="E21" s="110"/>
      <c r="F21" s="110"/>
      <c r="G21" s="110"/>
      <c r="H21" s="110"/>
      <c r="I21" s="111"/>
      <c r="J21" s="112"/>
      <c r="K21" s="113">
        <f>SUM(K14:K20)</f>
        <v>1621</v>
      </c>
    </row>
    <row r="22" spans="1:18" ht="20.100000000000001" customHeight="1" thickBot="1" x14ac:dyDescent="0.25">
      <c r="A22" s="96"/>
      <c r="B22" s="96"/>
      <c r="C22" s="97"/>
      <c r="D22" s="98"/>
      <c r="E22" s="98"/>
      <c r="F22" s="98"/>
      <c r="G22" s="98"/>
      <c r="H22" s="98"/>
      <c r="I22" s="99"/>
      <c r="J22" s="100"/>
      <c r="K22" s="114"/>
    </row>
    <row r="23" spans="1:18" ht="20.100000000000001" customHeight="1" thickBot="1" x14ac:dyDescent="0.3">
      <c r="A23" s="76"/>
      <c r="B23" s="76"/>
      <c r="C23" s="89" t="s">
        <v>100</v>
      </c>
      <c r="I23" s="94"/>
      <c r="J23" s="95"/>
      <c r="K23" s="115" t="s">
        <v>61</v>
      </c>
      <c r="L23" s="116" t="s">
        <v>66</v>
      </c>
      <c r="M23" s="116" t="s">
        <v>101</v>
      </c>
      <c r="N23" s="117" t="s">
        <v>63</v>
      </c>
      <c r="O23" s="118" t="s">
        <v>102</v>
      </c>
      <c r="P23" s="50"/>
      <c r="Q23" s="193" t="s">
        <v>62</v>
      </c>
      <c r="R23" s="193"/>
    </row>
    <row r="24" spans="1:18" ht="20.100000000000001" customHeight="1" x14ac:dyDescent="0.2">
      <c r="A24" s="103">
        <v>34912</v>
      </c>
      <c r="B24" s="76"/>
      <c r="C24" s="104" t="s">
        <v>103</v>
      </c>
      <c r="D24" s="105"/>
      <c r="E24" s="119" t="s">
        <v>104</v>
      </c>
      <c r="F24" s="105" t="s">
        <v>103</v>
      </c>
      <c r="G24" s="105" t="s">
        <v>90</v>
      </c>
      <c r="H24" s="105" t="s">
        <v>74</v>
      </c>
      <c r="I24" s="106">
        <v>0.9</v>
      </c>
      <c r="J24" s="120">
        <v>0</v>
      </c>
      <c r="K24" s="121">
        <v>120</v>
      </c>
      <c r="L24" s="122">
        <v>142583</v>
      </c>
      <c r="M24" s="123"/>
      <c r="N24" s="124">
        <f t="shared" ref="N24:N52" si="0">+K24*(1-$R$24)</f>
        <v>108</v>
      </c>
      <c r="O24" s="125"/>
      <c r="Q24" s="31" t="s">
        <v>105</v>
      </c>
      <c r="R24" s="31">
        <v>0.1</v>
      </c>
    </row>
    <row r="25" spans="1:18" ht="20.100000000000001" customHeight="1" x14ac:dyDescent="0.2">
      <c r="A25" s="103">
        <v>34912</v>
      </c>
      <c r="B25" s="76"/>
      <c r="C25" s="104" t="s">
        <v>106</v>
      </c>
      <c r="D25" s="105"/>
      <c r="E25" s="119" t="s">
        <v>104</v>
      </c>
      <c r="F25" s="105" t="s">
        <v>107</v>
      </c>
      <c r="G25" s="105" t="s">
        <v>90</v>
      </c>
      <c r="H25" s="105" t="s">
        <v>74</v>
      </c>
      <c r="I25" s="106">
        <v>0.85</v>
      </c>
      <c r="J25" s="120">
        <v>0</v>
      </c>
      <c r="K25" s="126">
        <v>4</v>
      </c>
      <c r="L25" s="122">
        <v>142590</v>
      </c>
      <c r="M25" s="123"/>
      <c r="N25" s="124">
        <f t="shared" si="0"/>
        <v>3.6</v>
      </c>
      <c r="O25" s="125"/>
      <c r="Q25" s="31" t="s">
        <v>67</v>
      </c>
      <c r="R25" s="31">
        <v>0.21920000000000001</v>
      </c>
    </row>
    <row r="26" spans="1:18" ht="20.100000000000001" customHeight="1" x14ac:dyDescent="0.2">
      <c r="A26" s="103">
        <v>34912</v>
      </c>
      <c r="B26" s="76"/>
      <c r="C26" s="104" t="s">
        <v>108</v>
      </c>
      <c r="D26" s="105"/>
      <c r="E26" s="119" t="s">
        <v>104</v>
      </c>
      <c r="F26" s="105" t="s">
        <v>109</v>
      </c>
      <c r="G26" s="105" t="s">
        <v>90</v>
      </c>
      <c r="H26" s="105" t="s">
        <v>74</v>
      </c>
      <c r="I26" s="106">
        <v>0.85</v>
      </c>
      <c r="J26" s="120">
        <v>0</v>
      </c>
      <c r="K26" s="126">
        <v>7</v>
      </c>
      <c r="L26" s="122">
        <v>142608</v>
      </c>
      <c r="M26" s="123"/>
      <c r="N26" s="124">
        <f t="shared" si="0"/>
        <v>6.3</v>
      </c>
      <c r="O26" s="125"/>
    </row>
    <row r="27" spans="1:18" ht="20.100000000000001" customHeight="1" x14ac:dyDescent="0.2">
      <c r="A27" s="127"/>
      <c r="B27" s="88"/>
      <c r="C27" s="128" t="s">
        <v>110</v>
      </c>
      <c r="D27" s="105"/>
      <c r="E27" s="119" t="s">
        <v>104</v>
      </c>
      <c r="F27" s="105" t="s">
        <v>111</v>
      </c>
      <c r="G27" s="105" t="s">
        <v>90</v>
      </c>
      <c r="H27" s="105" t="s">
        <v>74</v>
      </c>
      <c r="I27" s="106">
        <v>0.85</v>
      </c>
      <c r="J27" s="120">
        <v>0</v>
      </c>
      <c r="K27" s="126">
        <v>7</v>
      </c>
      <c r="L27" s="122">
        <v>142611</v>
      </c>
      <c r="M27" s="123"/>
      <c r="N27" s="124">
        <f t="shared" si="0"/>
        <v>6.3</v>
      </c>
      <c r="O27" s="125"/>
    </row>
    <row r="28" spans="1:18" ht="20.100000000000001" customHeight="1" x14ac:dyDescent="0.2">
      <c r="A28" s="103">
        <v>34912</v>
      </c>
      <c r="B28" s="76"/>
      <c r="C28" s="129" t="s">
        <v>112</v>
      </c>
      <c r="D28" s="130"/>
      <c r="E28" s="119" t="s">
        <v>104</v>
      </c>
      <c r="F28" s="105" t="s">
        <v>113</v>
      </c>
      <c r="G28" s="105" t="s">
        <v>90</v>
      </c>
      <c r="H28" s="105" t="s">
        <v>74</v>
      </c>
      <c r="I28" s="106">
        <v>0.85</v>
      </c>
      <c r="J28" s="120">
        <v>0</v>
      </c>
      <c r="K28" s="126">
        <v>0</v>
      </c>
      <c r="L28" s="122">
        <v>142613</v>
      </c>
      <c r="M28" s="123"/>
      <c r="N28" s="124">
        <f t="shared" si="0"/>
        <v>0</v>
      </c>
      <c r="O28" s="125"/>
      <c r="P28" t="s">
        <v>232</v>
      </c>
    </row>
    <row r="29" spans="1:18" ht="20.100000000000001" customHeight="1" x14ac:dyDescent="0.2">
      <c r="A29" s="103">
        <v>34912</v>
      </c>
      <c r="B29" s="76"/>
      <c r="C29" s="131" t="s">
        <v>114</v>
      </c>
      <c r="D29" s="105"/>
      <c r="E29" s="119" t="s">
        <v>104</v>
      </c>
      <c r="F29" s="105" t="s">
        <v>115</v>
      </c>
      <c r="G29" s="105" t="s">
        <v>90</v>
      </c>
      <c r="H29" s="105" t="s">
        <v>74</v>
      </c>
      <c r="I29" s="106">
        <v>0.85</v>
      </c>
      <c r="J29" s="120">
        <v>0</v>
      </c>
      <c r="K29" s="126">
        <v>12</v>
      </c>
      <c r="L29" s="122">
        <v>142796</v>
      </c>
      <c r="M29" s="123"/>
      <c r="N29" s="124">
        <f t="shared" si="0"/>
        <v>10.8</v>
      </c>
      <c r="O29" s="125"/>
    </row>
    <row r="30" spans="1:18" ht="20.100000000000001" customHeight="1" x14ac:dyDescent="0.2">
      <c r="A30" s="103">
        <v>35247</v>
      </c>
      <c r="B30" s="76"/>
      <c r="C30" s="132" t="s">
        <v>116</v>
      </c>
      <c r="D30" s="19"/>
      <c r="E30" s="119" t="s">
        <v>104</v>
      </c>
      <c r="F30" s="105" t="s">
        <v>116</v>
      </c>
      <c r="G30" s="105" t="s">
        <v>90</v>
      </c>
      <c r="H30" s="105" t="s">
        <v>74</v>
      </c>
      <c r="I30" s="106">
        <v>0.98</v>
      </c>
      <c r="J30" s="120">
        <v>0.01</v>
      </c>
      <c r="K30" s="126">
        <v>21</v>
      </c>
      <c r="L30" s="122">
        <v>142797</v>
      </c>
      <c r="M30" s="123"/>
      <c r="N30" s="124">
        <f t="shared" si="0"/>
        <v>18.900000000000002</v>
      </c>
      <c r="O30" s="125"/>
    </row>
    <row r="31" spans="1:18" ht="20.100000000000001" customHeight="1" x14ac:dyDescent="0.2">
      <c r="A31" s="103">
        <v>34912</v>
      </c>
      <c r="B31" s="76"/>
      <c r="C31" s="104" t="s">
        <v>117</v>
      </c>
      <c r="D31" s="105"/>
      <c r="E31" s="119" t="s">
        <v>104</v>
      </c>
      <c r="F31" s="105" t="s">
        <v>118</v>
      </c>
      <c r="G31" s="105" t="s">
        <v>90</v>
      </c>
      <c r="H31" s="105" t="s">
        <v>74</v>
      </c>
      <c r="I31" s="106">
        <v>0.85</v>
      </c>
      <c r="J31" s="120">
        <v>0</v>
      </c>
      <c r="K31" s="126">
        <v>2</v>
      </c>
      <c r="L31" s="122">
        <v>142798</v>
      </c>
      <c r="M31" s="123"/>
      <c r="N31" s="124">
        <f t="shared" si="0"/>
        <v>1.8</v>
      </c>
      <c r="O31" s="125"/>
    </row>
    <row r="32" spans="1:18" ht="20.100000000000001" customHeight="1" x14ac:dyDescent="0.2">
      <c r="A32" s="133">
        <v>36281</v>
      </c>
      <c r="B32" s="133">
        <v>36646</v>
      </c>
      <c r="C32" s="134" t="s">
        <v>119</v>
      </c>
      <c r="D32" s="119"/>
      <c r="E32" s="119" t="s">
        <v>104</v>
      </c>
      <c r="F32" s="119" t="s">
        <v>120</v>
      </c>
      <c r="G32" s="119" t="s">
        <v>90</v>
      </c>
      <c r="H32" s="119" t="s">
        <v>74</v>
      </c>
      <c r="I32" s="135">
        <v>0.85</v>
      </c>
      <c r="J32" s="120"/>
      <c r="K32" s="126">
        <v>10</v>
      </c>
      <c r="L32" s="122">
        <v>142799</v>
      </c>
      <c r="M32" s="123"/>
      <c r="N32" s="124">
        <f t="shared" si="0"/>
        <v>9</v>
      </c>
      <c r="O32" s="125"/>
    </row>
    <row r="33" spans="1:16" ht="20.100000000000001" customHeight="1" x14ac:dyDescent="0.2">
      <c r="A33" s="133">
        <v>36373</v>
      </c>
      <c r="B33" s="133">
        <v>36738</v>
      </c>
      <c r="C33" s="134" t="s">
        <v>121</v>
      </c>
      <c r="D33" s="119"/>
      <c r="E33" s="119" t="s">
        <v>104</v>
      </c>
      <c r="F33" s="119" t="s">
        <v>122</v>
      </c>
      <c r="G33" s="119"/>
      <c r="H33" s="119" t="s">
        <v>123</v>
      </c>
      <c r="I33" s="135">
        <v>0.85</v>
      </c>
      <c r="J33" s="136">
        <v>0</v>
      </c>
      <c r="K33" s="137">
        <v>3</v>
      </c>
      <c r="L33" s="122">
        <v>142801</v>
      </c>
      <c r="M33" s="123"/>
      <c r="N33" s="124">
        <f t="shared" si="0"/>
        <v>2.7</v>
      </c>
      <c r="O33" s="125"/>
    </row>
    <row r="34" spans="1:16" ht="20.100000000000001" customHeight="1" x14ac:dyDescent="0.2">
      <c r="A34" s="103">
        <v>35582</v>
      </c>
      <c r="B34" s="76"/>
      <c r="C34" s="138" t="s">
        <v>124</v>
      </c>
      <c r="D34" s="119"/>
      <c r="E34" s="119" t="s">
        <v>104</v>
      </c>
      <c r="F34" s="104" t="s">
        <v>125</v>
      </c>
      <c r="G34" s="105"/>
      <c r="H34" s="105" t="s">
        <v>74</v>
      </c>
      <c r="I34" s="106">
        <v>0.85</v>
      </c>
      <c r="J34" s="120">
        <v>-0.1542</v>
      </c>
      <c r="K34" s="126">
        <v>7</v>
      </c>
      <c r="L34" s="122">
        <v>142802</v>
      </c>
      <c r="M34" s="123"/>
      <c r="N34" s="124">
        <f t="shared" si="0"/>
        <v>6.3</v>
      </c>
      <c r="O34" s="125"/>
    </row>
    <row r="35" spans="1:16" ht="20.100000000000001" customHeight="1" x14ac:dyDescent="0.2">
      <c r="A35" s="133" t="s">
        <v>90</v>
      </c>
      <c r="B35" s="10"/>
      <c r="C35" s="139" t="s">
        <v>126</v>
      </c>
      <c r="D35" s="140"/>
      <c r="E35" s="119" t="s">
        <v>104</v>
      </c>
      <c r="F35" s="119" t="s">
        <v>127</v>
      </c>
      <c r="G35" s="119"/>
      <c r="H35" s="119" t="s">
        <v>74</v>
      </c>
      <c r="I35" s="135">
        <v>0.85</v>
      </c>
      <c r="J35" s="120">
        <v>0</v>
      </c>
      <c r="K35" s="126">
        <v>0</v>
      </c>
      <c r="L35" s="122">
        <v>142803</v>
      </c>
      <c r="M35" s="123"/>
      <c r="N35" s="124">
        <f t="shared" si="0"/>
        <v>0</v>
      </c>
      <c r="O35" s="125"/>
      <c r="P35" t="s">
        <v>232</v>
      </c>
    </row>
    <row r="36" spans="1:16" ht="20.100000000000001" customHeight="1" x14ac:dyDescent="0.2">
      <c r="A36" s="103">
        <v>34912</v>
      </c>
      <c r="B36" s="76"/>
      <c r="C36" s="131" t="s">
        <v>128</v>
      </c>
      <c r="D36" s="105"/>
      <c r="E36" s="119" t="s">
        <v>104</v>
      </c>
      <c r="F36" s="105" t="s">
        <v>129</v>
      </c>
      <c r="G36" s="105" t="s">
        <v>90</v>
      </c>
      <c r="H36" s="105" t="s">
        <v>74</v>
      </c>
      <c r="I36" s="106">
        <v>0.85</v>
      </c>
      <c r="J36" s="120">
        <v>0</v>
      </c>
      <c r="K36" s="126">
        <v>0</v>
      </c>
      <c r="L36" s="122">
        <v>142804</v>
      </c>
      <c r="M36" s="123"/>
      <c r="N36" s="124">
        <f t="shared" si="0"/>
        <v>0</v>
      </c>
      <c r="O36" s="125"/>
      <c r="P36" t="s">
        <v>232</v>
      </c>
    </row>
    <row r="37" spans="1:16" ht="20.100000000000001" customHeight="1" x14ac:dyDescent="0.2">
      <c r="A37" s="103">
        <v>34912</v>
      </c>
      <c r="B37" s="76"/>
      <c r="C37" s="104" t="s">
        <v>130</v>
      </c>
      <c r="D37" s="105"/>
      <c r="E37" s="119" t="s">
        <v>104</v>
      </c>
      <c r="F37" s="105" t="s">
        <v>131</v>
      </c>
      <c r="G37" s="105" t="s">
        <v>90</v>
      </c>
      <c r="H37" s="105" t="s">
        <v>74</v>
      </c>
      <c r="I37" s="106">
        <v>0.85</v>
      </c>
      <c r="J37" s="120">
        <v>0</v>
      </c>
      <c r="K37" s="126">
        <v>0</v>
      </c>
      <c r="L37" s="122">
        <v>142805</v>
      </c>
      <c r="M37" s="123"/>
      <c r="N37" s="124">
        <f t="shared" si="0"/>
        <v>0</v>
      </c>
      <c r="O37" s="125"/>
      <c r="P37" t="s">
        <v>232</v>
      </c>
    </row>
    <row r="38" spans="1:16" ht="20.100000000000001" customHeight="1" x14ac:dyDescent="0.2">
      <c r="A38" s="133">
        <v>34912</v>
      </c>
      <c r="B38" s="10"/>
      <c r="C38" s="119" t="s">
        <v>132</v>
      </c>
      <c r="D38" s="119"/>
      <c r="E38" s="119" t="s">
        <v>104</v>
      </c>
      <c r="F38" s="119" t="s">
        <v>133</v>
      </c>
      <c r="G38" s="119"/>
      <c r="H38" s="119" t="s">
        <v>74</v>
      </c>
      <c r="I38" s="135">
        <v>1</v>
      </c>
      <c r="J38" s="120">
        <v>-0.02</v>
      </c>
      <c r="K38" s="126">
        <v>11</v>
      </c>
      <c r="L38" s="122">
        <v>142807</v>
      </c>
      <c r="M38" s="123"/>
      <c r="N38" s="124">
        <f t="shared" si="0"/>
        <v>9.9</v>
      </c>
      <c r="O38" s="125"/>
    </row>
    <row r="39" spans="1:16" ht="20.100000000000001" customHeight="1" x14ac:dyDescent="0.2">
      <c r="A39" s="103">
        <v>34912</v>
      </c>
      <c r="B39" s="76"/>
      <c r="C39" s="128" t="s">
        <v>134</v>
      </c>
      <c r="D39" s="105"/>
      <c r="E39" s="119" t="s">
        <v>104</v>
      </c>
      <c r="F39" s="105" t="s">
        <v>135</v>
      </c>
      <c r="G39" s="105" t="s">
        <v>90</v>
      </c>
      <c r="H39" s="105" t="s">
        <v>74</v>
      </c>
      <c r="I39" s="106">
        <v>0.85</v>
      </c>
      <c r="J39" s="120">
        <v>0</v>
      </c>
      <c r="K39" s="126">
        <v>1</v>
      </c>
      <c r="L39" s="122">
        <v>142810</v>
      </c>
      <c r="M39" s="123"/>
      <c r="N39" s="124">
        <f t="shared" si="0"/>
        <v>0.9</v>
      </c>
      <c r="O39" s="125"/>
    </row>
    <row r="40" spans="1:16" ht="20.100000000000001" customHeight="1" x14ac:dyDescent="0.2">
      <c r="A40" s="103">
        <v>34912</v>
      </c>
      <c r="B40" s="76"/>
      <c r="C40" s="129" t="s">
        <v>136</v>
      </c>
      <c r="D40" s="130"/>
      <c r="E40" s="119" t="s">
        <v>104</v>
      </c>
      <c r="F40" s="105" t="s">
        <v>137</v>
      </c>
      <c r="G40" s="105" t="s">
        <v>90</v>
      </c>
      <c r="H40" s="105" t="s">
        <v>74</v>
      </c>
      <c r="I40" s="106">
        <v>0.85</v>
      </c>
      <c r="J40" s="120">
        <v>0</v>
      </c>
      <c r="K40" s="126">
        <v>16</v>
      </c>
      <c r="L40" s="122">
        <v>142811</v>
      </c>
      <c r="M40" s="123"/>
      <c r="N40" s="124">
        <f t="shared" si="0"/>
        <v>14.4</v>
      </c>
      <c r="O40" s="125"/>
    </row>
    <row r="41" spans="1:16" ht="20.100000000000001" customHeight="1" x14ac:dyDescent="0.2">
      <c r="A41" s="103">
        <v>34912</v>
      </c>
      <c r="B41" s="76"/>
      <c r="C41" s="131" t="s">
        <v>138</v>
      </c>
      <c r="D41" s="105"/>
      <c r="E41" s="119" t="s">
        <v>104</v>
      </c>
      <c r="F41" s="105" t="s">
        <v>139</v>
      </c>
      <c r="G41" s="105" t="s">
        <v>90</v>
      </c>
      <c r="H41" s="105" t="s">
        <v>74</v>
      </c>
      <c r="I41" s="106">
        <v>0.85</v>
      </c>
      <c r="J41" s="120">
        <v>0</v>
      </c>
      <c r="K41" s="126">
        <v>13</v>
      </c>
      <c r="L41" s="122">
        <v>144905</v>
      </c>
      <c r="M41" s="123"/>
      <c r="N41" s="124">
        <f t="shared" si="0"/>
        <v>11.700000000000001</v>
      </c>
      <c r="O41" s="125"/>
    </row>
    <row r="42" spans="1:16" ht="20.100000000000001" customHeight="1" x14ac:dyDescent="0.2">
      <c r="A42" s="103">
        <v>34912</v>
      </c>
      <c r="B42" s="76"/>
      <c r="C42" s="104" t="s">
        <v>140</v>
      </c>
      <c r="D42" s="105"/>
      <c r="E42" s="119" t="s">
        <v>104</v>
      </c>
      <c r="F42" s="105" t="s">
        <v>141</v>
      </c>
      <c r="G42" s="105" t="s">
        <v>90</v>
      </c>
      <c r="H42" s="105" t="s">
        <v>74</v>
      </c>
      <c r="I42" s="106">
        <v>0.85</v>
      </c>
      <c r="J42" s="120">
        <v>0</v>
      </c>
      <c r="K42" s="126">
        <v>0</v>
      </c>
      <c r="L42" s="122">
        <v>144909</v>
      </c>
      <c r="M42" s="123"/>
      <c r="N42" s="124">
        <f t="shared" si="0"/>
        <v>0</v>
      </c>
      <c r="O42" s="125"/>
      <c r="P42" t="s">
        <v>232</v>
      </c>
    </row>
    <row r="43" spans="1:16" ht="20.100000000000001" customHeight="1" x14ac:dyDescent="0.2">
      <c r="A43" s="133">
        <v>36373</v>
      </c>
      <c r="B43" s="133">
        <v>36738</v>
      </c>
      <c r="C43" s="139" t="s">
        <v>142</v>
      </c>
      <c r="D43" s="140"/>
      <c r="E43" s="119" t="s">
        <v>104</v>
      </c>
      <c r="F43" s="119" t="s">
        <v>143</v>
      </c>
      <c r="G43" s="119"/>
      <c r="H43" s="119" t="s">
        <v>123</v>
      </c>
      <c r="I43" s="135">
        <v>0.85</v>
      </c>
      <c r="J43" s="136">
        <v>0</v>
      </c>
      <c r="K43" s="137">
        <v>0</v>
      </c>
      <c r="L43" s="122">
        <v>144912</v>
      </c>
      <c r="M43" s="123"/>
      <c r="N43" s="124">
        <f t="shared" si="0"/>
        <v>0</v>
      </c>
      <c r="O43" s="125"/>
    </row>
    <row r="44" spans="1:16" ht="20.100000000000001" customHeight="1" x14ac:dyDescent="0.2">
      <c r="A44" s="133">
        <v>35977</v>
      </c>
      <c r="B44" s="10"/>
      <c r="C44" s="139" t="s">
        <v>144</v>
      </c>
      <c r="D44" s="140"/>
      <c r="E44" s="119" t="s">
        <v>104</v>
      </c>
      <c r="F44" s="119" t="s">
        <v>145</v>
      </c>
      <c r="G44" s="119"/>
      <c r="H44" s="119" t="s">
        <v>123</v>
      </c>
      <c r="I44" s="135">
        <v>0.85</v>
      </c>
      <c r="J44" s="136"/>
      <c r="K44" s="137">
        <v>43</v>
      </c>
      <c r="L44" s="122">
        <v>144914</v>
      </c>
      <c r="M44" s="123"/>
      <c r="N44" s="124">
        <f t="shared" si="0"/>
        <v>38.700000000000003</v>
      </c>
      <c r="O44" s="125"/>
    </row>
    <row r="45" spans="1:16" ht="20.100000000000001" customHeight="1" x14ac:dyDescent="0.2">
      <c r="A45" s="103">
        <v>35339</v>
      </c>
      <c r="B45" s="76"/>
      <c r="C45" s="129" t="s">
        <v>146</v>
      </c>
      <c r="D45" s="130"/>
      <c r="E45" s="119" t="s">
        <v>104</v>
      </c>
      <c r="F45" s="105" t="s">
        <v>147</v>
      </c>
      <c r="G45" s="105" t="s">
        <v>90</v>
      </c>
      <c r="H45" s="105" t="s">
        <v>148</v>
      </c>
      <c r="I45" s="106">
        <v>1</v>
      </c>
      <c r="J45" s="120"/>
      <c r="K45" s="126">
        <v>551</v>
      </c>
      <c r="L45" s="122">
        <v>144917</v>
      </c>
      <c r="M45" s="123"/>
      <c r="N45" s="124">
        <f t="shared" si="0"/>
        <v>495.90000000000003</v>
      </c>
      <c r="O45" s="125"/>
    </row>
    <row r="46" spans="1:16" ht="20.100000000000001" customHeight="1" x14ac:dyDescent="0.2">
      <c r="A46" s="133">
        <v>36281</v>
      </c>
      <c r="B46" s="133">
        <v>36646</v>
      </c>
      <c r="C46" s="139" t="s">
        <v>149</v>
      </c>
      <c r="D46" s="140"/>
      <c r="E46" s="119" t="s">
        <v>104</v>
      </c>
      <c r="F46" s="119" t="s">
        <v>149</v>
      </c>
      <c r="G46" s="119"/>
      <c r="H46" s="119" t="s">
        <v>74</v>
      </c>
      <c r="I46" s="135">
        <v>0.85</v>
      </c>
      <c r="J46" s="120"/>
      <c r="K46" s="126">
        <v>10</v>
      </c>
      <c r="L46" s="122">
        <v>144918</v>
      </c>
      <c r="M46" s="123"/>
      <c r="N46" s="124">
        <f t="shared" si="0"/>
        <v>9</v>
      </c>
      <c r="O46" s="125"/>
    </row>
    <row r="47" spans="1:16" ht="20.100000000000001" customHeight="1" x14ac:dyDescent="0.2">
      <c r="A47" s="133">
        <v>36220</v>
      </c>
      <c r="B47" s="133"/>
      <c r="C47" s="141" t="s">
        <v>150</v>
      </c>
      <c r="D47" s="142"/>
      <c r="E47" s="119" t="s">
        <v>104</v>
      </c>
      <c r="F47" s="134" t="s">
        <v>150</v>
      </c>
      <c r="G47" s="119"/>
      <c r="H47" s="119" t="s">
        <v>148</v>
      </c>
      <c r="I47" s="135">
        <v>1</v>
      </c>
      <c r="J47" s="120"/>
      <c r="K47" s="126">
        <v>69</v>
      </c>
      <c r="L47" s="122">
        <v>144922</v>
      </c>
      <c r="M47" s="123"/>
      <c r="N47" s="124">
        <f t="shared" si="0"/>
        <v>62.1</v>
      </c>
      <c r="O47" s="125"/>
    </row>
    <row r="48" spans="1:16" ht="20.100000000000001" customHeight="1" x14ac:dyDescent="0.2">
      <c r="A48" s="133">
        <v>36220</v>
      </c>
      <c r="B48" s="133"/>
      <c r="C48" s="134" t="s">
        <v>151</v>
      </c>
      <c r="D48" s="119"/>
      <c r="E48" s="119" t="s">
        <v>104</v>
      </c>
      <c r="F48" s="134" t="s">
        <v>151</v>
      </c>
      <c r="G48" s="119"/>
      <c r="H48" s="119" t="s">
        <v>148</v>
      </c>
      <c r="I48" s="135">
        <v>1</v>
      </c>
      <c r="J48" s="120"/>
      <c r="K48" s="126">
        <v>114</v>
      </c>
      <c r="L48" s="122">
        <v>144927</v>
      </c>
      <c r="M48" s="123"/>
      <c r="N48" s="124">
        <f t="shared" si="0"/>
        <v>102.60000000000001</v>
      </c>
      <c r="O48" s="125"/>
    </row>
    <row r="49" spans="1:18" ht="20.100000000000001" customHeight="1" x14ac:dyDescent="0.2">
      <c r="A49" s="133">
        <v>36220</v>
      </c>
      <c r="B49" s="133"/>
      <c r="C49" s="134" t="s">
        <v>152</v>
      </c>
      <c r="D49" s="119"/>
      <c r="E49" s="119" t="s">
        <v>104</v>
      </c>
      <c r="F49" s="134" t="s">
        <v>153</v>
      </c>
      <c r="G49" s="119"/>
      <c r="H49" s="119" t="s">
        <v>148</v>
      </c>
      <c r="I49" s="135">
        <v>1</v>
      </c>
      <c r="J49" s="120"/>
      <c r="K49" s="126">
        <v>23</v>
      </c>
      <c r="L49" s="122">
        <v>144932</v>
      </c>
      <c r="M49" s="123"/>
      <c r="N49" s="124">
        <f t="shared" si="0"/>
        <v>20.7</v>
      </c>
      <c r="O49" s="125"/>
    </row>
    <row r="50" spans="1:18" ht="20.100000000000001" customHeight="1" x14ac:dyDescent="0.2">
      <c r="A50" s="133">
        <v>36220</v>
      </c>
      <c r="B50" s="133"/>
      <c r="C50" s="134" t="s">
        <v>154</v>
      </c>
      <c r="D50" s="119"/>
      <c r="E50" s="119" t="s">
        <v>104</v>
      </c>
      <c r="F50" s="134" t="s">
        <v>154</v>
      </c>
      <c r="G50" s="119"/>
      <c r="H50" s="119" t="s">
        <v>148</v>
      </c>
      <c r="I50" s="135">
        <v>1</v>
      </c>
      <c r="J50" s="120"/>
      <c r="K50" s="126">
        <v>13</v>
      </c>
      <c r="L50" s="122">
        <v>144933</v>
      </c>
      <c r="M50" s="123"/>
      <c r="N50" s="124">
        <f t="shared" si="0"/>
        <v>11.700000000000001</v>
      </c>
      <c r="O50" s="125"/>
    </row>
    <row r="51" spans="1:18" s="145" customFormat="1" ht="20.100000000000001" customHeight="1" x14ac:dyDescent="0.2">
      <c r="A51" s="133">
        <v>36373</v>
      </c>
      <c r="B51" s="133">
        <v>36738</v>
      </c>
      <c r="C51" s="143" t="s">
        <v>155</v>
      </c>
      <c r="D51" s="144"/>
      <c r="E51" s="119" t="s">
        <v>104</v>
      </c>
      <c r="F51" s="134" t="s">
        <v>155</v>
      </c>
      <c r="G51" s="119"/>
      <c r="H51" s="119" t="s">
        <v>74</v>
      </c>
      <c r="I51" s="135">
        <v>0.85</v>
      </c>
      <c r="J51" s="120"/>
      <c r="K51" s="126">
        <v>51</v>
      </c>
      <c r="L51" s="122">
        <v>144936</v>
      </c>
      <c r="M51" s="123"/>
      <c r="N51" s="124">
        <f t="shared" si="0"/>
        <v>45.9</v>
      </c>
      <c r="O51" s="125"/>
    </row>
    <row r="52" spans="1:18" ht="20.100000000000001" customHeight="1" x14ac:dyDescent="0.2">
      <c r="A52" s="103">
        <v>34912</v>
      </c>
      <c r="B52" s="76"/>
      <c r="C52" s="132" t="s">
        <v>156</v>
      </c>
      <c r="D52" s="105"/>
      <c r="E52" s="119" t="s">
        <v>104</v>
      </c>
      <c r="F52" s="19" t="s">
        <v>157</v>
      </c>
      <c r="G52" s="105" t="s">
        <v>90</v>
      </c>
      <c r="H52" s="105" t="s">
        <v>74</v>
      </c>
      <c r="I52" s="106">
        <v>0.85</v>
      </c>
      <c r="J52" s="120">
        <v>0</v>
      </c>
      <c r="K52" s="126">
        <v>0</v>
      </c>
      <c r="L52" s="122">
        <v>145111</v>
      </c>
      <c r="M52" s="123">
        <f>SUM(K24:K52)</f>
        <v>1108</v>
      </c>
      <c r="N52" s="124">
        <f t="shared" si="0"/>
        <v>0</v>
      </c>
      <c r="O52" s="125">
        <f>SUM(N24:N52)</f>
        <v>997.20000000000016</v>
      </c>
      <c r="Q52" s="146">
        <f>+M52-O52</f>
        <v>110.79999999999984</v>
      </c>
      <c r="R52" t="s">
        <v>232</v>
      </c>
    </row>
    <row r="53" spans="1:18" ht="20.100000000000001" customHeight="1" x14ac:dyDescent="0.2">
      <c r="A53" s="133">
        <v>35612</v>
      </c>
      <c r="B53" s="10"/>
      <c r="C53" s="134" t="s">
        <v>158</v>
      </c>
      <c r="D53" s="119"/>
      <c r="E53" s="119" t="s">
        <v>67</v>
      </c>
      <c r="F53" s="119" t="s">
        <v>159</v>
      </c>
      <c r="G53" s="119"/>
      <c r="H53" s="119" t="s">
        <v>74</v>
      </c>
      <c r="I53" s="135">
        <v>0.85</v>
      </c>
      <c r="J53" s="147">
        <v>-0.1542</v>
      </c>
      <c r="K53" s="148">
        <v>0</v>
      </c>
      <c r="L53" s="122">
        <v>142574</v>
      </c>
      <c r="M53" s="123"/>
      <c r="N53" s="124">
        <f t="shared" ref="N53:N61" si="1">+K53*(1-$R$25)</f>
        <v>0</v>
      </c>
      <c r="O53" s="125"/>
      <c r="P53" t="s">
        <v>232</v>
      </c>
      <c r="Q53" s="146"/>
    </row>
    <row r="54" spans="1:18" ht="20.100000000000001" customHeight="1" x14ac:dyDescent="0.2">
      <c r="A54" s="103">
        <v>35034</v>
      </c>
      <c r="B54" s="76"/>
      <c r="C54" s="128" t="s">
        <v>160</v>
      </c>
      <c r="D54" s="105"/>
      <c r="E54" s="119" t="s">
        <v>67</v>
      </c>
      <c r="F54" s="105" t="s">
        <v>161</v>
      </c>
      <c r="G54" s="105" t="s">
        <v>90</v>
      </c>
      <c r="H54" s="105" t="s">
        <v>74</v>
      </c>
      <c r="I54" s="106">
        <v>0.85</v>
      </c>
      <c r="J54" s="120">
        <v>0</v>
      </c>
      <c r="K54" s="126">
        <v>6</v>
      </c>
      <c r="L54" s="122">
        <v>142577</v>
      </c>
      <c r="M54" s="123"/>
      <c r="N54" s="124">
        <f t="shared" si="1"/>
        <v>4.6847999999999992</v>
      </c>
      <c r="O54" s="125"/>
      <c r="Q54" s="146"/>
    </row>
    <row r="55" spans="1:18" ht="20.100000000000001" customHeight="1" x14ac:dyDescent="0.2">
      <c r="A55" s="103">
        <v>34912</v>
      </c>
      <c r="B55" s="76"/>
      <c r="C55" s="129" t="s">
        <v>162</v>
      </c>
      <c r="D55" s="130"/>
      <c r="E55" s="119" t="s">
        <v>67</v>
      </c>
      <c r="F55" s="105" t="s">
        <v>163</v>
      </c>
      <c r="G55" s="105" t="s">
        <v>90</v>
      </c>
      <c r="H55" s="105" t="s">
        <v>74</v>
      </c>
      <c r="I55" s="106">
        <v>1</v>
      </c>
      <c r="J55" s="120">
        <v>0</v>
      </c>
      <c r="K55" s="126">
        <v>1932</v>
      </c>
      <c r="L55" s="122">
        <v>142580</v>
      </c>
      <c r="M55" s="123"/>
      <c r="N55" s="124">
        <f t="shared" si="1"/>
        <v>1508.5056</v>
      </c>
      <c r="O55" s="125"/>
      <c r="Q55" s="146"/>
    </row>
    <row r="56" spans="1:18" ht="20.100000000000001" customHeight="1" x14ac:dyDescent="0.2">
      <c r="A56" s="103">
        <v>35034</v>
      </c>
      <c r="B56" s="76"/>
      <c r="C56" s="149" t="s">
        <v>164</v>
      </c>
      <c r="D56" s="130"/>
      <c r="E56" s="119" t="s">
        <v>67</v>
      </c>
      <c r="F56" s="40" t="s">
        <v>164</v>
      </c>
      <c r="G56" s="105" t="s">
        <v>90</v>
      </c>
      <c r="H56" s="105" t="s">
        <v>74</v>
      </c>
      <c r="I56" s="106">
        <v>0.85</v>
      </c>
      <c r="J56" s="120">
        <v>0</v>
      </c>
      <c r="K56" s="126">
        <v>2</v>
      </c>
      <c r="L56" s="122">
        <v>142582</v>
      </c>
      <c r="M56" s="123"/>
      <c r="N56" s="124">
        <f t="shared" si="1"/>
        <v>1.5615999999999999</v>
      </c>
      <c r="O56" s="125"/>
      <c r="Q56" s="146"/>
    </row>
    <row r="57" spans="1:18" ht="20.100000000000001" customHeight="1" x14ac:dyDescent="0.2">
      <c r="A57" s="103">
        <v>34912</v>
      </c>
      <c r="B57" s="76"/>
      <c r="C57" s="129" t="s">
        <v>165</v>
      </c>
      <c r="D57" s="130"/>
      <c r="E57" s="119" t="s">
        <v>67</v>
      </c>
      <c r="F57" s="40" t="s">
        <v>166</v>
      </c>
      <c r="G57" s="105" t="s">
        <v>90</v>
      </c>
      <c r="H57" s="105" t="s">
        <v>74</v>
      </c>
      <c r="I57" s="106">
        <v>1</v>
      </c>
      <c r="J57" s="120">
        <v>-0.02</v>
      </c>
      <c r="K57" s="126">
        <v>11</v>
      </c>
      <c r="L57" s="122">
        <v>142625</v>
      </c>
      <c r="M57" s="123"/>
      <c r="N57" s="124">
        <f t="shared" si="1"/>
        <v>8.5887999999999991</v>
      </c>
      <c r="O57" s="125"/>
      <c r="Q57" s="146"/>
    </row>
    <row r="58" spans="1:18" ht="20.100000000000001" customHeight="1" x14ac:dyDescent="0.2">
      <c r="A58" s="103">
        <v>34912</v>
      </c>
      <c r="B58" s="76"/>
      <c r="C58" s="149" t="s">
        <v>167</v>
      </c>
      <c r="D58" s="130"/>
      <c r="E58" s="119" t="s">
        <v>67</v>
      </c>
      <c r="F58" s="25" t="s">
        <v>168</v>
      </c>
      <c r="G58" s="105" t="s">
        <v>90</v>
      </c>
      <c r="H58" s="105" t="s">
        <v>74</v>
      </c>
      <c r="I58" s="106">
        <v>0.92</v>
      </c>
      <c r="J58" s="120">
        <v>0</v>
      </c>
      <c r="K58" s="126">
        <v>11</v>
      </c>
      <c r="L58" s="122">
        <v>142795</v>
      </c>
      <c r="M58" s="123"/>
      <c r="N58" s="124">
        <f t="shared" si="1"/>
        <v>8.5887999999999991</v>
      </c>
      <c r="O58" s="125"/>
      <c r="Q58" s="146"/>
    </row>
    <row r="59" spans="1:18" ht="20.100000000000001" customHeight="1" x14ac:dyDescent="0.2">
      <c r="A59" s="103">
        <v>35034</v>
      </c>
      <c r="B59" s="76"/>
      <c r="C59" s="149" t="s">
        <v>169</v>
      </c>
      <c r="D59" s="130"/>
      <c r="E59" s="119" t="s">
        <v>67</v>
      </c>
      <c r="F59" s="25" t="s">
        <v>170</v>
      </c>
      <c r="G59" s="105" t="s">
        <v>90</v>
      </c>
      <c r="H59" s="105" t="s">
        <v>74</v>
      </c>
      <c r="I59" s="106">
        <v>1</v>
      </c>
      <c r="J59" s="120">
        <v>-0.02</v>
      </c>
      <c r="K59" s="126">
        <v>37</v>
      </c>
      <c r="L59" s="122">
        <v>142806</v>
      </c>
      <c r="M59" s="123"/>
      <c r="N59" s="124">
        <f t="shared" si="1"/>
        <v>28.889599999999998</v>
      </c>
      <c r="O59" s="125"/>
      <c r="Q59" s="146"/>
    </row>
    <row r="60" spans="1:18" ht="20.100000000000001" customHeight="1" x14ac:dyDescent="0.2">
      <c r="A60" s="150">
        <v>35643</v>
      </c>
      <c r="B60" s="151"/>
      <c r="C60" s="143" t="s">
        <v>171</v>
      </c>
      <c r="D60" s="140"/>
      <c r="E60" s="119" t="s">
        <v>67</v>
      </c>
      <c r="F60" s="152" t="s">
        <v>172</v>
      </c>
      <c r="G60" s="119"/>
      <c r="H60" s="119" t="s">
        <v>74</v>
      </c>
      <c r="I60" s="135">
        <v>0.85</v>
      </c>
      <c r="J60" s="120">
        <v>-0.1542</v>
      </c>
      <c r="K60" s="126">
        <v>0</v>
      </c>
      <c r="L60" s="122">
        <v>142808</v>
      </c>
      <c r="M60" s="123"/>
      <c r="N60" s="124">
        <f t="shared" si="1"/>
        <v>0</v>
      </c>
      <c r="O60" s="125"/>
      <c r="Q60" s="146" t="s">
        <v>231</v>
      </c>
    </row>
    <row r="61" spans="1:18" ht="20.100000000000001" customHeight="1" x14ac:dyDescent="0.2">
      <c r="A61" s="103">
        <v>35034</v>
      </c>
      <c r="B61" s="76"/>
      <c r="C61" s="131" t="s">
        <v>173</v>
      </c>
      <c r="D61" s="105"/>
      <c r="E61" s="119" t="s">
        <v>67</v>
      </c>
      <c r="F61" s="105" t="s">
        <v>161</v>
      </c>
      <c r="G61" s="105" t="s">
        <v>90</v>
      </c>
      <c r="H61" s="105" t="s">
        <v>74</v>
      </c>
      <c r="I61" s="106">
        <v>0.85</v>
      </c>
      <c r="J61" s="120">
        <v>0</v>
      </c>
      <c r="K61" s="126">
        <v>8</v>
      </c>
      <c r="L61" s="122">
        <v>142809</v>
      </c>
      <c r="M61" s="123">
        <f>SUM(K53:K61)</f>
        <v>2007</v>
      </c>
      <c r="N61" s="124">
        <f t="shared" si="1"/>
        <v>6.2463999999999995</v>
      </c>
      <c r="O61" s="125">
        <f>SUM(N53:N61)</f>
        <v>1567.0655999999999</v>
      </c>
      <c r="Q61" s="146">
        <f>+M61-O61</f>
        <v>439.9344000000001</v>
      </c>
    </row>
    <row r="62" spans="1:18" ht="20.100000000000001" customHeight="1" thickBot="1" x14ac:dyDescent="0.3">
      <c r="A62" s="76"/>
      <c r="B62" s="76"/>
      <c r="C62" s="89" t="s">
        <v>174</v>
      </c>
      <c r="D62" s="110"/>
      <c r="E62" s="110"/>
      <c r="F62" s="110"/>
      <c r="G62" s="110"/>
      <c r="H62" s="110"/>
      <c r="I62" s="111"/>
      <c r="J62" s="153"/>
      <c r="K62" s="154">
        <f>SUM(K24:K61)</f>
        <v>3115</v>
      </c>
      <c r="L62" s="155"/>
      <c r="M62" s="156">
        <f>+M61+M52</f>
        <v>3115</v>
      </c>
      <c r="N62" s="157"/>
      <c r="O62" s="158">
        <f>+O61+O52</f>
        <v>2564.2656000000002</v>
      </c>
      <c r="Q62" s="146">
        <f>+M62-O62</f>
        <v>550.73439999999982</v>
      </c>
    </row>
    <row r="63" spans="1:18" ht="20.100000000000001" customHeight="1" x14ac:dyDescent="0.2">
      <c r="A63" s="96"/>
      <c r="B63" s="96"/>
      <c r="C63" s="97"/>
      <c r="D63" s="98"/>
      <c r="E63" s="98"/>
      <c r="F63" s="98"/>
      <c r="G63" s="98"/>
      <c r="H63" s="98"/>
      <c r="I63" s="99"/>
      <c r="J63" s="100"/>
      <c r="K63" s="159"/>
    </row>
    <row r="64" spans="1:18" ht="20.100000000000001" customHeight="1" x14ac:dyDescent="0.25">
      <c r="A64" s="76"/>
      <c r="B64" s="76"/>
      <c r="C64" s="89" t="s">
        <v>175</v>
      </c>
      <c r="I64" s="94"/>
      <c r="J64" s="95"/>
      <c r="K64" s="102"/>
    </row>
    <row r="65" spans="1:17" ht="20.100000000000001" customHeight="1" x14ac:dyDescent="0.2">
      <c r="A65" s="103">
        <v>34912</v>
      </c>
      <c r="B65" s="76"/>
      <c r="C65" s="104" t="s">
        <v>176</v>
      </c>
      <c r="D65" s="105"/>
      <c r="E65" s="105" t="s">
        <v>177</v>
      </c>
      <c r="F65" s="105"/>
      <c r="G65" s="105" t="s">
        <v>90</v>
      </c>
      <c r="H65" s="105" t="s">
        <v>73</v>
      </c>
      <c r="I65" s="106">
        <v>1</v>
      </c>
      <c r="J65" s="107">
        <v>0</v>
      </c>
      <c r="K65" s="108">
        <v>13</v>
      </c>
    </row>
    <row r="66" spans="1:17" ht="20.100000000000001" customHeight="1" x14ac:dyDescent="0.2">
      <c r="A66" s="160"/>
      <c r="B66" s="160"/>
      <c r="C66" s="161" t="s">
        <v>178</v>
      </c>
      <c r="D66" s="162"/>
      <c r="E66" s="162" t="s">
        <v>177</v>
      </c>
      <c r="F66" s="162"/>
      <c r="G66" s="162" t="s">
        <v>90</v>
      </c>
      <c r="H66" s="162" t="s">
        <v>73</v>
      </c>
      <c r="I66" s="163">
        <v>0.85</v>
      </c>
      <c r="J66" s="164">
        <v>0</v>
      </c>
      <c r="K66" s="108">
        <v>0</v>
      </c>
    </row>
    <row r="67" spans="1:17" ht="20.100000000000001" customHeight="1" x14ac:dyDescent="0.25">
      <c r="A67" s="76"/>
      <c r="B67" s="76"/>
      <c r="C67" s="89" t="s">
        <v>179</v>
      </c>
      <c r="D67" s="110"/>
      <c r="E67" s="110"/>
      <c r="F67" s="110"/>
      <c r="G67" s="110"/>
      <c r="H67" s="110"/>
      <c r="I67" s="111"/>
      <c r="J67" s="112"/>
      <c r="K67" s="165">
        <f>SUM(K65:K66)</f>
        <v>13</v>
      </c>
    </row>
    <row r="68" spans="1:17" ht="20.100000000000001" customHeight="1" x14ac:dyDescent="0.2">
      <c r="A68" s="96"/>
      <c r="B68" s="96"/>
      <c r="C68" s="97"/>
      <c r="D68" s="98"/>
      <c r="E68" s="98"/>
      <c r="F68" s="98"/>
      <c r="G68" s="98"/>
      <c r="H68" s="98"/>
      <c r="I68" s="99"/>
      <c r="J68" s="100"/>
      <c r="K68" s="101"/>
    </row>
    <row r="69" spans="1:17" ht="20.100000000000001" customHeight="1" x14ac:dyDescent="0.25">
      <c r="A69" s="76"/>
      <c r="B69" s="76"/>
      <c r="C69" s="89" t="s">
        <v>180</v>
      </c>
      <c r="I69" s="94"/>
      <c r="J69" s="95"/>
      <c r="K69" s="102"/>
    </row>
    <row r="70" spans="1:17" ht="20.100000000000001" customHeight="1" x14ac:dyDescent="0.2">
      <c r="A70" s="103">
        <v>35643</v>
      </c>
      <c r="B70" s="76"/>
      <c r="C70" s="134" t="s">
        <v>181</v>
      </c>
      <c r="D70" s="105"/>
      <c r="E70" s="105" t="s">
        <v>180</v>
      </c>
      <c r="F70" s="105" t="s">
        <v>182</v>
      </c>
      <c r="G70" s="105"/>
      <c r="H70" s="162" t="s">
        <v>73</v>
      </c>
      <c r="I70" s="163">
        <v>0.85</v>
      </c>
      <c r="J70" s="166">
        <v>-0.1542</v>
      </c>
      <c r="K70" s="167">
        <v>6</v>
      </c>
    </row>
    <row r="71" spans="1:17" ht="20.100000000000001" customHeight="1" x14ac:dyDescent="0.2">
      <c r="A71" s="76"/>
      <c r="B71" s="76"/>
      <c r="C71" s="161" t="s">
        <v>183</v>
      </c>
      <c r="D71" s="162"/>
      <c r="E71" s="162" t="s">
        <v>180</v>
      </c>
      <c r="F71" s="162" t="s">
        <v>183</v>
      </c>
      <c r="G71" s="162"/>
      <c r="H71" s="162"/>
      <c r="I71" s="163"/>
      <c r="J71" s="164"/>
      <c r="K71" s="167">
        <v>39</v>
      </c>
    </row>
    <row r="72" spans="1:17" ht="20.100000000000001" customHeight="1" x14ac:dyDescent="0.25">
      <c r="A72" s="76"/>
      <c r="B72" s="76"/>
      <c r="C72" s="89" t="s">
        <v>184</v>
      </c>
      <c r="D72" s="110"/>
      <c r="E72" s="110"/>
      <c r="F72" s="110"/>
      <c r="G72" s="110"/>
      <c r="H72" s="110"/>
      <c r="I72" s="111"/>
      <c r="J72" s="112"/>
      <c r="K72" s="165">
        <f>SUM(K70:K71)</f>
        <v>45</v>
      </c>
    </row>
    <row r="73" spans="1:17" ht="20.100000000000001" customHeight="1" x14ac:dyDescent="0.2">
      <c r="A73" s="96"/>
      <c r="B73" s="96"/>
      <c r="C73" s="97"/>
      <c r="D73" s="98"/>
      <c r="E73" s="98"/>
      <c r="F73" s="98"/>
      <c r="G73" s="98"/>
      <c r="H73" s="98"/>
      <c r="I73" s="99"/>
      <c r="J73" s="100"/>
      <c r="K73" s="101"/>
    </row>
    <row r="74" spans="1:17" ht="20.100000000000001" customHeight="1" x14ac:dyDescent="0.25">
      <c r="A74" s="76"/>
      <c r="B74" s="76"/>
      <c r="C74" s="89" t="s">
        <v>185</v>
      </c>
      <c r="I74" s="94"/>
      <c r="J74" s="95"/>
      <c r="K74" s="102"/>
    </row>
    <row r="75" spans="1:17" ht="20.100000000000001" customHeight="1" x14ac:dyDescent="0.2">
      <c r="A75" s="133">
        <v>36312</v>
      </c>
      <c r="B75" s="133"/>
      <c r="C75" s="168" t="s">
        <v>186</v>
      </c>
      <c r="D75" s="169"/>
      <c r="E75" s="170" t="s">
        <v>28</v>
      </c>
      <c r="F75" s="169" t="s">
        <v>187</v>
      </c>
      <c r="G75" s="169"/>
      <c r="H75" s="169" t="s">
        <v>71</v>
      </c>
      <c r="I75" s="171">
        <v>1</v>
      </c>
      <c r="J75" s="172">
        <v>-0.15</v>
      </c>
      <c r="K75" s="173">
        <v>0</v>
      </c>
      <c r="L75" s="174">
        <v>144973</v>
      </c>
      <c r="Q75" t="s">
        <v>231</v>
      </c>
    </row>
    <row r="76" spans="1:17" ht="20.100000000000001" customHeight="1" x14ac:dyDescent="0.2">
      <c r="A76" s="133">
        <v>36312</v>
      </c>
      <c r="B76" s="133"/>
      <c r="C76" s="168" t="s">
        <v>188</v>
      </c>
      <c r="D76" s="169"/>
      <c r="E76" s="170" t="s">
        <v>28</v>
      </c>
      <c r="F76" s="169" t="s">
        <v>189</v>
      </c>
      <c r="G76" s="169"/>
      <c r="H76" s="169" t="s">
        <v>71</v>
      </c>
      <c r="I76" s="171">
        <v>1</v>
      </c>
      <c r="J76" s="172">
        <v>-0.15</v>
      </c>
      <c r="K76" s="173">
        <v>0</v>
      </c>
      <c r="L76" s="174">
        <v>144976</v>
      </c>
      <c r="Q76" t="s">
        <v>231</v>
      </c>
    </row>
    <row r="77" spans="1:17" ht="20.100000000000001" customHeight="1" x14ac:dyDescent="0.2">
      <c r="A77" s="175">
        <v>34912</v>
      </c>
      <c r="B77" s="160"/>
      <c r="C77" s="161" t="s">
        <v>190</v>
      </c>
      <c r="D77" s="162"/>
      <c r="E77" s="170" t="s">
        <v>28</v>
      </c>
      <c r="F77" s="162" t="s">
        <v>191</v>
      </c>
      <c r="G77" s="162" t="s">
        <v>90</v>
      </c>
      <c r="H77" s="162" t="s">
        <v>71</v>
      </c>
      <c r="I77" s="163">
        <v>1</v>
      </c>
      <c r="J77" s="164">
        <v>-0.15</v>
      </c>
      <c r="K77" s="108">
        <v>0</v>
      </c>
      <c r="L77" s="174">
        <v>145116</v>
      </c>
      <c r="M77" s="176">
        <f>SUM(K75:K77)</f>
        <v>0</v>
      </c>
      <c r="Q77" t="s">
        <v>231</v>
      </c>
    </row>
    <row r="78" spans="1:17" ht="20.100000000000001" customHeight="1" x14ac:dyDescent="0.2">
      <c r="A78" s="175"/>
      <c r="B78" s="160"/>
      <c r="C78" s="161" t="s">
        <v>190</v>
      </c>
      <c r="D78" s="162"/>
      <c r="E78" s="162" t="s">
        <v>192</v>
      </c>
      <c r="F78" s="162" t="s">
        <v>191</v>
      </c>
      <c r="G78" s="162"/>
      <c r="H78" s="162" t="s">
        <v>71</v>
      </c>
      <c r="I78" s="163">
        <v>1</v>
      </c>
      <c r="J78" s="164">
        <f>-0.15-0.11</f>
        <v>-0.26</v>
      </c>
      <c r="K78" s="108">
        <v>0</v>
      </c>
      <c r="L78" s="174">
        <v>142401</v>
      </c>
      <c r="M78" s="176">
        <f>+K78</f>
        <v>0</v>
      </c>
      <c r="Q78" t="s">
        <v>231</v>
      </c>
    </row>
    <row r="79" spans="1:17" ht="20.100000000000001" customHeight="1" x14ac:dyDescent="0.2">
      <c r="A79" s="133">
        <v>36312</v>
      </c>
      <c r="B79" s="133"/>
      <c r="C79" s="168" t="s">
        <v>186</v>
      </c>
      <c r="D79" s="169"/>
      <c r="E79" s="169" t="s">
        <v>41</v>
      </c>
      <c r="F79" s="169" t="s">
        <v>187</v>
      </c>
      <c r="G79" s="169"/>
      <c r="H79" s="169" t="s">
        <v>71</v>
      </c>
      <c r="I79" s="171">
        <v>1</v>
      </c>
      <c r="J79" s="172">
        <v>-0.15</v>
      </c>
      <c r="K79" s="173">
        <v>0</v>
      </c>
      <c r="L79" s="174">
        <v>142422</v>
      </c>
      <c r="Q79" t="s">
        <v>231</v>
      </c>
    </row>
    <row r="80" spans="1:17" ht="20.100000000000001" customHeight="1" x14ac:dyDescent="0.2">
      <c r="A80" s="133">
        <v>36312</v>
      </c>
      <c r="B80" s="133"/>
      <c r="C80" s="177" t="s">
        <v>188</v>
      </c>
      <c r="D80" s="169"/>
      <c r="E80" s="169" t="s">
        <v>41</v>
      </c>
      <c r="F80" s="178" t="s">
        <v>189</v>
      </c>
      <c r="G80" s="169"/>
      <c r="H80" s="169" t="s">
        <v>71</v>
      </c>
      <c r="I80" s="171">
        <v>1</v>
      </c>
      <c r="J80" s="172">
        <v>-0.15</v>
      </c>
      <c r="K80" s="173">
        <v>0</v>
      </c>
      <c r="L80" s="174">
        <v>144962</v>
      </c>
      <c r="M80" s="176">
        <f>SUM(K79:K80)</f>
        <v>0</v>
      </c>
      <c r="Q80" t="s">
        <v>231</v>
      </c>
    </row>
    <row r="81" spans="1:17" ht="20.100000000000001" customHeight="1" x14ac:dyDescent="0.2">
      <c r="A81" s="133">
        <v>36312</v>
      </c>
      <c r="B81" s="133"/>
      <c r="C81" s="179" t="s">
        <v>186</v>
      </c>
      <c r="D81" s="180"/>
      <c r="E81" s="169" t="s">
        <v>193</v>
      </c>
      <c r="F81" s="169" t="s">
        <v>187</v>
      </c>
      <c r="G81" s="169"/>
      <c r="H81" s="169" t="s">
        <v>71</v>
      </c>
      <c r="I81" s="171">
        <v>1</v>
      </c>
      <c r="J81" s="172">
        <v>-0.15</v>
      </c>
      <c r="K81" s="173">
        <v>0</v>
      </c>
      <c r="L81" s="174">
        <v>142422</v>
      </c>
      <c r="Q81" t="s">
        <v>231</v>
      </c>
    </row>
    <row r="82" spans="1:17" ht="20.100000000000001" customHeight="1" x14ac:dyDescent="0.2">
      <c r="A82" s="133">
        <v>36312</v>
      </c>
      <c r="B82" s="133"/>
      <c r="C82" s="181" t="s">
        <v>188</v>
      </c>
      <c r="D82" s="169"/>
      <c r="E82" s="169" t="s">
        <v>193</v>
      </c>
      <c r="F82" s="169" t="s">
        <v>189</v>
      </c>
      <c r="G82" s="169"/>
      <c r="H82" s="169" t="s">
        <v>71</v>
      </c>
      <c r="I82" s="171">
        <v>1</v>
      </c>
      <c r="J82" s="172">
        <v>-0.15</v>
      </c>
      <c r="K82" s="173">
        <v>0</v>
      </c>
      <c r="L82" s="174">
        <v>144962</v>
      </c>
      <c r="M82" s="176"/>
      <c r="Q82" t="s">
        <v>231</v>
      </c>
    </row>
    <row r="83" spans="1:17" ht="20.100000000000001" customHeight="1" x14ac:dyDescent="0.2">
      <c r="A83" s="175">
        <v>34912</v>
      </c>
      <c r="B83" s="160"/>
      <c r="C83" s="182" t="s">
        <v>190</v>
      </c>
      <c r="D83" s="183"/>
      <c r="E83" s="162" t="s">
        <v>194</v>
      </c>
      <c r="F83" s="162" t="s">
        <v>191</v>
      </c>
      <c r="G83" s="162" t="s">
        <v>90</v>
      </c>
      <c r="H83" s="162" t="s">
        <v>71</v>
      </c>
      <c r="I83" s="163">
        <v>1</v>
      </c>
      <c r="J83" s="164">
        <v>-0.15</v>
      </c>
      <c r="K83" s="108">
        <v>0</v>
      </c>
      <c r="L83" s="174">
        <v>142401</v>
      </c>
      <c r="M83" s="176">
        <f>SUM(K81:K83)</f>
        <v>0</v>
      </c>
      <c r="Q83" t="s">
        <v>231</v>
      </c>
    </row>
    <row r="84" spans="1:17" ht="20.100000000000001" customHeight="1" x14ac:dyDescent="0.2">
      <c r="A84" s="76"/>
      <c r="B84" s="76"/>
      <c r="C84" s="184" t="s">
        <v>195</v>
      </c>
      <c r="D84" s="162"/>
      <c r="E84" s="162" t="s">
        <v>37</v>
      </c>
      <c r="F84" s="162" t="s">
        <v>195</v>
      </c>
      <c r="G84" s="162" t="s">
        <v>90</v>
      </c>
      <c r="H84" s="162" t="s">
        <v>71</v>
      </c>
      <c r="I84" s="163">
        <v>1</v>
      </c>
      <c r="J84" s="164">
        <v>-0.15</v>
      </c>
      <c r="K84" s="108">
        <v>0</v>
      </c>
      <c r="L84" s="174">
        <v>141897</v>
      </c>
    </row>
    <row r="85" spans="1:17" ht="20.100000000000001" customHeight="1" x14ac:dyDescent="0.2">
      <c r="A85" s="175">
        <v>34912</v>
      </c>
      <c r="B85" s="160"/>
      <c r="C85" s="182" t="s">
        <v>196</v>
      </c>
      <c r="D85" s="183"/>
      <c r="E85" s="162" t="s">
        <v>37</v>
      </c>
      <c r="F85" s="162" t="s">
        <v>197</v>
      </c>
      <c r="G85" s="162" t="s">
        <v>90</v>
      </c>
      <c r="H85" s="162" t="s">
        <v>71</v>
      </c>
      <c r="I85" s="163">
        <v>1</v>
      </c>
      <c r="J85" s="166">
        <v>-0.17</v>
      </c>
      <c r="K85" s="108">
        <v>0</v>
      </c>
      <c r="L85" s="174">
        <v>141974</v>
      </c>
    </row>
    <row r="86" spans="1:17" ht="20.100000000000001" customHeight="1" x14ac:dyDescent="0.2">
      <c r="A86" s="103">
        <v>35034</v>
      </c>
      <c r="B86" s="76"/>
      <c r="C86" s="131" t="s">
        <v>164</v>
      </c>
      <c r="D86" s="105"/>
      <c r="E86" s="105" t="s">
        <v>37</v>
      </c>
      <c r="F86" s="105" t="s">
        <v>198</v>
      </c>
      <c r="G86" s="105" t="s">
        <v>90</v>
      </c>
      <c r="H86" s="105" t="s">
        <v>74</v>
      </c>
      <c r="I86" s="106">
        <v>0.85</v>
      </c>
      <c r="J86" s="107">
        <v>0</v>
      </c>
      <c r="K86" s="108">
        <v>0</v>
      </c>
      <c r="L86" s="174">
        <v>144946</v>
      </c>
    </row>
    <row r="87" spans="1:17" ht="20.100000000000001" customHeight="1" x14ac:dyDescent="0.2">
      <c r="A87" s="175"/>
      <c r="B87" s="160"/>
      <c r="C87" s="161" t="s">
        <v>199</v>
      </c>
      <c r="D87" s="162"/>
      <c r="E87" s="162" t="s">
        <v>37</v>
      </c>
      <c r="F87" s="162" t="s">
        <v>200</v>
      </c>
      <c r="G87" s="162"/>
      <c r="H87" s="185" t="s">
        <v>201</v>
      </c>
      <c r="I87" s="163"/>
      <c r="J87" s="166"/>
      <c r="K87" s="108">
        <v>0</v>
      </c>
      <c r="L87" s="174">
        <v>144953</v>
      </c>
      <c r="M87" s="31">
        <v>4</v>
      </c>
    </row>
    <row r="88" spans="1:17" ht="20.100000000000001" customHeight="1" x14ac:dyDescent="0.2">
      <c r="A88" s="103">
        <v>34943</v>
      </c>
      <c r="B88" s="76"/>
      <c r="C88" s="128" t="s">
        <v>202</v>
      </c>
      <c r="D88" s="105"/>
      <c r="E88" s="105" t="s">
        <v>203</v>
      </c>
      <c r="F88" s="105" t="s">
        <v>204</v>
      </c>
      <c r="G88" s="105" t="s">
        <v>90</v>
      </c>
      <c r="H88" s="105" t="s">
        <v>71</v>
      </c>
      <c r="I88" s="106">
        <v>1</v>
      </c>
      <c r="J88" s="186">
        <v>-0.14000000000000001</v>
      </c>
      <c r="K88" s="108">
        <v>17</v>
      </c>
      <c r="L88" s="174">
        <v>141932</v>
      </c>
    </row>
    <row r="89" spans="1:17" ht="20.100000000000001" customHeight="1" x14ac:dyDescent="0.2">
      <c r="A89" s="103">
        <v>36251</v>
      </c>
      <c r="B89" s="103">
        <v>36616</v>
      </c>
      <c r="C89" s="129" t="s">
        <v>205</v>
      </c>
      <c r="D89" s="130"/>
      <c r="E89" s="105" t="s">
        <v>203</v>
      </c>
      <c r="F89" s="105" t="s">
        <v>206</v>
      </c>
      <c r="G89" s="105" t="s">
        <v>90</v>
      </c>
      <c r="H89" s="105" t="s">
        <v>71</v>
      </c>
      <c r="I89" s="106">
        <v>1</v>
      </c>
      <c r="J89" s="107">
        <v>-0.15</v>
      </c>
      <c r="K89" s="108">
        <v>54</v>
      </c>
      <c r="L89" s="174">
        <v>141962</v>
      </c>
    </row>
    <row r="90" spans="1:17" ht="20.100000000000001" customHeight="1" x14ac:dyDescent="0.2">
      <c r="A90" s="175">
        <v>35004</v>
      </c>
      <c r="B90" s="160"/>
      <c r="C90" s="187" t="s">
        <v>207</v>
      </c>
      <c r="D90" s="162"/>
      <c r="E90" s="162" t="s">
        <v>203</v>
      </c>
      <c r="F90" s="105" t="s">
        <v>208</v>
      </c>
      <c r="G90" s="162" t="s">
        <v>90</v>
      </c>
      <c r="H90" s="162" t="s">
        <v>71</v>
      </c>
      <c r="I90" s="163">
        <v>1</v>
      </c>
      <c r="J90" s="164">
        <v>-0.13</v>
      </c>
      <c r="K90" s="108">
        <v>23</v>
      </c>
      <c r="L90" s="174">
        <v>141979</v>
      </c>
    </row>
    <row r="91" spans="1:17" ht="20.100000000000001" customHeight="1" x14ac:dyDescent="0.2">
      <c r="A91" s="175">
        <v>34912</v>
      </c>
      <c r="B91" s="160"/>
      <c r="C91" s="161" t="s">
        <v>190</v>
      </c>
      <c r="D91" s="162"/>
      <c r="E91" s="162" t="s">
        <v>203</v>
      </c>
      <c r="F91" s="162" t="s">
        <v>191</v>
      </c>
      <c r="G91" s="162" t="s">
        <v>90</v>
      </c>
      <c r="H91" s="162" t="s">
        <v>71</v>
      </c>
      <c r="I91" s="163">
        <v>1</v>
      </c>
      <c r="J91" s="164">
        <v>-0.15</v>
      </c>
      <c r="K91" s="108">
        <v>0</v>
      </c>
      <c r="L91" s="174">
        <v>142401</v>
      </c>
      <c r="Q91" t="s">
        <v>231</v>
      </c>
    </row>
    <row r="92" spans="1:17" ht="20.100000000000001" customHeight="1" x14ac:dyDescent="0.2">
      <c r="A92" s="133">
        <v>36312</v>
      </c>
      <c r="B92" s="133"/>
      <c r="C92" s="168" t="s">
        <v>186</v>
      </c>
      <c r="D92" s="169"/>
      <c r="E92" s="169" t="s">
        <v>203</v>
      </c>
      <c r="F92" s="169" t="s">
        <v>187</v>
      </c>
      <c r="G92" s="169"/>
      <c r="H92" s="169" t="s">
        <v>71</v>
      </c>
      <c r="I92" s="171">
        <v>1</v>
      </c>
      <c r="J92" s="172">
        <v>-0.15</v>
      </c>
      <c r="K92" s="173">
        <v>0</v>
      </c>
      <c r="L92" s="174">
        <v>142422</v>
      </c>
      <c r="Q92" t="s">
        <v>231</v>
      </c>
    </row>
    <row r="93" spans="1:17" ht="20.100000000000001" customHeight="1" x14ac:dyDescent="0.2">
      <c r="A93" s="175"/>
      <c r="B93" s="160"/>
      <c r="C93" s="161" t="s">
        <v>209</v>
      </c>
      <c r="D93" s="162"/>
      <c r="E93" s="162" t="s">
        <v>203</v>
      </c>
      <c r="F93" s="162" t="s">
        <v>210</v>
      </c>
      <c r="G93" s="162"/>
      <c r="H93" s="162" t="s">
        <v>71</v>
      </c>
      <c r="I93" s="163">
        <v>0.93</v>
      </c>
      <c r="J93" s="166">
        <v>0</v>
      </c>
      <c r="K93" s="108">
        <v>0</v>
      </c>
      <c r="L93" s="188">
        <v>229651</v>
      </c>
      <c r="Q93" t="s">
        <v>231</v>
      </c>
    </row>
    <row r="94" spans="1:17" ht="20.100000000000001" customHeight="1" x14ac:dyDescent="0.2">
      <c r="A94" s="175">
        <v>36373</v>
      </c>
      <c r="B94" s="175">
        <v>36738</v>
      </c>
      <c r="C94" s="161" t="s">
        <v>211</v>
      </c>
      <c r="D94" s="162"/>
      <c r="E94" s="162" t="s">
        <v>203</v>
      </c>
      <c r="F94" s="162" t="s">
        <v>212</v>
      </c>
      <c r="G94" s="162"/>
      <c r="H94" s="105" t="s">
        <v>71</v>
      </c>
      <c r="I94" s="106">
        <v>1</v>
      </c>
      <c r="J94" s="107">
        <v>-0.15</v>
      </c>
      <c r="K94" s="108">
        <v>14</v>
      </c>
      <c r="L94" s="174">
        <v>205455</v>
      </c>
    </row>
    <row r="95" spans="1:17" ht="20.100000000000001" customHeight="1" x14ac:dyDescent="0.2">
      <c r="A95" s="133">
        <v>36312</v>
      </c>
      <c r="B95" s="133"/>
      <c r="C95" s="168" t="s">
        <v>188</v>
      </c>
      <c r="D95" s="169"/>
      <c r="E95" s="169" t="s">
        <v>203</v>
      </c>
      <c r="F95" s="169" t="s">
        <v>189</v>
      </c>
      <c r="G95" s="119" t="s">
        <v>90</v>
      </c>
      <c r="H95" s="169" t="s">
        <v>71</v>
      </c>
      <c r="I95" s="171">
        <v>1</v>
      </c>
      <c r="J95" s="172">
        <v>-0.15</v>
      </c>
      <c r="K95" s="173">
        <v>0</v>
      </c>
      <c r="L95" s="174">
        <v>144962</v>
      </c>
      <c r="Q95" t="s">
        <v>231</v>
      </c>
    </row>
    <row r="96" spans="1:17" ht="20.100000000000001" customHeight="1" x14ac:dyDescent="0.2">
      <c r="A96" s="175"/>
      <c r="B96" s="160"/>
      <c r="C96" s="161" t="s">
        <v>213</v>
      </c>
      <c r="D96" s="162"/>
      <c r="E96" s="162" t="s">
        <v>203</v>
      </c>
      <c r="F96" s="162" t="s">
        <v>214</v>
      </c>
      <c r="G96" s="162"/>
      <c r="H96" s="162" t="s">
        <v>71</v>
      </c>
      <c r="I96" s="163">
        <v>1</v>
      </c>
      <c r="J96" s="164">
        <v>-0.15</v>
      </c>
      <c r="K96" s="108">
        <v>71</v>
      </c>
      <c r="L96" s="174">
        <v>145125</v>
      </c>
      <c r="M96" s="176">
        <f>SUM(K88:K96)</f>
        <v>179</v>
      </c>
    </row>
    <row r="97" spans="1:14" ht="20.100000000000001" customHeight="1" x14ac:dyDescent="0.2">
      <c r="A97" s="103">
        <v>34912</v>
      </c>
      <c r="B97" s="76"/>
      <c r="C97" s="104" t="s">
        <v>215</v>
      </c>
      <c r="D97" s="105"/>
      <c r="E97" s="189" t="s">
        <v>27</v>
      </c>
      <c r="F97" s="105" t="s">
        <v>216</v>
      </c>
      <c r="G97" s="105" t="s">
        <v>90</v>
      </c>
      <c r="H97" s="105" t="s">
        <v>71</v>
      </c>
      <c r="I97" s="106">
        <v>1</v>
      </c>
      <c r="J97" s="107">
        <v>-0.18</v>
      </c>
      <c r="K97" s="108">
        <v>10</v>
      </c>
      <c r="L97" s="174">
        <v>144978</v>
      </c>
      <c r="M97" s="176">
        <f>+K97</f>
        <v>10</v>
      </c>
    </row>
    <row r="98" spans="1:14" ht="20.100000000000001" customHeight="1" x14ac:dyDescent="0.25">
      <c r="A98" s="76"/>
      <c r="B98" s="76"/>
      <c r="C98" s="89" t="s">
        <v>217</v>
      </c>
      <c r="D98" s="110"/>
      <c r="E98" s="110"/>
      <c r="F98" s="110"/>
      <c r="G98" s="110"/>
      <c r="H98" s="110"/>
      <c r="I98" s="111"/>
      <c r="J98" s="112"/>
      <c r="K98" s="113">
        <f>SUM(K75:K97)</f>
        <v>189</v>
      </c>
      <c r="M98" s="190">
        <f>SUM(K97,K75:K77)</f>
        <v>10</v>
      </c>
      <c r="N98" s="176">
        <f>SUM(K78:K96)</f>
        <v>179</v>
      </c>
    </row>
    <row r="99" spans="1:14" ht="20.100000000000001" customHeight="1" x14ac:dyDescent="0.2">
      <c r="A99" s="96"/>
      <c r="B99" s="96"/>
      <c r="C99" s="97"/>
      <c r="D99" s="98"/>
      <c r="E99" s="98"/>
      <c r="F99" s="98"/>
      <c r="G99" s="98"/>
      <c r="H99" s="98"/>
      <c r="I99" s="99"/>
      <c r="J99" s="100"/>
      <c r="K99" s="101"/>
    </row>
    <row r="100" spans="1:14" ht="20.100000000000001" customHeight="1" x14ac:dyDescent="0.25">
      <c r="A100" s="76"/>
      <c r="B100" s="76"/>
      <c r="C100" s="89" t="s">
        <v>218</v>
      </c>
      <c r="I100" s="94"/>
      <c r="J100" s="95"/>
      <c r="K100" s="102"/>
    </row>
    <row r="101" spans="1:14" ht="20.100000000000001" customHeight="1" x14ac:dyDescent="0.2">
      <c r="A101" s="103">
        <v>34912</v>
      </c>
      <c r="B101" s="76"/>
      <c r="C101" s="128" t="s">
        <v>219</v>
      </c>
      <c r="D101" s="105"/>
      <c r="E101" s="105" t="s">
        <v>54</v>
      </c>
      <c r="F101" s="105" t="s">
        <v>220</v>
      </c>
      <c r="G101" s="105" t="s">
        <v>90</v>
      </c>
      <c r="H101" s="105" t="s">
        <v>71</v>
      </c>
      <c r="I101" s="106">
        <v>1</v>
      </c>
      <c r="J101" s="107">
        <v>-0.1</v>
      </c>
      <c r="K101" s="108">
        <v>523</v>
      </c>
      <c r="L101" s="31">
        <v>141977</v>
      </c>
    </row>
    <row r="102" spans="1:14" ht="20.100000000000001" customHeight="1" x14ac:dyDescent="0.2">
      <c r="A102" s="103">
        <v>34912</v>
      </c>
      <c r="B102" s="76"/>
      <c r="C102" s="129" t="s">
        <v>221</v>
      </c>
      <c r="D102" s="130"/>
      <c r="E102" s="105" t="s">
        <v>54</v>
      </c>
      <c r="F102" s="105" t="s">
        <v>222</v>
      </c>
      <c r="G102" s="105" t="s">
        <v>90</v>
      </c>
      <c r="H102" s="105" t="s">
        <v>71</v>
      </c>
      <c r="I102" s="106">
        <v>1</v>
      </c>
      <c r="J102" s="107">
        <v>-0.1</v>
      </c>
      <c r="K102" s="108">
        <v>188</v>
      </c>
      <c r="L102" s="31">
        <v>141978</v>
      </c>
    </row>
    <row r="103" spans="1:14" ht="20.100000000000001" customHeight="1" x14ac:dyDescent="0.2">
      <c r="A103" s="103">
        <v>34912</v>
      </c>
      <c r="B103" s="76"/>
      <c r="C103" s="131" t="s">
        <v>223</v>
      </c>
      <c r="D103" s="105"/>
      <c r="E103" s="105" t="s">
        <v>54</v>
      </c>
      <c r="F103" s="105" t="s">
        <v>224</v>
      </c>
      <c r="G103" s="105" t="s">
        <v>90</v>
      </c>
      <c r="H103" s="105" t="s">
        <v>71</v>
      </c>
      <c r="I103" s="106">
        <v>1</v>
      </c>
      <c r="J103" s="107">
        <v>-0.15</v>
      </c>
      <c r="K103" s="108">
        <v>188</v>
      </c>
      <c r="L103" s="31">
        <v>141930</v>
      </c>
    </row>
    <row r="104" spans="1:14" ht="20.100000000000001" customHeight="1" x14ac:dyDescent="0.25">
      <c r="A104" s="76"/>
      <c r="B104" s="76"/>
      <c r="C104" s="89" t="s">
        <v>225</v>
      </c>
      <c r="D104" s="110"/>
      <c r="E104" s="110"/>
      <c r="F104" s="110"/>
      <c r="G104" s="110"/>
      <c r="H104" s="110"/>
      <c r="I104" s="111"/>
      <c r="J104" s="112"/>
      <c r="K104" s="113">
        <f>SUM(K101:K103)</f>
        <v>899</v>
      </c>
    </row>
    <row r="105" spans="1:14" ht="20.100000000000001" customHeight="1" x14ac:dyDescent="0.2">
      <c r="A105" s="96"/>
      <c r="B105" s="96"/>
      <c r="C105" s="97"/>
      <c r="D105" s="98"/>
      <c r="E105" s="98"/>
      <c r="F105" s="98"/>
      <c r="G105" s="98"/>
      <c r="H105" s="98"/>
      <c r="I105" s="99"/>
      <c r="J105" s="100"/>
      <c r="K105" s="101"/>
    </row>
    <row r="106" spans="1:14" ht="20.100000000000001" customHeight="1" x14ac:dyDescent="0.25">
      <c r="A106" s="76"/>
      <c r="B106" s="76"/>
      <c r="C106" s="89" t="s">
        <v>226</v>
      </c>
      <c r="I106" s="94"/>
      <c r="J106" s="95"/>
      <c r="K106" s="102"/>
    </row>
    <row r="107" spans="1:14" ht="20.100000000000001" customHeight="1" x14ac:dyDescent="0.2">
      <c r="A107" s="175">
        <v>35034</v>
      </c>
      <c r="B107" s="160"/>
      <c r="C107" s="182" t="s">
        <v>227</v>
      </c>
      <c r="D107" s="183"/>
      <c r="E107" s="162" t="s">
        <v>228</v>
      </c>
      <c r="F107" s="162" t="s">
        <v>229</v>
      </c>
      <c r="G107" s="162"/>
      <c r="H107" s="162" t="s">
        <v>75</v>
      </c>
      <c r="I107" s="163">
        <v>0.9</v>
      </c>
      <c r="J107" s="164">
        <v>0</v>
      </c>
      <c r="K107" s="108">
        <v>77</v>
      </c>
    </row>
    <row r="108" spans="1:14" ht="20.100000000000001" customHeight="1" x14ac:dyDescent="0.25">
      <c r="A108" s="76"/>
      <c r="B108" s="76"/>
      <c r="C108" s="89" t="s">
        <v>230</v>
      </c>
      <c r="D108" s="110"/>
      <c r="E108" s="110"/>
      <c r="F108" s="110"/>
      <c r="G108" s="110"/>
      <c r="H108" s="110"/>
      <c r="I108" s="111"/>
      <c r="J108" s="112"/>
      <c r="K108" s="165">
        <f>+K107</f>
        <v>77</v>
      </c>
    </row>
  </sheetData>
  <mergeCells count="1">
    <mergeCell ref="Q23:R23"/>
  </mergeCells>
  <printOptions gridLines="1"/>
  <pageMargins left="0.75" right="0.75" top="1" bottom="1" header="0.5" footer="0.5"/>
  <pageSetup scale="57" fitToHeight="3" orientation="portrait" horizontalDpi="300" verticalDpi="300" r:id="rId1"/>
  <headerFooter alignWithMargins="0">
    <oddHeader>&amp;A</oddHeader>
    <oddFooter>&amp;L&amp;"Arial,Italic"&amp;8Q:\gascon\common\sh\noms\0900Co-Owners Volumes to Enron.xls
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Avails 4-6</vt:lpstr>
      <vt:lpstr>CoOwner Vols</vt:lpstr>
      <vt:lpstr>'CoOwner Vols'!Print_Area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Jan Havlíček</cp:lastModifiedBy>
  <cp:lastPrinted>2000-09-28T14:24:02Z</cp:lastPrinted>
  <dcterms:created xsi:type="dcterms:W3CDTF">2000-04-06T15:23:07Z</dcterms:created>
  <dcterms:modified xsi:type="dcterms:W3CDTF">2023-09-16T18:49:17Z</dcterms:modified>
</cp:coreProperties>
</file>