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E70E2E-0F74-4658-9B7A-2BFF71E8815F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" r:id="rId1"/>
    <sheet name="Midcontinent Gas" sheetId="2" r:id="rId2"/>
  </sheets>
  <definedNames>
    <definedName name="_xlnm.Print_Area" localSheetId="1">'Midcontinent Gas'!$A$1:$S$168</definedName>
    <definedName name="_xlnm.Print_Titles" localSheetId="1">'Midcontinent Gas'!$1:$10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2" i="2" l="1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K25" i="2"/>
  <c r="M25" i="2"/>
  <c r="N25" i="2"/>
  <c r="P25" i="2"/>
  <c r="R25" i="2"/>
  <c r="S25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K38" i="2"/>
  <c r="M38" i="2"/>
  <c r="N38" i="2"/>
  <c r="P38" i="2"/>
  <c r="R38" i="2"/>
  <c r="S38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K116" i="2"/>
  <c r="M116" i="2"/>
  <c r="N116" i="2"/>
  <c r="P116" i="2"/>
  <c r="R116" i="2"/>
  <c r="S116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K142" i="2"/>
  <c r="M142" i="2"/>
  <c r="N142" i="2"/>
  <c r="P142" i="2"/>
  <c r="R142" i="2"/>
  <c r="S142" i="2"/>
  <c r="M146" i="2"/>
  <c r="N146" i="2"/>
  <c r="O146" i="2"/>
  <c r="P146" i="2"/>
  <c r="M147" i="2"/>
  <c r="N147" i="2"/>
  <c r="O147" i="2"/>
  <c r="P147" i="2"/>
  <c r="K149" i="2"/>
  <c r="M149" i="2"/>
  <c r="N149" i="2"/>
  <c r="P149" i="2"/>
  <c r="R149" i="2"/>
  <c r="S149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K167" i="2"/>
  <c r="M167" i="2"/>
  <c r="N167" i="2"/>
  <c r="P167" i="2"/>
  <c r="R167" i="2"/>
  <c r="S167" i="2"/>
  <c r="E11" i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E14" i="1"/>
  <c r="G14" i="1"/>
  <c r="H14" i="1"/>
  <c r="J14" i="1"/>
  <c r="K14" i="1"/>
  <c r="E15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J19" i="1"/>
  <c r="K19" i="1"/>
  <c r="E20" i="1"/>
  <c r="G20" i="1"/>
  <c r="H20" i="1"/>
  <c r="J20" i="1"/>
  <c r="K20" i="1"/>
  <c r="E21" i="1"/>
  <c r="G21" i="1"/>
  <c r="H21" i="1"/>
  <c r="J21" i="1"/>
  <c r="K21" i="1"/>
  <c r="E22" i="1"/>
  <c r="G22" i="1"/>
  <c r="H22" i="1"/>
  <c r="J22" i="1"/>
  <c r="K22" i="1"/>
  <c r="E23" i="1"/>
  <c r="G23" i="1"/>
  <c r="H23" i="1"/>
  <c r="J23" i="1"/>
  <c r="K23" i="1"/>
  <c r="E24" i="1"/>
  <c r="G24" i="1"/>
  <c r="H24" i="1"/>
  <c r="J24" i="1"/>
  <c r="K24" i="1"/>
  <c r="E25" i="1"/>
  <c r="G25" i="1"/>
  <c r="H25" i="1"/>
  <c r="J25" i="1"/>
  <c r="K25" i="1"/>
  <c r="E26" i="1"/>
  <c r="G26" i="1"/>
  <c r="H26" i="1"/>
  <c r="J26" i="1"/>
  <c r="K26" i="1"/>
  <c r="E27" i="1"/>
  <c r="G27" i="1"/>
  <c r="H27" i="1"/>
  <c r="J27" i="1"/>
  <c r="K27" i="1"/>
  <c r="E28" i="1"/>
  <c r="G28" i="1"/>
  <c r="H28" i="1"/>
  <c r="J28" i="1"/>
  <c r="K28" i="1"/>
  <c r="E29" i="1"/>
  <c r="G29" i="1"/>
  <c r="H29" i="1"/>
  <c r="J29" i="1"/>
  <c r="K29" i="1"/>
  <c r="E30" i="1"/>
  <c r="G30" i="1"/>
  <c r="H30" i="1"/>
  <c r="J30" i="1"/>
  <c r="K30" i="1"/>
  <c r="E31" i="1"/>
  <c r="G31" i="1"/>
  <c r="H31" i="1"/>
  <c r="J31" i="1"/>
  <c r="K31" i="1"/>
  <c r="E32" i="1"/>
  <c r="G32" i="1"/>
  <c r="H32" i="1"/>
  <c r="J32" i="1"/>
  <c r="K32" i="1"/>
  <c r="E33" i="1"/>
  <c r="G33" i="1"/>
  <c r="H33" i="1"/>
  <c r="J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J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J54" i="1"/>
  <c r="K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J75" i="1"/>
  <c r="K75" i="1"/>
  <c r="E76" i="1"/>
  <c r="G76" i="1"/>
  <c r="H76" i="1"/>
  <c r="J76" i="1"/>
  <c r="K76" i="1"/>
  <c r="E77" i="1"/>
  <c r="G77" i="1"/>
  <c r="H77" i="1"/>
  <c r="J77" i="1"/>
  <c r="K77" i="1"/>
  <c r="E78" i="1"/>
  <c r="G78" i="1"/>
  <c r="H78" i="1"/>
  <c r="J78" i="1"/>
  <c r="K78" i="1"/>
  <c r="E79" i="1"/>
  <c r="G79" i="1"/>
  <c r="H79" i="1"/>
  <c r="J79" i="1"/>
  <c r="K79" i="1"/>
  <c r="E80" i="1"/>
  <c r="G80" i="1"/>
  <c r="H80" i="1"/>
  <c r="J80" i="1"/>
  <c r="K80" i="1"/>
  <c r="E81" i="1"/>
  <c r="G81" i="1"/>
  <c r="H81" i="1"/>
  <c r="J81" i="1"/>
  <c r="K81" i="1"/>
  <c r="E82" i="1"/>
  <c r="G82" i="1"/>
  <c r="H82" i="1"/>
  <c r="J82" i="1"/>
  <c r="K82" i="1"/>
  <c r="E83" i="1"/>
  <c r="G83" i="1"/>
  <c r="H83" i="1"/>
  <c r="J83" i="1"/>
  <c r="K83" i="1"/>
  <c r="E84" i="1"/>
  <c r="G84" i="1"/>
  <c r="H84" i="1"/>
  <c r="J84" i="1"/>
  <c r="K84" i="1"/>
  <c r="E85" i="1"/>
  <c r="G85" i="1"/>
  <c r="H85" i="1"/>
  <c r="J85" i="1"/>
  <c r="K85" i="1"/>
  <c r="E86" i="1"/>
  <c r="G86" i="1"/>
  <c r="H86" i="1"/>
  <c r="J86" i="1"/>
  <c r="K86" i="1"/>
  <c r="E87" i="1"/>
  <c r="G87" i="1"/>
  <c r="H87" i="1"/>
  <c r="J87" i="1"/>
  <c r="K87" i="1"/>
  <c r="E88" i="1"/>
  <c r="G88" i="1"/>
  <c r="H88" i="1"/>
  <c r="J88" i="1"/>
  <c r="K88" i="1"/>
  <c r="E89" i="1"/>
  <c r="G89" i="1"/>
  <c r="H89" i="1"/>
  <c r="J89" i="1"/>
  <c r="K89" i="1"/>
  <c r="E90" i="1"/>
  <c r="G90" i="1"/>
  <c r="H90" i="1"/>
  <c r="J90" i="1"/>
  <c r="K90" i="1"/>
  <c r="E91" i="1"/>
  <c r="G91" i="1"/>
  <c r="H91" i="1"/>
  <c r="J91" i="1"/>
  <c r="K91" i="1"/>
  <c r="E92" i="1"/>
  <c r="G92" i="1"/>
  <c r="H92" i="1"/>
  <c r="J92" i="1"/>
  <c r="K92" i="1"/>
  <c r="E93" i="1"/>
  <c r="G93" i="1"/>
  <c r="H93" i="1"/>
  <c r="J93" i="1"/>
  <c r="K93" i="1"/>
  <c r="E94" i="1"/>
  <c r="G94" i="1"/>
  <c r="H94" i="1"/>
  <c r="J94" i="1"/>
  <c r="K94" i="1"/>
  <c r="E95" i="1"/>
  <c r="G95" i="1"/>
  <c r="H95" i="1"/>
  <c r="J95" i="1"/>
  <c r="K95" i="1"/>
  <c r="E96" i="1"/>
  <c r="G96" i="1"/>
  <c r="H96" i="1"/>
  <c r="J96" i="1"/>
  <c r="K96" i="1"/>
  <c r="E97" i="1"/>
  <c r="G97" i="1"/>
  <c r="H97" i="1"/>
  <c r="J97" i="1"/>
  <c r="K97" i="1"/>
  <c r="E98" i="1"/>
  <c r="G98" i="1"/>
  <c r="H98" i="1"/>
  <c r="J98" i="1"/>
  <c r="K98" i="1"/>
  <c r="C99" i="1"/>
  <c r="G99" i="1"/>
  <c r="H99" i="1"/>
  <c r="J99" i="1"/>
  <c r="K99" i="1"/>
</calcChain>
</file>

<file path=xl/sharedStrings.xml><?xml version="1.0" encoding="utf-8"?>
<sst xmlns="http://schemas.openxmlformats.org/spreadsheetml/2006/main" count="1173" uniqueCount="371">
  <si>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</si>
  <si>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</si>
  <si>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</si>
  <si>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</si>
  <si>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</si>
  <si>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</si>
  <si>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</si>
  <si>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</si>
  <si>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</si>
  <si>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</si>
  <si>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</si>
  <si>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</si>
  <si>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</si>
  <si>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Columbia</t>
  </si>
  <si>
    <t>EC 334 F SALES</t>
  </si>
  <si>
    <t>EI 314 - EXXON OP. - COL. MTR 623</t>
  </si>
  <si>
    <t>GBGS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</si>
  <si>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</si>
  <si>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</si>
  <si>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</si>
  <si>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</si>
  <si>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</si>
  <si>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</si>
  <si>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</si>
  <si>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</si>
  <si>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</si>
  <si>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313 OCS-G-2608</t>
  </si>
  <si>
    <t>EI 330 A SR MTR 004746</t>
  </si>
  <si>
    <t>EI 330 B SR MTR 004747</t>
  </si>
  <si>
    <t>EI 330 C SR MTR 004741</t>
  </si>
  <si>
    <t>EI 333 SR MTR 004754</t>
  </si>
  <si>
    <t>SMI 23 SR MTR. 004794</t>
  </si>
  <si>
    <t>SMI 41 SR MTR. 004728</t>
  </si>
  <si>
    <t>SMI 128 SR MTR 004753</t>
  </si>
  <si>
    <t>Stingray</t>
  </si>
  <si>
    <t>GARDEN BANKS 161/162 - DEVON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</si>
  <si>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</si>
  <si>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</si>
  <si>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</si>
  <si>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</si>
  <si>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</si>
  <si>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</si>
  <si>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</si>
  <si>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</si>
  <si>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</si>
  <si>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</si>
  <si>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</si>
  <si>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</si>
  <si>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</si>
  <si>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</si>
  <si>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</si>
  <si>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</si>
  <si>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</si>
  <si>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</si>
  <si>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</si>
  <si>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</si>
  <si>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</si>
  <si>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</si>
  <si>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</si>
  <si>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</si>
  <si>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</si>
  <si>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</si>
  <si>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</si>
  <si>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</si>
  <si>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</si>
  <si>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Reliant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</si>
  <si>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</si>
  <si>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</si>
  <si>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</si>
  <si>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</si>
  <si>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</si>
  <si>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</si>
  <si>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</si>
  <si>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ELMGROVE - ELSTON 20-1</t>
  </si>
  <si>
    <t>ELMGROVE - HUTCHINSON 9 - 1</t>
  </si>
  <si>
    <t>GRETA - TOM O'CONNOR</t>
  </si>
  <si>
    <t>HALL PLT. (AVIATORS AREA)</t>
  </si>
  <si>
    <t>JENNINGS RANCH - PIN 446</t>
  </si>
  <si>
    <t>Tejas</t>
  </si>
  <si>
    <t>JENNINGS PLANT</t>
  </si>
  <si>
    <t>MCFADDIN, E. CP</t>
  </si>
  <si>
    <t>TETCO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</si>
  <si>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</si>
  <si>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</si>
  <si>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</si>
  <si>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</si>
  <si>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</si>
  <si>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</si>
  <si>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</si>
  <si>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VOLPE FIELD CP</t>
  </si>
  <si>
    <t>VOLPE, SE</t>
  </si>
  <si>
    <t>WASKOM - JETER #2</t>
  </si>
  <si>
    <t>WASCOM CP</t>
  </si>
  <si>
    <t>WC 165 (291) ANR</t>
  </si>
  <si>
    <t>PATTERSON (Tennessee Meter)</t>
  </si>
  <si>
    <t>ANR</t>
  </si>
  <si>
    <t>REDFISH POINT CP</t>
  </si>
  <si>
    <t>HAYNES 17,18 CP</t>
  </si>
  <si>
    <t>HAYNES PLANT</t>
  </si>
  <si>
    <t>SLIGO, NORTH</t>
  </si>
  <si>
    <t>CARTHAGE - AMERICAN CENTRAL</t>
  </si>
  <si>
    <t>CARTHAGE - KOCH</t>
  </si>
  <si>
    <t>VIRGINIA</t>
  </si>
  <si>
    <t>JULY 2000 NOMINATIONS</t>
  </si>
  <si>
    <t>GARDEN BANKS 161/162 - ENTERPRISE</t>
  </si>
  <si>
    <t>increase PVR for retrograde payback</t>
  </si>
  <si>
    <t>TREVINO PLANT</t>
  </si>
  <si>
    <t>Trevino Plant, not Garza Plant</t>
  </si>
  <si>
    <t>HAYNES 21</t>
  </si>
  <si>
    <t>Tejas Meter # 23-805-24</t>
  </si>
  <si>
    <t>SID RICHARDSON (KEYSTONE GAS)</t>
  </si>
  <si>
    <t>TO:  AMI CHOKSHI</t>
  </si>
  <si>
    <t>PHONE:</t>
  </si>
  <si>
    <t>(713) 853-9272</t>
  </si>
  <si>
    <t>EFFECTIVE DATE:</t>
  </si>
  <si>
    <t xml:space="preserve">       ENRON NORTH AMERICA</t>
  </si>
  <si>
    <t>FAX:</t>
  </si>
  <si>
    <t>(713) 646-2391</t>
  </si>
  <si>
    <t>E-MAIL:</t>
  </si>
  <si>
    <t>ami.chokshi@enron.com</t>
  </si>
  <si>
    <t>FROM:  JAN SVAJIAN</t>
  </si>
  <si>
    <t>(405) 552-8163</t>
  </si>
  <si>
    <t xml:space="preserve">            DEVON ENERGY CORPORATION</t>
  </si>
  <si>
    <t>(405) 552-4664</t>
  </si>
  <si>
    <t>jan.svajian@dvn.com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</si>
  <si>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</si>
  <si>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</si>
  <si>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</si>
  <si>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</si>
  <si>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</si>
  <si>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</si>
  <si>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</si>
  <si>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</si>
  <si>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</si>
  <si>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</si>
  <si>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</si>
  <si>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</si>
  <si>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</si>
  <si>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</si>
  <si>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</si>
  <si>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</si>
  <si>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</si>
  <si>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</si>
  <si>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</si>
  <si>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</si>
  <si>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</si>
  <si>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</si>
  <si>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</si>
  <si>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</si>
  <si>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</si>
  <si>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</si>
  <si>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</si>
  <si>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</si>
  <si>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</si>
  <si>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</si>
  <si>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</si>
  <si>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</si>
  <si>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</si>
  <si>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</si>
  <si>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</si>
  <si>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</si>
  <si>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</si>
  <si>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</si>
  <si>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</si>
  <si>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</si>
  <si>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</si>
  <si>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</si>
  <si>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</si>
  <si>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</si>
  <si>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</si>
  <si>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</si>
  <si>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</si>
  <si>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</si>
  <si>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</si>
  <si>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</si>
  <si>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</si>
  <si>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</si>
  <si>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</si>
  <si>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</si>
  <si>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</si>
  <si>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</si>
  <si>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</si>
  <si>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</si>
  <si>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</si>
  <si>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</si>
  <si>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</si>
  <si>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</si>
  <si>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</si>
  <si>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</si>
  <si>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</si>
  <si>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</si>
  <si>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</si>
  <si>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</si>
  <si>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</si>
  <si>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</si>
  <si>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</si>
  <si>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</si>
  <si>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</si>
  <si>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</si>
  <si>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</si>
  <si>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</si>
  <si>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</si>
  <si>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</si>
  <si>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</si>
  <si>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</si>
  <si>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</si>
  <si>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</si>
  <si>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</si>
  <si>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</si>
  <si>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</si>
  <si>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</si>
  <si>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</si>
  <si>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</si>
  <si>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</si>
  <si>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</si>
  <si>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</si>
  <si>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</si>
  <si>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</si>
  <si>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</si>
  <si>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</si>
  <si>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</si>
  <si>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</si>
  <si>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</si>
  <si>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</si>
  <si>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</si>
  <si>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</si>
  <si>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</si>
  <si>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</si>
  <si>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</si>
  <si>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</si>
  <si>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</si>
  <si>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</si>
  <si>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</si>
  <si>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</si>
  <si>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</si>
  <si>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</si>
  <si>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</si>
  <si>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</si>
  <si>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</si>
  <si>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</si>
  <si>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</si>
  <si>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</si>
  <si>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</si>
  <si>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</si>
  <si>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</si>
  <si>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</si>
  <si>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</si>
  <si>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</si>
  <si>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</si>
  <si>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</si>
  <si>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</si>
  <si>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</si>
  <si>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</si>
  <si>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</si>
  <si>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</si>
  <si>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</si>
  <si>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</si>
  <si>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</si>
  <si>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</si>
  <si>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</si>
  <si>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</si>
  <si>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</si>
  <si>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</si>
  <si>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</si>
  <si>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</si>
  <si>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</si>
  <si>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</si>
  <si>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</si>
  <si>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</si>
  <si>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</si>
  <si>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</si>
  <si>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</si>
  <si>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</si>
  <si>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</si>
  <si>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</si>
  <si>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</si>
  <si>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</si>
  <si>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</si>
  <si>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</si>
  <si>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</si>
  <si>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</si>
  <si>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</si>
  <si>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</si>
  <si>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</si>
  <si>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</si>
  <si>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</si>
  <si>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</si>
  <si>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</si>
  <si>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</si>
  <si>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</si>
  <si>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</si>
  <si>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</si>
  <si>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</si>
  <si>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</si>
  <si>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</si>
  <si>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</si>
  <si>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</si>
  <si>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</si>
  <si>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</si>
  <si>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</si>
  <si>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</si>
  <si>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</si>
  <si>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</si>
  <si>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</si>
  <si>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</si>
  <si>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</si>
  <si>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</si>
  <si>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</si>
  <si>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</si>
  <si>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</si>
  <si>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</si>
  <si>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</si>
  <si>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</si>
  <si>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</si>
  <si>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</si>
  <si>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</si>
  <si>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</si>
  <si>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</si>
  <si>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</si>
  <si>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</si>
  <si>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</si>
  <si>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</si>
  <si>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</si>
  <si>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</si>
  <si>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</si>
  <si>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</si>
  <si>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</si>
  <si>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</si>
  <si>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</si>
  <si>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</si>
  <si>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</si>
  <si>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</si>
  <si>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</si>
  <si>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</si>
  <si>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</si>
  <si>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</si>
  <si>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</si>
  <si>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</si>
  <si>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</si>
  <si>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</si>
  <si>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</si>
  <si>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</si>
  <si>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</si>
  <si>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</si>
  <si>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</si>
  <si>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</si>
  <si>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</si>
  <si>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</si>
  <si>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</si>
  <si>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</si>
  <si>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</si>
  <si>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</si>
  <si>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</si>
  <si>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</si>
  <si>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</si>
  <si>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</si>
  <si>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</si>
  <si>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</si>
  <si>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</si>
  <si>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</si>
  <si>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</si>
  <si>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</si>
  <si>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305 (296) SR METER 006333</t>
  </si>
  <si>
    <t>EI 337A TX GAS SR METER 004771</t>
  </si>
  <si>
    <t>WC 560/561 - NEWFIELD SR METER 009740</t>
  </si>
  <si>
    <t>WC 580 GAS SALES SR METER 004700</t>
  </si>
  <si>
    <t>Estimated PVR</t>
  </si>
  <si>
    <t>GARDEN BANKS 128 SR METER 004850</t>
  </si>
  <si>
    <t>Estimated Volume</t>
  </si>
  <si>
    <t xml:space="preserve">Estimated Volume </t>
  </si>
  <si>
    <t>Estimated Volume and PVR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</si>
</sst>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2" fillId="0" borderId="0" xfId="0" applyFont="1" applyFill="1"/>
    <xf numFmtId="0" fontId="1" fillId="0" borderId="0" xfId="0" applyFont="1" applyFill="1"/>
    <xf numFmtId="1" fontId="2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4" fontId="1" fillId="0" borderId="0" xfId="0" applyNumberFormat="1" applyFont="1" applyFill="1" applyAlignment="1">
      <alignment horizontal="center"/>
    </xf>
    <xf numFmtId="14" fontId="0" fillId="0" borderId="0" xfId="0" applyNumberFormat="1" applyFill="1"/>
    <xf numFmtId="2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 applyFill="1" applyAlignment="1">
      <alignment horizontal="right"/>
    </xf>
    <xf numFmtId="0" fontId="2" fillId="0" borderId="2" xfId="0" applyFont="1" applyFill="1" applyBorder="1"/>
    <xf numFmtId="2" fontId="2" fillId="0" borderId="2" xfId="0" applyNumberFormat="1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66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2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6"/>
  <sheetViews>
    <sheetView tabSelected="1" workbookViewId="0">
      <pane ySplit="8" topLeftCell="A9" activePane="bottomLeft" state="frozen"/>
      <selection pane="bottomLeft" activeCell="E20" sqref="E20"/>
    </sheetView>
  </sheetViews>
  <sheetFormatPr defaultRowHeight="12.75" x14ac:dyDescent="0.2"/>
  <cols>
    <col min="2" max="2" width="40.7109375" customWidth="1"/>
    <col min="3" max="11" width="15.7109375" customWidth="1"/>
    <col min="12" max="12" width="44.42578125" customWidth="1"/>
    <col min="13" max="27" width="15.7109375" customWidth="1"/>
  </cols>
  <sheetData>
    <row r="3" spans="1:12" x14ac:dyDescent="0.2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">
      <c r="B5" s="2" t="s">
        <v>103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39" thickBot="1" x14ac:dyDescent="0.25">
      <c r="A8" s="5" t="s">
        <v>1</v>
      </c>
      <c r="B8" s="6" t="s">
        <v>2</v>
      </c>
      <c r="C8" s="7" t="s">
        <v>3</v>
      </c>
      <c r="D8" s="7" t="s">
        <v>4</v>
      </c>
      <c r="E8" s="7" t="s">
        <v>5</v>
      </c>
      <c r="F8" s="6" t="s">
        <v>6</v>
      </c>
      <c r="G8" s="6" t="s">
        <v>7</v>
      </c>
      <c r="H8" s="7" t="s">
        <v>8</v>
      </c>
      <c r="I8" s="6" t="s">
        <v>9</v>
      </c>
      <c r="J8" s="6" t="s">
        <v>10</v>
      </c>
      <c r="K8" s="7" t="s">
        <v>11</v>
      </c>
      <c r="L8" s="6" t="s">
        <v>12</v>
      </c>
    </row>
    <row r="9" spans="1:12" x14ac:dyDescent="0.2">
      <c r="A9" s="10"/>
      <c r="B9" s="10"/>
      <c r="C9" s="18">
        <v>36678</v>
      </c>
      <c r="D9" s="18"/>
      <c r="E9" s="18"/>
      <c r="F9" s="10"/>
      <c r="G9" s="10"/>
      <c r="H9" s="10"/>
      <c r="I9" s="12"/>
      <c r="J9" s="10"/>
      <c r="K9" s="10"/>
      <c r="L9" s="13"/>
    </row>
    <row r="10" spans="1:12" x14ac:dyDescent="0.2">
      <c r="A10" s="10"/>
      <c r="B10" s="10"/>
      <c r="C10" s="19"/>
      <c r="D10" s="19"/>
      <c r="E10" s="19"/>
      <c r="F10" s="10"/>
      <c r="G10" s="11"/>
      <c r="H10" s="10"/>
      <c r="I10" s="12"/>
      <c r="J10" s="10"/>
      <c r="K10" s="10"/>
      <c r="L10" s="13"/>
    </row>
    <row r="11" spans="1:12" s="10" customFormat="1" x14ac:dyDescent="0.2">
      <c r="A11" s="13" t="s">
        <v>13</v>
      </c>
      <c r="B11" s="13" t="s">
        <v>14</v>
      </c>
      <c r="C11" s="13">
        <v>133</v>
      </c>
      <c r="D11" s="13"/>
      <c r="E11" s="13">
        <f t="shared" ref="E11:E42" si="0" xml:space="preserve"> SUM(C11*D11)</f>
        <v>0</v>
      </c>
      <c r="F11" s="13"/>
      <c r="G11" s="15">
        <f t="shared" ref="G11:G42" si="1" xml:space="preserve"> SUM(C11-E11)*F11</f>
        <v>0</v>
      </c>
      <c r="H11" s="15">
        <f t="shared" ref="H11:H42" si="2" xml:space="preserve"> SUM(C11-E11-G11)</f>
        <v>133</v>
      </c>
      <c r="I11" s="20">
        <v>0</v>
      </c>
      <c r="J11" s="15">
        <f t="shared" ref="J11:J75" si="3" xml:space="preserve"> SUM(H11*I11)</f>
        <v>0</v>
      </c>
      <c r="K11" s="15">
        <f t="shared" ref="K11:K75" si="4" xml:space="preserve"> SUM(H11-J11)</f>
        <v>133</v>
      </c>
      <c r="L11" s="13"/>
    </row>
    <row r="12" spans="1:12" s="10" customFormat="1" x14ac:dyDescent="0.2">
      <c r="A12" s="13" t="s">
        <v>13</v>
      </c>
      <c r="B12" s="13" t="s">
        <v>15</v>
      </c>
      <c r="C12" s="13">
        <v>202</v>
      </c>
      <c r="D12" s="13"/>
      <c r="E12" s="13">
        <f t="shared" si="0"/>
        <v>0</v>
      </c>
      <c r="F12" s="13"/>
      <c r="G12" s="15">
        <f t="shared" si="1"/>
        <v>0</v>
      </c>
      <c r="H12" s="15">
        <f t="shared" si="2"/>
        <v>202</v>
      </c>
      <c r="I12" s="20">
        <v>0</v>
      </c>
      <c r="J12" s="15">
        <f t="shared" si="3"/>
        <v>0</v>
      </c>
      <c r="K12" s="15">
        <f t="shared" si="4"/>
        <v>202</v>
      </c>
      <c r="L12" s="13"/>
    </row>
    <row r="13" spans="1:12" s="10" customFormat="1" x14ac:dyDescent="0.2">
      <c r="A13" s="13" t="s">
        <v>16</v>
      </c>
      <c r="B13" s="13" t="s">
        <v>367</v>
      </c>
      <c r="C13" s="13">
        <v>8974</v>
      </c>
      <c r="D13" s="13">
        <v>0.02</v>
      </c>
      <c r="E13" s="13">
        <f t="shared" si="0"/>
        <v>179.48</v>
      </c>
      <c r="F13" s="13">
        <v>0.2324</v>
      </c>
      <c r="G13" s="15">
        <f t="shared" si="1"/>
        <v>2043.846448</v>
      </c>
      <c r="H13" s="15">
        <f t="shared" si="2"/>
        <v>6750.6735520000002</v>
      </c>
      <c r="I13" s="20">
        <v>0.51639999999999997</v>
      </c>
      <c r="J13" s="15">
        <f t="shared" si="3"/>
        <v>3486.0478222528</v>
      </c>
      <c r="K13" s="15">
        <f t="shared" si="4"/>
        <v>3264.6257297472002</v>
      </c>
      <c r="L13" s="13" t="s">
        <v>370</v>
      </c>
    </row>
    <row r="14" spans="1:12" s="10" customFormat="1" x14ac:dyDescent="0.2">
      <c r="A14" s="13" t="s">
        <v>17</v>
      </c>
      <c r="B14" s="13" t="s">
        <v>18</v>
      </c>
      <c r="C14" s="13">
        <v>622</v>
      </c>
      <c r="D14" s="13"/>
      <c r="E14" s="13">
        <f t="shared" si="0"/>
        <v>0</v>
      </c>
      <c r="F14" s="13"/>
      <c r="G14" s="15">
        <f t="shared" si="1"/>
        <v>0</v>
      </c>
      <c r="H14" s="15">
        <f t="shared" si="2"/>
        <v>622</v>
      </c>
      <c r="I14" s="20">
        <v>0.8</v>
      </c>
      <c r="J14" s="15">
        <f t="shared" si="3"/>
        <v>497.6</v>
      </c>
      <c r="K14" s="15">
        <f t="shared" si="4"/>
        <v>124.39999999999998</v>
      </c>
      <c r="L14" s="13"/>
    </row>
    <row r="15" spans="1:12" s="10" customFormat="1" x14ac:dyDescent="0.2">
      <c r="A15" s="13" t="s">
        <v>17</v>
      </c>
      <c r="B15" s="13" t="s">
        <v>19</v>
      </c>
      <c r="C15" s="13">
        <v>5004</v>
      </c>
      <c r="D15" s="13"/>
      <c r="E15" s="13">
        <f t="shared" si="0"/>
        <v>0</v>
      </c>
      <c r="F15" s="13"/>
      <c r="G15" s="15">
        <f t="shared" si="1"/>
        <v>0</v>
      </c>
      <c r="H15" s="15">
        <f t="shared" si="2"/>
        <v>5004</v>
      </c>
      <c r="I15" s="20">
        <v>0.9</v>
      </c>
      <c r="J15" s="15">
        <f t="shared" si="3"/>
        <v>4503.6000000000004</v>
      </c>
      <c r="K15" s="15">
        <f t="shared" si="4"/>
        <v>500.39999999999964</v>
      </c>
      <c r="L15" s="13"/>
    </row>
    <row r="16" spans="1:12" s="10" customFormat="1" x14ac:dyDescent="0.2">
      <c r="A16" s="13" t="s">
        <v>17</v>
      </c>
      <c r="B16" s="13" t="s">
        <v>20</v>
      </c>
      <c r="C16" s="13">
        <v>5731</v>
      </c>
      <c r="D16" s="13"/>
      <c r="E16" s="13">
        <f t="shared" si="0"/>
        <v>0</v>
      </c>
      <c r="F16" s="13"/>
      <c r="G16" s="15">
        <f t="shared" si="1"/>
        <v>0</v>
      </c>
      <c r="H16" s="15">
        <f t="shared" si="2"/>
        <v>5731</v>
      </c>
      <c r="I16" s="20">
        <v>0.75</v>
      </c>
      <c r="J16" s="15">
        <f t="shared" si="3"/>
        <v>4298.25</v>
      </c>
      <c r="K16" s="15">
        <f t="shared" si="4"/>
        <v>1432.75</v>
      </c>
      <c r="L16" s="13"/>
    </row>
    <row r="17" spans="1:12" s="10" customFormat="1" x14ac:dyDescent="0.2">
      <c r="A17" s="13" t="s">
        <v>17</v>
      </c>
      <c r="B17" s="13" t="s">
        <v>21</v>
      </c>
      <c r="C17" s="13">
        <v>4961</v>
      </c>
      <c r="D17" s="13"/>
      <c r="E17" s="13">
        <f t="shared" si="0"/>
        <v>0</v>
      </c>
      <c r="F17" s="13"/>
      <c r="G17" s="15">
        <f t="shared" si="1"/>
        <v>0</v>
      </c>
      <c r="H17" s="15">
        <f t="shared" si="2"/>
        <v>4961</v>
      </c>
      <c r="I17" s="20">
        <v>0.5</v>
      </c>
      <c r="J17" s="15">
        <f t="shared" si="3"/>
        <v>2480.5</v>
      </c>
      <c r="K17" s="15">
        <f t="shared" si="4"/>
        <v>2480.5</v>
      </c>
      <c r="L17" s="13"/>
    </row>
    <row r="18" spans="1:12" s="10" customFormat="1" x14ac:dyDescent="0.2">
      <c r="A18" s="13" t="s">
        <v>17</v>
      </c>
      <c r="B18" s="13" t="s">
        <v>22</v>
      </c>
      <c r="C18" s="13">
        <v>2543</v>
      </c>
      <c r="D18" s="13"/>
      <c r="E18" s="13">
        <f t="shared" si="0"/>
        <v>0</v>
      </c>
      <c r="F18" s="13"/>
      <c r="G18" s="15">
        <f t="shared" si="1"/>
        <v>0</v>
      </c>
      <c r="H18" s="15">
        <f t="shared" si="2"/>
        <v>2543</v>
      </c>
      <c r="I18" s="20">
        <v>0</v>
      </c>
      <c r="J18" s="15">
        <f t="shared" si="3"/>
        <v>0</v>
      </c>
      <c r="K18" s="15">
        <f t="shared" si="4"/>
        <v>2543</v>
      </c>
      <c r="L18" s="13"/>
    </row>
    <row r="19" spans="1:12" s="14" customFormat="1" x14ac:dyDescent="0.2">
      <c r="A19" s="13" t="s">
        <v>23</v>
      </c>
      <c r="B19" s="13" t="s">
        <v>24</v>
      </c>
      <c r="C19" s="13">
        <v>2908</v>
      </c>
      <c r="D19" s="13"/>
      <c r="E19" s="13">
        <f t="shared" si="0"/>
        <v>0</v>
      </c>
      <c r="F19" s="21">
        <v>0</v>
      </c>
      <c r="G19" s="15">
        <f t="shared" si="1"/>
        <v>0</v>
      </c>
      <c r="H19" s="15">
        <f t="shared" si="2"/>
        <v>2908</v>
      </c>
      <c r="I19" s="20">
        <v>0.9</v>
      </c>
      <c r="J19" s="15">
        <f t="shared" si="3"/>
        <v>2617.2000000000003</v>
      </c>
      <c r="K19" s="15">
        <f t="shared" si="4"/>
        <v>290.79999999999973</v>
      </c>
      <c r="L19" s="13"/>
    </row>
    <row r="20" spans="1:12" s="10" customFormat="1" x14ac:dyDescent="0.2">
      <c r="A20" s="13" t="s">
        <v>23</v>
      </c>
      <c r="B20" s="13" t="s">
        <v>25</v>
      </c>
      <c r="C20" s="13">
        <v>2187</v>
      </c>
      <c r="D20" s="13"/>
      <c r="E20" s="13">
        <f t="shared" si="0"/>
        <v>0</v>
      </c>
      <c r="F20" s="21">
        <v>0</v>
      </c>
      <c r="G20" s="15">
        <f t="shared" si="1"/>
        <v>0</v>
      </c>
      <c r="H20" s="15">
        <f t="shared" si="2"/>
        <v>2187</v>
      </c>
      <c r="I20" s="20">
        <v>0.9</v>
      </c>
      <c r="J20" s="15">
        <f t="shared" si="3"/>
        <v>1968.3</v>
      </c>
      <c r="K20" s="15">
        <f t="shared" si="4"/>
        <v>218.70000000000005</v>
      </c>
      <c r="L20" s="13"/>
    </row>
    <row r="21" spans="1:12" s="10" customFormat="1" x14ac:dyDescent="0.2">
      <c r="A21" s="13" t="s">
        <v>23</v>
      </c>
      <c r="B21" s="13" t="s">
        <v>362</v>
      </c>
      <c r="C21" s="13">
        <v>3800</v>
      </c>
      <c r="D21" s="13"/>
      <c r="E21" s="13">
        <f t="shared" si="0"/>
        <v>0</v>
      </c>
      <c r="F21" s="21">
        <v>0.13550000000000001</v>
      </c>
      <c r="G21" s="15">
        <f t="shared" si="1"/>
        <v>514.90000000000009</v>
      </c>
      <c r="H21" s="15">
        <f t="shared" si="2"/>
        <v>3285.1</v>
      </c>
      <c r="I21" s="20">
        <v>0.8</v>
      </c>
      <c r="J21" s="15">
        <f t="shared" si="3"/>
        <v>2628.08</v>
      </c>
      <c r="K21" s="15">
        <f t="shared" si="4"/>
        <v>657.02</v>
      </c>
      <c r="L21" s="13" t="s">
        <v>366</v>
      </c>
    </row>
    <row r="22" spans="1:12" s="10" customFormat="1" x14ac:dyDescent="0.2">
      <c r="A22" s="13" t="s">
        <v>23</v>
      </c>
      <c r="B22" s="13" t="s">
        <v>26</v>
      </c>
      <c r="C22" s="13">
        <v>2703</v>
      </c>
      <c r="D22" s="13"/>
      <c r="E22" s="13">
        <f t="shared" si="0"/>
        <v>0</v>
      </c>
      <c r="F22" s="21">
        <v>0</v>
      </c>
      <c r="G22" s="15">
        <f t="shared" si="1"/>
        <v>0</v>
      </c>
      <c r="H22" s="15">
        <f t="shared" si="2"/>
        <v>2703</v>
      </c>
      <c r="I22" s="20">
        <v>0</v>
      </c>
      <c r="J22" s="15">
        <f t="shared" si="3"/>
        <v>0</v>
      </c>
      <c r="K22" s="15">
        <f t="shared" si="4"/>
        <v>2703</v>
      </c>
      <c r="L22" s="13" t="s">
        <v>370</v>
      </c>
    </row>
    <row r="23" spans="1:12" s="10" customFormat="1" x14ac:dyDescent="0.2">
      <c r="A23" s="13" t="s">
        <v>23</v>
      </c>
      <c r="B23" s="13" t="s">
        <v>27</v>
      </c>
      <c r="C23" s="13">
        <v>1984</v>
      </c>
      <c r="D23" s="13"/>
      <c r="E23" s="13">
        <f t="shared" si="0"/>
        <v>0</v>
      </c>
      <c r="F23" s="13">
        <v>0.16850000000000001</v>
      </c>
      <c r="G23" s="15">
        <f t="shared" si="1"/>
        <v>334.30400000000003</v>
      </c>
      <c r="H23" s="15">
        <f t="shared" si="2"/>
        <v>1649.6959999999999</v>
      </c>
      <c r="I23" s="20">
        <v>0.8</v>
      </c>
      <c r="J23" s="15">
        <f t="shared" si="3"/>
        <v>1319.7568000000001</v>
      </c>
      <c r="K23" s="15">
        <f t="shared" si="4"/>
        <v>329.9391999999998</v>
      </c>
      <c r="L23" s="13" t="s">
        <v>366</v>
      </c>
    </row>
    <row r="24" spans="1:12" s="10" customFormat="1" x14ac:dyDescent="0.2">
      <c r="A24" s="13" t="s">
        <v>23</v>
      </c>
      <c r="B24" s="13" t="s">
        <v>28</v>
      </c>
      <c r="C24" s="13">
        <v>540</v>
      </c>
      <c r="D24" s="13"/>
      <c r="E24" s="13">
        <f t="shared" si="0"/>
        <v>0</v>
      </c>
      <c r="F24" s="13">
        <v>0.30709999999999998</v>
      </c>
      <c r="G24" s="15">
        <f t="shared" si="1"/>
        <v>165.834</v>
      </c>
      <c r="H24" s="15">
        <f t="shared" si="2"/>
        <v>374.166</v>
      </c>
      <c r="I24" s="20">
        <v>0.8</v>
      </c>
      <c r="J24" s="15">
        <f t="shared" si="3"/>
        <v>299.33280000000002</v>
      </c>
      <c r="K24" s="15">
        <f t="shared" si="4"/>
        <v>74.833199999999977</v>
      </c>
      <c r="L24" s="13" t="s">
        <v>366</v>
      </c>
    </row>
    <row r="25" spans="1:12" s="10" customFormat="1" x14ac:dyDescent="0.2">
      <c r="A25" s="13" t="s">
        <v>23</v>
      </c>
      <c r="B25" s="13" t="s">
        <v>29</v>
      </c>
      <c r="C25" s="13">
        <v>1975</v>
      </c>
      <c r="D25" s="13"/>
      <c r="E25" s="13">
        <f t="shared" si="0"/>
        <v>0</v>
      </c>
      <c r="F25" s="13">
        <v>0.26950000000000002</v>
      </c>
      <c r="G25" s="15">
        <f t="shared" si="1"/>
        <v>532.26250000000005</v>
      </c>
      <c r="H25" s="15">
        <f t="shared" si="2"/>
        <v>1442.7375</v>
      </c>
      <c r="I25" s="20">
        <v>0.7</v>
      </c>
      <c r="J25" s="15">
        <f t="shared" si="3"/>
        <v>1009.9162499999999</v>
      </c>
      <c r="K25" s="15">
        <f t="shared" si="4"/>
        <v>432.82125000000008</v>
      </c>
      <c r="L25" s="13" t="s">
        <v>366</v>
      </c>
    </row>
    <row r="26" spans="1:12" s="10" customFormat="1" x14ac:dyDescent="0.2">
      <c r="A26" s="13" t="s">
        <v>23</v>
      </c>
      <c r="B26" s="13" t="s">
        <v>30</v>
      </c>
      <c r="C26" s="13">
        <v>3726</v>
      </c>
      <c r="D26" s="13"/>
      <c r="E26" s="13">
        <f t="shared" si="0"/>
        <v>0</v>
      </c>
      <c r="F26" s="13">
        <v>0.12720000000000001</v>
      </c>
      <c r="G26" s="15">
        <f t="shared" si="1"/>
        <v>473.94720000000001</v>
      </c>
      <c r="H26" s="15">
        <f t="shared" si="2"/>
        <v>3252.0527999999999</v>
      </c>
      <c r="I26" s="20">
        <v>0.8</v>
      </c>
      <c r="J26" s="15">
        <f t="shared" si="3"/>
        <v>2601.6422400000001</v>
      </c>
      <c r="K26" s="15">
        <f t="shared" si="4"/>
        <v>650.4105599999998</v>
      </c>
      <c r="L26" s="13" t="s">
        <v>366</v>
      </c>
    </row>
    <row r="27" spans="1:12" s="10" customFormat="1" x14ac:dyDescent="0.2">
      <c r="A27" s="13" t="s">
        <v>23</v>
      </c>
      <c r="B27" s="13" t="s">
        <v>363</v>
      </c>
      <c r="C27" s="13">
        <v>168</v>
      </c>
      <c r="D27" s="13"/>
      <c r="E27" s="13">
        <f t="shared" si="0"/>
        <v>0</v>
      </c>
      <c r="F27" s="13">
        <v>0.152</v>
      </c>
      <c r="G27" s="15">
        <f t="shared" si="1"/>
        <v>25.535999999999998</v>
      </c>
      <c r="H27" s="15">
        <f t="shared" si="2"/>
        <v>142.464</v>
      </c>
      <c r="I27" s="20">
        <v>0</v>
      </c>
      <c r="J27" s="15">
        <f t="shared" si="3"/>
        <v>0</v>
      </c>
      <c r="K27" s="15">
        <f t="shared" si="4"/>
        <v>142.464</v>
      </c>
      <c r="L27" s="13" t="s">
        <v>366</v>
      </c>
    </row>
    <row r="28" spans="1:12" s="10" customFormat="1" x14ac:dyDescent="0.2">
      <c r="A28" s="13" t="s">
        <v>23</v>
      </c>
      <c r="B28" s="13" t="s">
        <v>31</v>
      </c>
      <c r="C28" s="13">
        <v>57834</v>
      </c>
      <c r="D28" s="13"/>
      <c r="E28" s="13">
        <f t="shared" si="0"/>
        <v>0</v>
      </c>
      <c r="F28" s="21">
        <v>0.1094</v>
      </c>
      <c r="G28" s="15">
        <f t="shared" si="1"/>
        <v>6327.0396000000001</v>
      </c>
      <c r="H28" s="15">
        <f t="shared" si="2"/>
        <v>51506.960399999996</v>
      </c>
      <c r="I28" s="20">
        <v>0.8</v>
      </c>
      <c r="J28" s="15">
        <f t="shared" si="3"/>
        <v>41205.568319999998</v>
      </c>
      <c r="K28" s="15">
        <f t="shared" si="4"/>
        <v>10301.392079999998</v>
      </c>
      <c r="L28" s="13" t="s">
        <v>366</v>
      </c>
    </row>
    <row r="29" spans="1:12" s="10" customFormat="1" x14ac:dyDescent="0.2">
      <c r="A29" s="13" t="s">
        <v>23</v>
      </c>
      <c r="B29" s="13" t="s">
        <v>32</v>
      </c>
      <c r="C29" s="13">
        <v>1</v>
      </c>
      <c r="D29" s="13"/>
      <c r="E29" s="13">
        <f t="shared" si="0"/>
        <v>0</v>
      </c>
      <c r="F29" s="13">
        <v>0.1663</v>
      </c>
      <c r="G29" s="15">
        <f t="shared" si="1"/>
        <v>0.1663</v>
      </c>
      <c r="H29" s="15">
        <f t="shared" si="2"/>
        <v>0.8337</v>
      </c>
      <c r="I29" s="20">
        <v>0</v>
      </c>
      <c r="J29" s="15">
        <f t="shared" si="3"/>
        <v>0</v>
      </c>
      <c r="K29" s="15">
        <f t="shared" si="4"/>
        <v>0.8337</v>
      </c>
      <c r="L29" s="13" t="s">
        <v>366</v>
      </c>
    </row>
    <row r="30" spans="1:12" s="10" customFormat="1" x14ac:dyDescent="0.2">
      <c r="A30" s="13" t="s">
        <v>23</v>
      </c>
      <c r="B30" s="13" t="s">
        <v>33</v>
      </c>
      <c r="C30" s="13">
        <v>2023</v>
      </c>
      <c r="D30" s="13"/>
      <c r="E30" s="13">
        <f t="shared" si="0"/>
        <v>0</v>
      </c>
      <c r="F30" s="13">
        <v>0.17649999999999999</v>
      </c>
      <c r="G30" s="15">
        <f t="shared" si="1"/>
        <v>357.05949999999996</v>
      </c>
      <c r="H30" s="15">
        <f t="shared" si="2"/>
        <v>1665.9405000000002</v>
      </c>
      <c r="I30" s="20">
        <v>0.75</v>
      </c>
      <c r="J30" s="15">
        <f t="shared" si="3"/>
        <v>1249.455375</v>
      </c>
      <c r="K30" s="15">
        <f t="shared" si="4"/>
        <v>416.48512500000015</v>
      </c>
      <c r="L30" s="13" t="s">
        <v>366</v>
      </c>
    </row>
    <row r="31" spans="1:12" s="14" customFormat="1" x14ac:dyDescent="0.2">
      <c r="A31" s="13" t="s">
        <v>23</v>
      </c>
      <c r="B31" s="13" t="s">
        <v>364</v>
      </c>
      <c r="C31" s="13">
        <v>671</v>
      </c>
      <c r="D31" s="13"/>
      <c r="E31" s="13">
        <f t="shared" si="0"/>
        <v>0</v>
      </c>
      <c r="F31" s="13">
        <v>3.0700000000000002E-2</v>
      </c>
      <c r="G31" s="15">
        <f t="shared" si="1"/>
        <v>20.599700000000002</v>
      </c>
      <c r="H31" s="15">
        <f t="shared" si="2"/>
        <v>650.40030000000002</v>
      </c>
      <c r="I31" s="20">
        <v>0</v>
      </c>
      <c r="J31" s="15">
        <f t="shared" si="3"/>
        <v>0</v>
      </c>
      <c r="K31" s="15">
        <f t="shared" si="4"/>
        <v>650.40030000000002</v>
      </c>
      <c r="L31" s="13" t="s">
        <v>366</v>
      </c>
    </row>
    <row r="32" spans="1:12" s="10" customFormat="1" x14ac:dyDescent="0.2">
      <c r="A32" s="13" t="s">
        <v>23</v>
      </c>
      <c r="B32" s="13" t="s">
        <v>365</v>
      </c>
      <c r="C32" s="13">
        <v>27609</v>
      </c>
      <c r="D32" s="13"/>
      <c r="E32" s="13">
        <f t="shared" si="0"/>
        <v>0</v>
      </c>
      <c r="F32" s="13">
        <v>0.19520000000000001</v>
      </c>
      <c r="G32" s="15">
        <f t="shared" si="1"/>
        <v>5389.2768000000005</v>
      </c>
      <c r="H32" s="15">
        <f t="shared" si="2"/>
        <v>22219.7232</v>
      </c>
      <c r="I32" s="20">
        <v>0.85</v>
      </c>
      <c r="J32" s="15">
        <f t="shared" si="3"/>
        <v>18886.764719999999</v>
      </c>
      <c r="K32" s="15">
        <f t="shared" si="4"/>
        <v>3332.9584800000011</v>
      </c>
      <c r="L32" s="13" t="s">
        <v>366</v>
      </c>
    </row>
    <row r="33" spans="1:12" s="10" customFormat="1" x14ac:dyDescent="0.2">
      <c r="A33" s="13" t="s">
        <v>34</v>
      </c>
      <c r="B33" s="13" t="s">
        <v>35</v>
      </c>
      <c r="C33" s="13">
        <v>3790</v>
      </c>
      <c r="D33" s="13"/>
      <c r="E33" s="13">
        <f t="shared" si="0"/>
        <v>0</v>
      </c>
      <c r="F33" s="13"/>
      <c r="G33" s="15">
        <f t="shared" si="1"/>
        <v>0</v>
      </c>
      <c r="H33" s="15">
        <f t="shared" si="2"/>
        <v>3790</v>
      </c>
      <c r="I33" s="20">
        <v>0.75</v>
      </c>
      <c r="J33" s="15">
        <f t="shared" si="3"/>
        <v>2842.5</v>
      </c>
      <c r="K33" s="15">
        <f t="shared" si="4"/>
        <v>947.5</v>
      </c>
      <c r="L33" s="15"/>
    </row>
    <row r="34" spans="1:12" s="10" customFormat="1" x14ac:dyDescent="0.2">
      <c r="A34" s="13" t="s">
        <v>34</v>
      </c>
      <c r="B34" s="13" t="s">
        <v>104</v>
      </c>
      <c r="C34" s="13">
        <v>7040</v>
      </c>
      <c r="D34" s="13"/>
      <c r="E34" s="13">
        <f t="shared" si="0"/>
        <v>0</v>
      </c>
      <c r="F34" s="13"/>
      <c r="G34" s="15">
        <f t="shared" si="1"/>
        <v>0</v>
      </c>
      <c r="H34" s="15">
        <f t="shared" si="2"/>
        <v>7040</v>
      </c>
      <c r="I34" s="20">
        <v>0</v>
      </c>
      <c r="J34" s="15">
        <f t="shared" si="3"/>
        <v>0</v>
      </c>
      <c r="K34" s="15">
        <f t="shared" si="4"/>
        <v>7040</v>
      </c>
      <c r="L34" s="15"/>
    </row>
    <row r="35" spans="1:12" s="10" customFormat="1" x14ac:dyDescent="0.2">
      <c r="A35" s="13" t="s">
        <v>34</v>
      </c>
      <c r="B35" s="13" t="s">
        <v>36</v>
      </c>
      <c r="C35" s="13">
        <v>22555</v>
      </c>
      <c r="D35" s="13"/>
      <c r="E35" s="13">
        <f t="shared" si="0"/>
        <v>0</v>
      </c>
      <c r="F35" s="13"/>
      <c r="G35" s="15">
        <f t="shared" si="1"/>
        <v>0</v>
      </c>
      <c r="H35" s="15">
        <f t="shared" si="2"/>
        <v>22555</v>
      </c>
      <c r="I35" s="20">
        <v>0.8</v>
      </c>
      <c r="J35" s="15">
        <f t="shared" si="3"/>
        <v>18044</v>
      </c>
      <c r="K35" s="15">
        <f t="shared" si="4"/>
        <v>4511</v>
      </c>
      <c r="L35" s="13"/>
    </row>
    <row r="36" spans="1:12" s="14" customFormat="1" x14ac:dyDescent="0.2">
      <c r="A36" s="13" t="s">
        <v>34</v>
      </c>
      <c r="B36" s="13" t="s">
        <v>37</v>
      </c>
      <c r="C36" s="13">
        <v>14001</v>
      </c>
      <c r="D36" s="13"/>
      <c r="E36" s="13">
        <f t="shared" si="0"/>
        <v>0</v>
      </c>
      <c r="F36" s="13"/>
      <c r="G36" s="15">
        <f t="shared" si="1"/>
        <v>0</v>
      </c>
      <c r="H36" s="15">
        <f t="shared" si="2"/>
        <v>14001</v>
      </c>
      <c r="I36" s="20">
        <v>0.8</v>
      </c>
      <c r="J36" s="15">
        <f t="shared" si="3"/>
        <v>11200.800000000001</v>
      </c>
      <c r="K36" s="15">
        <f t="shared" si="4"/>
        <v>2800.1999999999989</v>
      </c>
      <c r="L36" s="13"/>
    </row>
    <row r="37" spans="1:12" s="10" customFormat="1" x14ac:dyDescent="0.2">
      <c r="A37" s="13" t="s">
        <v>34</v>
      </c>
      <c r="B37" s="13" t="s">
        <v>38</v>
      </c>
      <c r="C37" s="13">
        <v>10670</v>
      </c>
      <c r="D37" s="13"/>
      <c r="E37" s="13">
        <f t="shared" si="0"/>
        <v>0</v>
      </c>
      <c r="F37" s="13"/>
      <c r="G37" s="15">
        <f t="shared" si="1"/>
        <v>0</v>
      </c>
      <c r="H37" s="15">
        <f t="shared" si="2"/>
        <v>10670</v>
      </c>
      <c r="I37" s="20">
        <v>0.8</v>
      </c>
      <c r="J37" s="15">
        <f t="shared" si="3"/>
        <v>8536</v>
      </c>
      <c r="K37" s="15">
        <f t="shared" si="4"/>
        <v>2134</v>
      </c>
      <c r="L37" s="13"/>
    </row>
    <row r="38" spans="1:12" s="10" customFormat="1" x14ac:dyDescent="0.2">
      <c r="A38" s="13" t="s">
        <v>34</v>
      </c>
      <c r="B38" s="13" t="s">
        <v>39</v>
      </c>
      <c r="C38" s="13">
        <v>2900</v>
      </c>
      <c r="D38" s="13"/>
      <c r="E38" s="13">
        <f t="shared" si="0"/>
        <v>0</v>
      </c>
      <c r="F38" s="13"/>
      <c r="G38" s="15">
        <f t="shared" si="1"/>
        <v>0</v>
      </c>
      <c r="H38" s="15">
        <f t="shared" si="2"/>
        <v>2900</v>
      </c>
      <c r="I38" s="20">
        <v>0.8</v>
      </c>
      <c r="J38" s="15">
        <f t="shared" si="3"/>
        <v>2320</v>
      </c>
      <c r="K38" s="15">
        <f t="shared" si="4"/>
        <v>580</v>
      </c>
      <c r="L38" s="13"/>
    </row>
    <row r="39" spans="1:12" s="10" customFormat="1" x14ac:dyDescent="0.2">
      <c r="A39" s="13" t="s">
        <v>34</v>
      </c>
      <c r="B39" s="13" t="s">
        <v>40</v>
      </c>
      <c r="C39" s="13">
        <v>18255</v>
      </c>
      <c r="D39" s="13"/>
      <c r="E39" s="13">
        <f t="shared" si="0"/>
        <v>0</v>
      </c>
      <c r="F39" s="13"/>
      <c r="G39" s="15">
        <f t="shared" si="1"/>
        <v>0</v>
      </c>
      <c r="H39" s="15">
        <f t="shared" si="2"/>
        <v>18255</v>
      </c>
      <c r="I39" s="20">
        <v>0.8</v>
      </c>
      <c r="J39" s="15">
        <f t="shared" si="3"/>
        <v>14604</v>
      </c>
      <c r="K39" s="15">
        <f t="shared" si="4"/>
        <v>3651</v>
      </c>
      <c r="L39" s="13"/>
    </row>
    <row r="40" spans="1:12" s="10" customFormat="1" x14ac:dyDescent="0.2">
      <c r="A40" s="13" t="s">
        <v>34</v>
      </c>
      <c r="B40" s="13" t="s">
        <v>41</v>
      </c>
      <c r="C40" s="13">
        <v>21903</v>
      </c>
      <c r="D40" s="13"/>
      <c r="E40" s="13">
        <f t="shared" si="0"/>
        <v>0</v>
      </c>
      <c r="F40" s="13"/>
      <c r="G40" s="15">
        <f t="shared" si="1"/>
        <v>0</v>
      </c>
      <c r="H40" s="15">
        <f t="shared" si="2"/>
        <v>21903</v>
      </c>
      <c r="I40" s="20">
        <v>0.75</v>
      </c>
      <c r="J40" s="15">
        <f t="shared" si="3"/>
        <v>16427.25</v>
      </c>
      <c r="K40" s="15">
        <f t="shared" si="4"/>
        <v>5475.75</v>
      </c>
      <c r="L40" s="13"/>
    </row>
    <row r="41" spans="1:12" s="10" customFormat="1" x14ac:dyDescent="0.2">
      <c r="A41" s="13" t="s">
        <v>42</v>
      </c>
      <c r="B41" s="13" t="s">
        <v>43</v>
      </c>
      <c r="C41" s="13">
        <v>2929</v>
      </c>
      <c r="D41" s="13"/>
      <c r="E41" s="13">
        <f t="shared" si="0"/>
        <v>0</v>
      </c>
      <c r="F41" s="13">
        <v>3.9480000000000001E-2</v>
      </c>
      <c r="G41" s="15">
        <f t="shared" si="1"/>
        <v>115.63692</v>
      </c>
      <c r="H41" s="15">
        <f t="shared" si="2"/>
        <v>2813.3630800000001</v>
      </c>
      <c r="I41" s="20">
        <v>0.9</v>
      </c>
      <c r="J41" s="15">
        <f t="shared" si="3"/>
        <v>2532.0267720000002</v>
      </c>
      <c r="K41" s="15">
        <f t="shared" si="4"/>
        <v>281.33630799999992</v>
      </c>
      <c r="L41" s="13" t="s">
        <v>366</v>
      </c>
    </row>
    <row r="42" spans="1:12" s="10" customFormat="1" x14ac:dyDescent="0.2">
      <c r="A42" s="13" t="s">
        <v>42</v>
      </c>
      <c r="B42" s="13" t="s">
        <v>44</v>
      </c>
      <c r="C42" s="13">
        <v>1</v>
      </c>
      <c r="D42" s="13"/>
      <c r="E42" s="13">
        <f t="shared" si="0"/>
        <v>0</v>
      </c>
      <c r="F42" s="13">
        <v>0</v>
      </c>
      <c r="G42" s="15">
        <f t="shared" si="1"/>
        <v>0</v>
      </c>
      <c r="H42" s="15">
        <f t="shared" si="2"/>
        <v>1</v>
      </c>
      <c r="I42" s="20">
        <v>0.9</v>
      </c>
      <c r="J42" s="15">
        <f t="shared" si="3"/>
        <v>0.9</v>
      </c>
      <c r="K42" s="15">
        <f t="shared" si="4"/>
        <v>9.9999999999999978E-2</v>
      </c>
      <c r="L42" s="13"/>
    </row>
    <row r="43" spans="1:12" s="10" customFormat="1" x14ac:dyDescent="0.2">
      <c r="A43" s="13" t="s">
        <v>42</v>
      </c>
      <c r="B43" s="13" t="s">
        <v>45</v>
      </c>
      <c r="C43" s="13">
        <v>1</v>
      </c>
      <c r="D43" s="13"/>
      <c r="E43" s="13">
        <f t="shared" ref="E43:E75" si="5" xml:space="preserve"> SUM(C43*D43)</f>
        <v>0</v>
      </c>
      <c r="F43" s="13"/>
      <c r="G43" s="15">
        <f t="shared" ref="G43:G75" si="6" xml:space="preserve"> SUM(C43-E43)*F43</f>
        <v>0</v>
      </c>
      <c r="H43" s="15">
        <f t="shared" ref="H43:H75" si="7" xml:space="preserve"> SUM(C43-E43-G43)</f>
        <v>1</v>
      </c>
      <c r="I43" s="20">
        <v>0</v>
      </c>
      <c r="J43" s="15">
        <f t="shared" si="3"/>
        <v>0</v>
      </c>
      <c r="K43" s="15">
        <f t="shared" si="4"/>
        <v>1</v>
      </c>
      <c r="L43" s="13"/>
    </row>
    <row r="44" spans="1:12" s="10" customFormat="1" x14ac:dyDescent="0.2">
      <c r="A44" s="13" t="s">
        <v>42</v>
      </c>
      <c r="B44" s="13" t="s">
        <v>46</v>
      </c>
      <c r="C44" s="13">
        <v>11000</v>
      </c>
      <c r="D44" s="13"/>
      <c r="E44" s="13">
        <f t="shared" si="5"/>
        <v>0</v>
      </c>
      <c r="F44" s="13"/>
      <c r="G44" s="15">
        <f t="shared" si="6"/>
        <v>0</v>
      </c>
      <c r="H44" s="15">
        <f t="shared" si="7"/>
        <v>11000</v>
      </c>
      <c r="I44" s="20">
        <v>0</v>
      </c>
      <c r="J44" s="15">
        <f t="shared" si="3"/>
        <v>0</v>
      </c>
      <c r="K44" s="15">
        <f t="shared" si="4"/>
        <v>11000</v>
      </c>
      <c r="L44" s="13"/>
    </row>
    <row r="45" spans="1:12" s="10" customFormat="1" x14ac:dyDescent="0.2">
      <c r="A45" s="13" t="s">
        <v>42</v>
      </c>
      <c r="B45" s="13" t="s">
        <v>47</v>
      </c>
      <c r="C45" s="13">
        <v>648</v>
      </c>
      <c r="D45" s="13"/>
      <c r="E45" s="13">
        <f t="shared" si="5"/>
        <v>0</v>
      </c>
      <c r="F45" s="13"/>
      <c r="G45" s="15">
        <f t="shared" si="6"/>
        <v>0</v>
      </c>
      <c r="H45" s="15">
        <f t="shared" si="7"/>
        <v>648</v>
      </c>
      <c r="I45" s="20">
        <v>0.8</v>
      </c>
      <c r="J45" s="15">
        <f t="shared" si="3"/>
        <v>518.4</v>
      </c>
      <c r="K45" s="15">
        <f t="shared" si="4"/>
        <v>129.60000000000002</v>
      </c>
      <c r="L45" s="13"/>
    </row>
    <row r="46" spans="1:12" s="10" customFormat="1" x14ac:dyDescent="0.2">
      <c r="A46" s="13" t="s">
        <v>42</v>
      </c>
      <c r="B46" s="13" t="s">
        <v>48</v>
      </c>
      <c r="C46" s="13">
        <v>1627</v>
      </c>
      <c r="D46" s="13"/>
      <c r="E46" s="13">
        <f t="shared" si="5"/>
        <v>0</v>
      </c>
      <c r="F46" s="13">
        <v>2.1489999999999999E-2</v>
      </c>
      <c r="G46" s="15">
        <f t="shared" si="6"/>
        <v>34.964230000000001</v>
      </c>
      <c r="H46" s="15">
        <f t="shared" si="7"/>
        <v>1592.03577</v>
      </c>
      <c r="I46" s="20">
        <v>0.85</v>
      </c>
      <c r="J46" s="15">
        <f t="shared" si="3"/>
        <v>1353.2304044999998</v>
      </c>
      <c r="K46" s="15">
        <f t="shared" si="4"/>
        <v>238.80536550000011</v>
      </c>
      <c r="L46" s="13" t="s">
        <v>366</v>
      </c>
    </row>
    <row r="47" spans="1:12" s="10" customFormat="1" x14ac:dyDescent="0.2">
      <c r="A47" s="13" t="s">
        <v>42</v>
      </c>
      <c r="B47" s="13" t="s">
        <v>49</v>
      </c>
      <c r="C47" s="13">
        <v>252</v>
      </c>
      <c r="D47" s="13"/>
      <c r="E47" s="13">
        <f t="shared" si="5"/>
        <v>0</v>
      </c>
      <c r="F47" s="13"/>
      <c r="G47" s="15">
        <f t="shared" si="6"/>
        <v>0</v>
      </c>
      <c r="H47" s="15">
        <f t="shared" si="7"/>
        <v>252</v>
      </c>
      <c r="I47" s="20">
        <v>0.9</v>
      </c>
      <c r="J47" s="15">
        <f t="shared" si="3"/>
        <v>226.8</v>
      </c>
      <c r="K47" s="15">
        <f t="shared" si="4"/>
        <v>25.199999999999989</v>
      </c>
      <c r="L47" s="13"/>
    </row>
    <row r="48" spans="1:12" s="10" customFormat="1" x14ac:dyDescent="0.2">
      <c r="A48" s="13" t="s">
        <v>42</v>
      </c>
      <c r="B48" s="13" t="s">
        <v>50</v>
      </c>
      <c r="C48" s="13">
        <v>1834</v>
      </c>
      <c r="D48" s="13"/>
      <c r="E48" s="13">
        <f t="shared" si="5"/>
        <v>0</v>
      </c>
      <c r="F48" s="13"/>
      <c r="G48" s="15">
        <f t="shared" si="6"/>
        <v>0</v>
      </c>
      <c r="H48" s="15">
        <f t="shared" si="7"/>
        <v>1834</v>
      </c>
      <c r="I48" s="20">
        <v>0.75</v>
      </c>
      <c r="J48" s="15">
        <f t="shared" si="3"/>
        <v>1375.5</v>
      </c>
      <c r="K48" s="15">
        <f t="shared" si="4"/>
        <v>458.5</v>
      </c>
      <c r="L48" s="13"/>
    </row>
    <row r="49" spans="1:12" s="10" customFormat="1" x14ac:dyDescent="0.2">
      <c r="A49" s="13" t="s">
        <v>42</v>
      </c>
      <c r="B49" s="13" t="s">
        <v>51</v>
      </c>
      <c r="C49" s="13">
        <v>1282</v>
      </c>
      <c r="D49" s="13"/>
      <c r="E49" s="13">
        <f t="shared" si="5"/>
        <v>0</v>
      </c>
      <c r="F49" s="13">
        <v>8.4650000000000003E-2</v>
      </c>
      <c r="G49" s="15">
        <f t="shared" si="6"/>
        <v>108.52130000000001</v>
      </c>
      <c r="H49" s="15">
        <f t="shared" si="7"/>
        <v>1173.4786999999999</v>
      </c>
      <c r="I49" s="20">
        <v>0.7</v>
      </c>
      <c r="J49" s="15">
        <f t="shared" si="3"/>
        <v>821.43508999999983</v>
      </c>
      <c r="K49" s="15">
        <f t="shared" si="4"/>
        <v>352.04361000000006</v>
      </c>
      <c r="L49" s="13" t="s">
        <v>366</v>
      </c>
    </row>
    <row r="50" spans="1:12" s="10" customFormat="1" x14ac:dyDescent="0.2">
      <c r="A50" s="13" t="s">
        <v>42</v>
      </c>
      <c r="B50" s="13" t="s">
        <v>52</v>
      </c>
      <c r="C50" s="13">
        <v>5752</v>
      </c>
      <c r="D50" s="13"/>
      <c r="E50" s="13">
        <f t="shared" si="5"/>
        <v>0</v>
      </c>
      <c r="F50" s="13">
        <v>4.0099999999999997E-2</v>
      </c>
      <c r="G50" s="15">
        <f t="shared" si="6"/>
        <v>230.65519999999998</v>
      </c>
      <c r="H50" s="15">
        <f t="shared" si="7"/>
        <v>5521.3447999999999</v>
      </c>
      <c r="I50" s="20">
        <v>0.8</v>
      </c>
      <c r="J50" s="15">
        <f t="shared" si="3"/>
        <v>4417.0758400000004</v>
      </c>
      <c r="K50" s="15">
        <f t="shared" si="4"/>
        <v>1104.2689599999994</v>
      </c>
      <c r="L50" s="13" t="s">
        <v>366</v>
      </c>
    </row>
    <row r="51" spans="1:12" s="10" customFormat="1" x14ac:dyDescent="0.2">
      <c r="A51" s="13" t="s">
        <v>42</v>
      </c>
      <c r="B51" s="13" t="s">
        <v>53</v>
      </c>
      <c r="C51" s="13">
        <v>713</v>
      </c>
      <c r="D51" s="13"/>
      <c r="E51" s="13">
        <f t="shared" si="5"/>
        <v>0</v>
      </c>
      <c r="F51" s="13">
        <v>7.7619999999999995E-2</v>
      </c>
      <c r="G51" s="15">
        <f t="shared" si="6"/>
        <v>55.343059999999994</v>
      </c>
      <c r="H51" s="15">
        <f t="shared" si="7"/>
        <v>657.65693999999996</v>
      </c>
      <c r="I51" s="20">
        <v>0.9</v>
      </c>
      <c r="J51" s="15">
        <f t="shared" si="3"/>
        <v>591.89124600000002</v>
      </c>
      <c r="K51" s="15">
        <f t="shared" si="4"/>
        <v>65.765693999999939</v>
      </c>
      <c r="L51" s="13" t="s">
        <v>366</v>
      </c>
    </row>
    <row r="52" spans="1:12" s="10" customFormat="1" x14ac:dyDescent="0.2">
      <c r="A52" s="13" t="s">
        <v>42</v>
      </c>
      <c r="B52" s="13" t="s">
        <v>54</v>
      </c>
      <c r="C52" s="13">
        <v>1957</v>
      </c>
      <c r="D52" s="13"/>
      <c r="E52" s="13">
        <f t="shared" si="5"/>
        <v>0</v>
      </c>
      <c r="F52" s="13"/>
      <c r="G52" s="15">
        <f t="shared" si="6"/>
        <v>0</v>
      </c>
      <c r="H52" s="15">
        <f t="shared" si="7"/>
        <v>1957</v>
      </c>
      <c r="I52" s="20">
        <v>0.9</v>
      </c>
      <c r="J52" s="15">
        <f t="shared" si="3"/>
        <v>1761.3</v>
      </c>
      <c r="K52" s="15">
        <f t="shared" si="4"/>
        <v>195.70000000000005</v>
      </c>
      <c r="L52" s="13"/>
    </row>
    <row r="53" spans="1:12" s="14" customFormat="1" ht="13.5" customHeight="1" x14ac:dyDescent="0.2">
      <c r="A53" s="13" t="s">
        <v>42</v>
      </c>
      <c r="B53" s="13" t="s">
        <v>55</v>
      </c>
      <c r="C53" s="13">
        <v>761</v>
      </c>
      <c r="D53" s="13"/>
      <c r="E53" s="13">
        <f t="shared" si="5"/>
        <v>0</v>
      </c>
      <c r="F53" s="13"/>
      <c r="G53" s="15">
        <f t="shared" si="6"/>
        <v>0</v>
      </c>
      <c r="H53" s="15">
        <f t="shared" si="7"/>
        <v>761</v>
      </c>
      <c r="I53" s="20">
        <v>0</v>
      </c>
      <c r="J53" s="15">
        <f t="shared" si="3"/>
        <v>0</v>
      </c>
      <c r="K53" s="15">
        <f t="shared" si="4"/>
        <v>761</v>
      </c>
      <c r="L53" s="13"/>
    </row>
    <row r="54" spans="1:12" s="10" customFormat="1" x14ac:dyDescent="0.2">
      <c r="A54" s="13" t="s">
        <v>56</v>
      </c>
      <c r="B54" s="13" t="s">
        <v>57</v>
      </c>
      <c r="C54" s="13">
        <v>4589</v>
      </c>
      <c r="D54" s="13"/>
      <c r="E54" s="13">
        <f t="shared" si="5"/>
        <v>0</v>
      </c>
      <c r="F54" s="13"/>
      <c r="G54" s="15">
        <f t="shared" si="6"/>
        <v>0</v>
      </c>
      <c r="H54" s="15">
        <f t="shared" si="7"/>
        <v>4589</v>
      </c>
      <c r="I54" s="20">
        <v>0.9</v>
      </c>
      <c r="J54" s="15">
        <f t="shared" si="3"/>
        <v>4130.1000000000004</v>
      </c>
      <c r="K54" s="15">
        <f t="shared" si="4"/>
        <v>458.89999999999964</v>
      </c>
      <c r="L54" s="13"/>
    </row>
    <row r="55" spans="1:12" s="10" customFormat="1" x14ac:dyDescent="0.2">
      <c r="A55" s="13" t="s">
        <v>56</v>
      </c>
      <c r="B55" s="13" t="s">
        <v>58</v>
      </c>
      <c r="C55" s="13">
        <v>35079</v>
      </c>
      <c r="D55" s="13"/>
      <c r="E55" s="13">
        <f t="shared" si="5"/>
        <v>0</v>
      </c>
      <c r="F55" s="13">
        <v>8.4279999999999994E-2</v>
      </c>
      <c r="G55" s="15">
        <f t="shared" si="6"/>
        <v>2956.4581199999998</v>
      </c>
      <c r="H55" s="15">
        <f t="shared" si="7"/>
        <v>32122.541880000001</v>
      </c>
      <c r="I55" s="20">
        <v>0.8</v>
      </c>
      <c r="J55" s="15">
        <f t="shared" si="3"/>
        <v>25698.033504000003</v>
      </c>
      <c r="K55" s="15">
        <f t="shared" si="4"/>
        <v>6424.508375999998</v>
      </c>
      <c r="L55" s="13" t="s">
        <v>105</v>
      </c>
    </row>
    <row r="56" spans="1:12" s="10" customFormat="1" x14ac:dyDescent="0.2">
      <c r="A56" s="13"/>
      <c r="B56" s="13" t="s">
        <v>59</v>
      </c>
      <c r="C56" s="13">
        <v>8166</v>
      </c>
      <c r="D56" s="13"/>
      <c r="E56" s="13">
        <f t="shared" si="5"/>
        <v>0</v>
      </c>
      <c r="F56" s="13"/>
      <c r="G56" s="15">
        <f t="shared" si="6"/>
        <v>0</v>
      </c>
      <c r="H56" s="15">
        <f t="shared" si="7"/>
        <v>8166</v>
      </c>
      <c r="I56" s="20">
        <v>0.95</v>
      </c>
      <c r="J56" s="15">
        <f t="shared" si="3"/>
        <v>7757.7</v>
      </c>
      <c r="K56" s="15">
        <f t="shared" si="4"/>
        <v>408.30000000000018</v>
      </c>
      <c r="L56" s="15"/>
    </row>
    <row r="57" spans="1:12" s="10" customFormat="1" x14ac:dyDescent="0.2">
      <c r="A57" s="13"/>
      <c r="B57" s="13" t="s">
        <v>60</v>
      </c>
      <c r="C57" s="13">
        <v>3280</v>
      </c>
      <c r="D57" s="13"/>
      <c r="E57" s="13">
        <f t="shared" si="5"/>
        <v>0</v>
      </c>
      <c r="F57" s="13"/>
      <c r="G57" s="15">
        <f t="shared" si="6"/>
        <v>0</v>
      </c>
      <c r="H57" s="15">
        <f t="shared" si="7"/>
        <v>3280</v>
      </c>
      <c r="I57" s="20">
        <v>0.9</v>
      </c>
      <c r="J57" s="15">
        <f t="shared" si="3"/>
        <v>2952</v>
      </c>
      <c r="K57" s="15">
        <f t="shared" si="4"/>
        <v>328</v>
      </c>
      <c r="L57" s="15"/>
    </row>
    <row r="58" spans="1:12" s="10" customFormat="1" x14ac:dyDescent="0.2">
      <c r="A58" s="13"/>
      <c r="B58" s="13" t="s">
        <v>61</v>
      </c>
      <c r="C58" s="13">
        <v>3033</v>
      </c>
      <c r="D58" s="13"/>
      <c r="E58" s="13">
        <f t="shared" si="5"/>
        <v>0</v>
      </c>
      <c r="F58" s="13"/>
      <c r="G58" s="15">
        <f t="shared" si="6"/>
        <v>0</v>
      </c>
      <c r="H58" s="15">
        <f t="shared" si="7"/>
        <v>3033</v>
      </c>
      <c r="I58" s="20">
        <v>0.95</v>
      </c>
      <c r="J58" s="15">
        <f t="shared" si="3"/>
        <v>2881.35</v>
      </c>
      <c r="K58" s="15">
        <f t="shared" si="4"/>
        <v>151.65000000000009</v>
      </c>
      <c r="L58" s="15"/>
    </row>
    <row r="59" spans="1:12" s="10" customFormat="1" x14ac:dyDescent="0.2">
      <c r="A59" s="13"/>
      <c r="B59" s="13" t="s">
        <v>62</v>
      </c>
      <c r="C59" s="13">
        <v>7636</v>
      </c>
      <c r="D59" s="13"/>
      <c r="E59" s="13">
        <f t="shared" si="5"/>
        <v>0</v>
      </c>
      <c r="F59" s="13"/>
      <c r="G59" s="15">
        <f t="shared" si="6"/>
        <v>0</v>
      </c>
      <c r="H59" s="15">
        <f t="shared" si="7"/>
        <v>7636</v>
      </c>
      <c r="I59" s="20">
        <v>0.92</v>
      </c>
      <c r="J59" s="15">
        <f t="shared" si="3"/>
        <v>7025.12</v>
      </c>
      <c r="K59" s="15">
        <f t="shared" si="4"/>
        <v>610.88000000000011</v>
      </c>
      <c r="L59" s="13"/>
    </row>
    <row r="60" spans="1:12" s="10" customFormat="1" x14ac:dyDescent="0.2">
      <c r="A60" s="13"/>
      <c r="B60" s="13" t="s">
        <v>63</v>
      </c>
      <c r="C60" s="22">
        <v>441</v>
      </c>
      <c r="D60" s="13"/>
      <c r="E60" s="13">
        <f t="shared" si="5"/>
        <v>0</v>
      </c>
      <c r="F60" s="13"/>
      <c r="G60" s="15">
        <f t="shared" si="6"/>
        <v>0</v>
      </c>
      <c r="H60" s="15">
        <f t="shared" si="7"/>
        <v>441</v>
      </c>
      <c r="I60" s="20">
        <v>0</v>
      </c>
      <c r="J60" s="15">
        <f t="shared" si="3"/>
        <v>0</v>
      </c>
      <c r="K60" s="15">
        <f t="shared" si="4"/>
        <v>441</v>
      </c>
      <c r="L60" s="13"/>
    </row>
    <row r="61" spans="1:12" s="10" customFormat="1" x14ac:dyDescent="0.2">
      <c r="A61" s="13"/>
      <c r="B61" s="13" t="s">
        <v>64</v>
      </c>
      <c r="C61" s="22">
        <v>250</v>
      </c>
      <c r="D61" s="13"/>
      <c r="E61" s="13">
        <f t="shared" si="5"/>
        <v>0</v>
      </c>
      <c r="F61" s="13"/>
      <c r="G61" s="15">
        <f t="shared" si="6"/>
        <v>0</v>
      </c>
      <c r="H61" s="15">
        <f t="shared" si="7"/>
        <v>250</v>
      </c>
      <c r="I61" s="20">
        <v>0</v>
      </c>
      <c r="J61" s="15">
        <f t="shared" si="3"/>
        <v>0</v>
      </c>
      <c r="K61" s="15">
        <f t="shared" si="4"/>
        <v>250</v>
      </c>
      <c r="L61" s="13" t="s">
        <v>368</v>
      </c>
    </row>
    <row r="62" spans="1:12" s="10" customFormat="1" x14ac:dyDescent="0.2">
      <c r="A62" s="13" t="s">
        <v>65</v>
      </c>
      <c r="B62" s="23" t="s">
        <v>66</v>
      </c>
      <c r="C62" s="23">
        <v>1354</v>
      </c>
      <c r="D62" s="13"/>
      <c r="E62" s="13">
        <f t="shared" si="5"/>
        <v>0</v>
      </c>
      <c r="F62" s="23"/>
      <c r="G62" s="15">
        <f t="shared" si="6"/>
        <v>0</v>
      </c>
      <c r="H62" s="15">
        <f t="shared" si="7"/>
        <v>1354</v>
      </c>
      <c r="I62" s="24">
        <v>0.9</v>
      </c>
      <c r="J62" s="15">
        <f t="shared" si="3"/>
        <v>1218.6000000000001</v>
      </c>
      <c r="K62" s="15">
        <f t="shared" si="4"/>
        <v>135.39999999999986</v>
      </c>
      <c r="L62" s="13"/>
    </row>
    <row r="63" spans="1:12" s="10" customFormat="1" x14ac:dyDescent="0.2">
      <c r="A63" s="13"/>
      <c r="B63" s="13" t="s">
        <v>67</v>
      </c>
      <c r="C63" s="13">
        <v>571</v>
      </c>
      <c r="D63" s="13"/>
      <c r="E63" s="13">
        <f t="shared" si="5"/>
        <v>0</v>
      </c>
      <c r="F63" s="13"/>
      <c r="G63" s="15">
        <f t="shared" si="6"/>
        <v>0</v>
      </c>
      <c r="H63" s="15">
        <f t="shared" si="7"/>
        <v>571</v>
      </c>
      <c r="I63" s="20">
        <v>0.92</v>
      </c>
      <c r="J63" s="15">
        <f t="shared" si="3"/>
        <v>525.32000000000005</v>
      </c>
      <c r="K63" s="15">
        <f t="shared" si="4"/>
        <v>45.67999999999995</v>
      </c>
      <c r="L63" s="15"/>
    </row>
    <row r="64" spans="1:12" s="10" customFormat="1" x14ac:dyDescent="0.2">
      <c r="A64" s="13"/>
      <c r="B64" s="13" t="s">
        <v>68</v>
      </c>
      <c r="C64" s="13">
        <v>519</v>
      </c>
      <c r="D64" s="13"/>
      <c r="E64" s="13">
        <f t="shared" si="5"/>
        <v>0</v>
      </c>
      <c r="F64" s="13"/>
      <c r="G64" s="15">
        <f t="shared" si="6"/>
        <v>0</v>
      </c>
      <c r="H64" s="15">
        <f t="shared" si="7"/>
        <v>519</v>
      </c>
      <c r="I64" s="20">
        <v>0.92</v>
      </c>
      <c r="J64" s="15">
        <f t="shared" si="3"/>
        <v>477.48</v>
      </c>
      <c r="K64" s="15">
        <f t="shared" si="4"/>
        <v>41.519999999999982</v>
      </c>
      <c r="L64" s="15"/>
    </row>
    <row r="65" spans="1:12" s="10" customFormat="1" x14ac:dyDescent="0.2">
      <c r="A65" s="13"/>
      <c r="B65" s="13" t="s">
        <v>69</v>
      </c>
      <c r="C65" s="13">
        <v>70</v>
      </c>
      <c r="D65" s="13"/>
      <c r="E65" s="13">
        <f t="shared" si="5"/>
        <v>0</v>
      </c>
      <c r="F65" s="13"/>
      <c r="G65" s="15">
        <f t="shared" si="6"/>
        <v>0</v>
      </c>
      <c r="H65" s="15">
        <f t="shared" si="7"/>
        <v>70</v>
      </c>
      <c r="I65" s="20">
        <v>0</v>
      </c>
      <c r="J65" s="15">
        <f t="shared" si="3"/>
        <v>0</v>
      </c>
      <c r="K65" s="15">
        <f t="shared" si="4"/>
        <v>70</v>
      </c>
      <c r="L65" s="15"/>
    </row>
    <row r="66" spans="1:12" s="10" customFormat="1" x14ac:dyDescent="0.2">
      <c r="A66" s="13"/>
      <c r="B66" s="13" t="s">
        <v>70</v>
      </c>
      <c r="C66" s="13">
        <v>2104</v>
      </c>
      <c r="D66" s="13"/>
      <c r="E66" s="13">
        <f t="shared" si="5"/>
        <v>0</v>
      </c>
      <c r="F66" s="13"/>
      <c r="G66" s="15">
        <f t="shared" si="6"/>
        <v>0</v>
      </c>
      <c r="H66" s="15">
        <f t="shared" si="7"/>
        <v>2104</v>
      </c>
      <c r="I66" s="20">
        <v>0.9</v>
      </c>
      <c r="J66" s="15">
        <f t="shared" si="3"/>
        <v>1893.6000000000001</v>
      </c>
      <c r="K66" s="15">
        <f t="shared" si="4"/>
        <v>210.39999999999986</v>
      </c>
      <c r="L66" s="15"/>
    </row>
    <row r="67" spans="1:12" s="10" customFormat="1" x14ac:dyDescent="0.2">
      <c r="A67" s="13" t="s">
        <v>65</v>
      </c>
      <c r="B67" s="13" t="s">
        <v>71</v>
      </c>
      <c r="C67" s="13">
        <v>211</v>
      </c>
      <c r="D67" s="13"/>
      <c r="E67" s="13">
        <f t="shared" si="5"/>
        <v>0</v>
      </c>
      <c r="F67" s="13"/>
      <c r="G67" s="15">
        <f t="shared" si="6"/>
        <v>0</v>
      </c>
      <c r="H67" s="15">
        <f t="shared" si="7"/>
        <v>211</v>
      </c>
      <c r="I67" s="20">
        <v>0.9</v>
      </c>
      <c r="J67" s="15">
        <f t="shared" si="3"/>
        <v>189.9</v>
      </c>
      <c r="K67" s="15">
        <f t="shared" si="4"/>
        <v>21.099999999999994</v>
      </c>
      <c r="L67" s="13"/>
    </row>
    <row r="68" spans="1:12" s="10" customFormat="1" x14ac:dyDescent="0.2">
      <c r="A68" s="13" t="s">
        <v>65</v>
      </c>
      <c r="B68" s="13" t="s">
        <v>72</v>
      </c>
      <c r="C68" s="13">
        <v>90</v>
      </c>
      <c r="D68" s="13"/>
      <c r="E68" s="13">
        <f t="shared" si="5"/>
        <v>0</v>
      </c>
      <c r="F68" s="13"/>
      <c r="G68" s="15">
        <f t="shared" si="6"/>
        <v>0</v>
      </c>
      <c r="H68" s="15">
        <f t="shared" si="7"/>
        <v>90</v>
      </c>
      <c r="I68" s="20">
        <v>0.9</v>
      </c>
      <c r="J68" s="15">
        <f t="shared" si="3"/>
        <v>81</v>
      </c>
      <c r="K68" s="15">
        <f t="shared" si="4"/>
        <v>9</v>
      </c>
      <c r="L68" s="13"/>
    </row>
    <row r="69" spans="1:12" s="10" customFormat="1" x14ac:dyDescent="0.2">
      <c r="A69" s="13" t="s">
        <v>65</v>
      </c>
      <c r="B69" s="13" t="s">
        <v>73</v>
      </c>
      <c r="C69" s="13">
        <v>193</v>
      </c>
      <c r="D69" s="13"/>
      <c r="E69" s="13">
        <f t="shared" si="5"/>
        <v>0</v>
      </c>
      <c r="F69" s="13"/>
      <c r="G69" s="15">
        <f t="shared" si="6"/>
        <v>0</v>
      </c>
      <c r="H69" s="15">
        <f t="shared" si="7"/>
        <v>193</v>
      </c>
      <c r="I69" s="20">
        <v>0.9</v>
      </c>
      <c r="J69" s="15">
        <f t="shared" si="3"/>
        <v>173.70000000000002</v>
      </c>
      <c r="K69" s="15">
        <f t="shared" si="4"/>
        <v>19.299999999999983</v>
      </c>
      <c r="L69" s="13"/>
    </row>
    <row r="70" spans="1:12" s="10" customFormat="1" x14ac:dyDescent="0.2">
      <c r="A70" s="13" t="s">
        <v>65</v>
      </c>
      <c r="B70" s="13" t="s">
        <v>74</v>
      </c>
      <c r="C70" s="13">
        <v>15</v>
      </c>
      <c r="D70" s="13"/>
      <c r="E70" s="13">
        <f t="shared" si="5"/>
        <v>0</v>
      </c>
      <c r="F70" s="13"/>
      <c r="G70" s="15">
        <f t="shared" si="6"/>
        <v>0</v>
      </c>
      <c r="H70" s="15">
        <f t="shared" si="7"/>
        <v>15</v>
      </c>
      <c r="I70" s="20">
        <v>0</v>
      </c>
      <c r="J70" s="15">
        <f t="shared" si="3"/>
        <v>0</v>
      </c>
      <c r="K70" s="15">
        <f t="shared" si="4"/>
        <v>15</v>
      </c>
      <c r="L70" s="13"/>
    </row>
    <row r="71" spans="1:12" s="10" customFormat="1" x14ac:dyDescent="0.2">
      <c r="A71" s="13"/>
      <c r="B71" s="13" t="s">
        <v>75</v>
      </c>
      <c r="C71" s="13">
        <v>544</v>
      </c>
      <c r="D71" s="13"/>
      <c r="E71" s="13">
        <f t="shared" si="5"/>
        <v>0</v>
      </c>
      <c r="F71" s="13"/>
      <c r="G71" s="15">
        <f t="shared" si="6"/>
        <v>0</v>
      </c>
      <c r="H71" s="15">
        <f t="shared" si="7"/>
        <v>544</v>
      </c>
      <c r="I71" s="20">
        <v>0.92</v>
      </c>
      <c r="J71" s="15">
        <f t="shared" si="3"/>
        <v>500.48</v>
      </c>
      <c r="K71" s="15">
        <f t="shared" si="4"/>
        <v>43.519999999999982</v>
      </c>
      <c r="L71" s="15"/>
    </row>
    <row r="72" spans="1:12" s="10" customFormat="1" x14ac:dyDescent="0.2">
      <c r="A72" s="13"/>
      <c r="B72" s="13" t="s">
        <v>76</v>
      </c>
      <c r="C72" s="13">
        <v>684</v>
      </c>
      <c r="D72" s="13"/>
      <c r="E72" s="13">
        <f t="shared" si="5"/>
        <v>0</v>
      </c>
      <c r="F72" s="13"/>
      <c r="G72" s="15">
        <f t="shared" si="6"/>
        <v>0</v>
      </c>
      <c r="H72" s="15">
        <f t="shared" si="7"/>
        <v>684</v>
      </c>
      <c r="I72" s="20">
        <v>0.92</v>
      </c>
      <c r="J72" s="15">
        <f t="shared" si="3"/>
        <v>629.28</v>
      </c>
      <c r="K72" s="15">
        <f t="shared" si="4"/>
        <v>54.720000000000027</v>
      </c>
      <c r="L72" s="15"/>
    </row>
    <row r="73" spans="1:12" s="10" customFormat="1" x14ac:dyDescent="0.2">
      <c r="A73" s="13" t="s">
        <v>78</v>
      </c>
      <c r="B73" s="13" t="s">
        <v>108</v>
      </c>
      <c r="C73" s="13">
        <v>3704</v>
      </c>
      <c r="D73" s="13"/>
      <c r="E73" s="13">
        <f xml:space="preserve"> SUM(C73*D73)</f>
        <v>0</v>
      </c>
      <c r="F73" s="13"/>
      <c r="G73" s="15">
        <f xml:space="preserve"> SUM(C73-E73)*F73</f>
        <v>0</v>
      </c>
      <c r="H73" s="15">
        <f xml:space="preserve"> SUM(C73-E73-G73)</f>
        <v>3704</v>
      </c>
      <c r="I73" s="20">
        <v>0.75</v>
      </c>
      <c r="J73" s="15">
        <f t="shared" si="3"/>
        <v>2778</v>
      </c>
      <c r="K73" s="15">
        <f t="shared" si="4"/>
        <v>926</v>
      </c>
      <c r="L73" s="15" t="s">
        <v>109</v>
      </c>
    </row>
    <row r="74" spans="1:12" s="10" customFormat="1" x14ac:dyDescent="0.2">
      <c r="A74" s="13"/>
      <c r="B74" s="13" t="s">
        <v>77</v>
      </c>
      <c r="C74" s="13">
        <v>1319</v>
      </c>
      <c r="D74" s="13"/>
      <c r="E74" s="13">
        <f t="shared" si="5"/>
        <v>0</v>
      </c>
      <c r="F74" s="13"/>
      <c r="G74" s="15">
        <f t="shared" si="6"/>
        <v>0</v>
      </c>
      <c r="H74" s="15">
        <f t="shared" si="7"/>
        <v>1319</v>
      </c>
      <c r="I74" s="20">
        <v>0.92</v>
      </c>
      <c r="J74" s="15">
        <f t="shared" si="3"/>
        <v>1213.48</v>
      </c>
      <c r="K74" s="15">
        <f t="shared" si="4"/>
        <v>105.51999999999998</v>
      </c>
      <c r="L74" s="15"/>
    </row>
    <row r="75" spans="1:12" s="10" customFormat="1" x14ac:dyDescent="0.2">
      <c r="A75" s="13" t="s">
        <v>78</v>
      </c>
      <c r="B75" s="13" t="s">
        <v>79</v>
      </c>
      <c r="C75" s="13">
        <v>3655</v>
      </c>
      <c r="D75" s="13"/>
      <c r="E75" s="13">
        <f t="shared" si="5"/>
        <v>0</v>
      </c>
      <c r="F75" s="13"/>
      <c r="G75" s="15">
        <f t="shared" si="6"/>
        <v>0</v>
      </c>
      <c r="H75" s="15">
        <f t="shared" si="7"/>
        <v>3655</v>
      </c>
      <c r="I75" s="20">
        <v>0.92</v>
      </c>
      <c r="J75" s="15">
        <f t="shared" si="3"/>
        <v>3362.6000000000004</v>
      </c>
      <c r="K75" s="15">
        <f t="shared" si="4"/>
        <v>292.39999999999964</v>
      </c>
      <c r="L75" s="15"/>
    </row>
    <row r="76" spans="1:12" s="10" customFormat="1" x14ac:dyDescent="0.2">
      <c r="A76" s="13"/>
      <c r="B76" s="13" t="s">
        <v>110</v>
      </c>
      <c r="C76" s="13">
        <v>13872</v>
      </c>
      <c r="D76" s="13"/>
      <c r="E76" s="13">
        <f xml:space="preserve"> SUM(C76*D76)</f>
        <v>0</v>
      </c>
      <c r="F76" s="13"/>
      <c r="G76" s="15">
        <f xml:space="preserve"> SUM(C76-E76)*F76</f>
        <v>0</v>
      </c>
      <c r="H76" s="15">
        <f xml:space="preserve"> SUM(C76-E76-G76)</f>
        <v>13872</v>
      </c>
      <c r="I76" s="20">
        <v>0.75</v>
      </c>
      <c r="J76" s="15">
        <f xml:space="preserve"> SUM(H76*I76)</f>
        <v>10404</v>
      </c>
      <c r="K76" s="15">
        <f xml:space="preserve"> SUM(H76-J76)</f>
        <v>3468</v>
      </c>
      <c r="L76" s="15"/>
    </row>
    <row r="77" spans="1:12" s="10" customFormat="1" x14ac:dyDescent="0.2">
      <c r="A77" s="13"/>
      <c r="B77" s="13" t="s">
        <v>80</v>
      </c>
      <c r="C77" s="13">
        <v>248</v>
      </c>
      <c r="D77" s="13"/>
      <c r="E77" s="13">
        <f t="shared" ref="E77:E98" si="8" xml:space="preserve"> SUM(C77*D77)</f>
        <v>0</v>
      </c>
      <c r="F77" s="13"/>
      <c r="G77" s="15">
        <f t="shared" ref="G77:G98" si="9" xml:space="preserve"> SUM(C77-E77)*F77</f>
        <v>0</v>
      </c>
      <c r="H77" s="15">
        <f t="shared" ref="H77:H98" si="10" xml:space="preserve"> SUM(C77-E77-G77)</f>
        <v>248</v>
      </c>
      <c r="I77" s="20">
        <v>0.92</v>
      </c>
      <c r="J77" s="15">
        <f t="shared" ref="J77:J98" si="11" xml:space="preserve"> SUM(H77*I77)</f>
        <v>228.16</v>
      </c>
      <c r="K77" s="15">
        <f t="shared" ref="K77:K98" si="12" xml:space="preserve"> SUM(H77-J77)</f>
        <v>19.840000000000003</v>
      </c>
      <c r="L77" s="15"/>
    </row>
    <row r="78" spans="1:12" s="10" customFormat="1" x14ac:dyDescent="0.2">
      <c r="A78" s="13" t="s">
        <v>81</v>
      </c>
      <c r="B78" s="13" t="s">
        <v>82</v>
      </c>
      <c r="C78" s="13">
        <v>124</v>
      </c>
      <c r="D78" s="13"/>
      <c r="E78" s="13">
        <f t="shared" si="8"/>
        <v>0</v>
      </c>
      <c r="F78" s="13"/>
      <c r="G78" s="15">
        <f t="shared" si="9"/>
        <v>0</v>
      </c>
      <c r="H78" s="15">
        <f t="shared" si="10"/>
        <v>124</v>
      </c>
      <c r="I78" s="20">
        <v>0</v>
      </c>
      <c r="J78" s="15">
        <f t="shared" si="11"/>
        <v>0</v>
      </c>
      <c r="K78" s="15">
        <f t="shared" si="12"/>
        <v>124</v>
      </c>
      <c r="L78" s="13"/>
    </row>
    <row r="79" spans="1:12" s="10" customFormat="1" x14ac:dyDescent="0.2">
      <c r="A79" s="13"/>
      <c r="B79" s="13" t="s">
        <v>83</v>
      </c>
      <c r="C79" s="13">
        <v>7447</v>
      </c>
      <c r="D79" s="13"/>
      <c r="E79" s="13">
        <f t="shared" si="8"/>
        <v>0</v>
      </c>
      <c r="F79" s="13"/>
      <c r="G79" s="15">
        <f t="shared" si="9"/>
        <v>0</v>
      </c>
      <c r="H79" s="15">
        <f t="shared" si="10"/>
        <v>7447</v>
      </c>
      <c r="I79" s="20">
        <v>0.9</v>
      </c>
      <c r="J79" s="15">
        <f t="shared" si="11"/>
        <v>6702.3</v>
      </c>
      <c r="K79" s="15">
        <f t="shared" si="12"/>
        <v>744.69999999999982</v>
      </c>
      <c r="L79" s="15"/>
    </row>
    <row r="80" spans="1:12" s="10" customFormat="1" x14ac:dyDescent="0.2">
      <c r="A80" s="13" t="s">
        <v>42</v>
      </c>
      <c r="B80" s="13" t="s">
        <v>84</v>
      </c>
      <c r="C80" s="13">
        <v>1</v>
      </c>
      <c r="D80" s="13"/>
      <c r="E80" s="13">
        <f t="shared" si="8"/>
        <v>0</v>
      </c>
      <c r="F80" s="13"/>
      <c r="G80" s="15">
        <f t="shared" si="9"/>
        <v>0</v>
      </c>
      <c r="H80" s="15">
        <f t="shared" si="10"/>
        <v>1</v>
      </c>
      <c r="I80" s="20">
        <v>0</v>
      </c>
      <c r="J80" s="15">
        <f t="shared" si="11"/>
        <v>0</v>
      </c>
      <c r="K80" s="15">
        <f t="shared" si="12"/>
        <v>1</v>
      </c>
      <c r="L80" s="15"/>
    </row>
    <row r="81" spans="1:12" s="10" customFormat="1" x14ac:dyDescent="0.2">
      <c r="A81" s="13"/>
      <c r="B81" s="13" t="s">
        <v>85</v>
      </c>
      <c r="C81" s="13">
        <v>4654</v>
      </c>
      <c r="D81" s="13">
        <v>0.08</v>
      </c>
      <c r="E81" s="13">
        <f t="shared" si="8"/>
        <v>372.32</v>
      </c>
      <c r="F81" s="13"/>
      <c r="G81" s="15">
        <f t="shared" si="9"/>
        <v>0</v>
      </c>
      <c r="H81" s="15">
        <f t="shared" si="10"/>
        <v>4281.68</v>
      </c>
      <c r="I81" s="20">
        <v>0.9</v>
      </c>
      <c r="J81" s="15">
        <f t="shared" si="11"/>
        <v>3853.5120000000002</v>
      </c>
      <c r="K81" s="15">
        <f t="shared" si="12"/>
        <v>428.16800000000012</v>
      </c>
      <c r="L81" s="13"/>
    </row>
    <row r="82" spans="1:12" s="10" customFormat="1" x14ac:dyDescent="0.2">
      <c r="A82" s="13"/>
      <c r="B82" s="13" t="s">
        <v>86</v>
      </c>
      <c r="C82" s="13">
        <v>4731</v>
      </c>
      <c r="D82" s="13"/>
      <c r="E82" s="13">
        <f t="shared" si="8"/>
        <v>0</v>
      </c>
      <c r="F82" s="13"/>
      <c r="G82" s="15">
        <f t="shared" si="9"/>
        <v>0</v>
      </c>
      <c r="H82" s="15">
        <f t="shared" si="10"/>
        <v>4731</v>
      </c>
      <c r="I82" s="20">
        <v>0.9</v>
      </c>
      <c r="J82" s="15">
        <f t="shared" si="11"/>
        <v>4257.9000000000005</v>
      </c>
      <c r="K82" s="15">
        <f t="shared" si="12"/>
        <v>473.09999999999945</v>
      </c>
      <c r="L82" s="13"/>
    </row>
    <row r="83" spans="1:12" s="10" customFormat="1" x14ac:dyDescent="0.2">
      <c r="A83" s="13"/>
      <c r="B83" s="13" t="s">
        <v>87</v>
      </c>
      <c r="C83" s="13">
        <v>96</v>
      </c>
      <c r="D83" s="13"/>
      <c r="E83" s="13">
        <f t="shared" si="8"/>
        <v>0</v>
      </c>
      <c r="F83" s="13"/>
      <c r="G83" s="15">
        <f t="shared" si="9"/>
        <v>0</v>
      </c>
      <c r="H83" s="15">
        <f t="shared" si="10"/>
        <v>96</v>
      </c>
      <c r="I83" s="20">
        <v>0.92</v>
      </c>
      <c r="J83" s="15">
        <f t="shared" si="11"/>
        <v>88.320000000000007</v>
      </c>
      <c r="K83" s="15">
        <f t="shared" si="12"/>
        <v>7.6799999999999926</v>
      </c>
      <c r="L83" s="15"/>
    </row>
    <row r="84" spans="1:12" s="10" customFormat="1" x14ac:dyDescent="0.2">
      <c r="A84" s="13" t="s">
        <v>81</v>
      </c>
      <c r="B84" s="13" t="s">
        <v>88</v>
      </c>
      <c r="C84" s="13">
        <v>3168</v>
      </c>
      <c r="D84" s="13">
        <v>0.11</v>
      </c>
      <c r="E84" s="13">
        <f t="shared" si="8"/>
        <v>348.48</v>
      </c>
      <c r="F84" s="13"/>
      <c r="G84" s="15">
        <f t="shared" si="9"/>
        <v>0</v>
      </c>
      <c r="H84" s="15">
        <f t="shared" si="10"/>
        <v>2819.52</v>
      </c>
      <c r="I84" s="20">
        <v>0.9</v>
      </c>
      <c r="J84" s="15">
        <f t="shared" si="11"/>
        <v>2537.5680000000002</v>
      </c>
      <c r="K84" s="15">
        <f t="shared" si="12"/>
        <v>281.95199999999977</v>
      </c>
      <c r="L84" s="15"/>
    </row>
    <row r="85" spans="1:12" s="10" customFormat="1" x14ac:dyDescent="0.2">
      <c r="A85" s="13" t="s">
        <v>78</v>
      </c>
      <c r="B85" s="13" t="s">
        <v>106</v>
      </c>
      <c r="C85" s="13">
        <v>6764</v>
      </c>
      <c r="D85" s="13"/>
      <c r="E85" s="13">
        <f t="shared" si="8"/>
        <v>0</v>
      </c>
      <c r="F85" s="13"/>
      <c r="G85" s="15">
        <f t="shared" si="9"/>
        <v>0</v>
      </c>
      <c r="H85" s="15">
        <f t="shared" si="10"/>
        <v>6764</v>
      </c>
      <c r="I85" s="20">
        <v>0.92</v>
      </c>
      <c r="J85" s="15">
        <f t="shared" si="11"/>
        <v>6222.88</v>
      </c>
      <c r="K85" s="15">
        <f t="shared" si="12"/>
        <v>541.11999999999989</v>
      </c>
      <c r="L85" s="15" t="s">
        <v>107</v>
      </c>
    </row>
    <row r="86" spans="1:12" s="10" customFormat="1" x14ac:dyDescent="0.2">
      <c r="A86" s="13"/>
      <c r="B86" s="13" t="s">
        <v>89</v>
      </c>
      <c r="C86" s="13">
        <v>1414</v>
      </c>
      <c r="D86" s="13"/>
      <c r="E86" s="13">
        <f t="shared" si="8"/>
        <v>0</v>
      </c>
      <c r="F86" s="13"/>
      <c r="G86" s="15">
        <f t="shared" si="9"/>
        <v>0</v>
      </c>
      <c r="H86" s="15">
        <f t="shared" si="10"/>
        <v>1414</v>
      </c>
      <c r="I86" s="20">
        <v>0.92</v>
      </c>
      <c r="J86" s="15">
        <f t="shared" si="11"/>
        <v>1300.8800000000001</v>
      </c>
      <c r="K86" s="15">
        <f t="shared" si="12"/>
        <v>113.11999999999989</v>
      </c>
      <c r="L86" s="15"/>
    </row>
    <row r="87" spans="1:12" s="10" customFormat="1" x14ac:dyDescent="0.2">
      <c r="A87" s="13"/>
      <c r="B87" s="13" t="s">
        <v>90</v>
      </c>
      <c r="C87" s="13">
        <v>61</v>
      </c>
      <c r="D87" s="13"/>
      <c r="E87" s="13">
        <f t="shared" si="8"/>
        <v>0</v>
      </c>
      <c r="F87" s="13"/>
      <c r="G87" s="15">
        <f t="shared" si="9"/>
        <v>0</v>
      </c>
      <c r="H87" s="15">
        <f t="shared" si="10"/>
        <v>61</v>
      </c>
      <c r="I87" s="20">
        <v>0.92</v>
      </c>
      <c r="J87" s="15">
        <f t="shared" si="11"/>
        <v>56.120000000000005</v>
      </c>
      <c r="K87" s="15">
        <f t="shared" si="12"/>
        <v>4.8799999999999955</v>
      </c>
      <c r="L87" s="15"/>
    </row>
    <row r="88" spans="1:12" s="14" customFormat="1" x14ac:dyDescent="0.2">
      <c r="A88" s="13"/>
      <c r="B88" s="13" t="s">
        <v>91</v>
      </c>
      <c r="C88" s="13"/>
      <c r="D88" s="13"/>
      <c r="E88" s="13">
        <f t="shared" si="8"/>
        <v>0</v>
      </c>
      <c r="F88" s="13"/>
      <c r="G88" s="15">
        <f t="shared" si="9"/>
        <v>0</v>
      </c>
      <c r="H88" s="15">
        <f t="shared" si="10"/>
        <v>0</v>
      </c>
      <c r="I88" s="20">
        <v>0.9</v>
      </c>
      <c r="J88" s="15">
        <f t="shared" si="11"/>
        <v>0</v>
      </c>
      <c r="K88" s="15">
        <f t="shared" si="12"/>
        <v>0</v>
      </c>
      <c r="L88" s="13"/>
    </row>
    <row r="89" spans="1:12" s="14" customFormat="1" x14ac:dyDescent="0.2">
      <c r="A89" s="13"/>
      <c r="B89" s="13" t="s">
        <v>92</v>
      </c>
      <c r="C89" s="13">
        <v>1355</v>
      </c>
      <c r="D89" s="13"/>
      <c r="E89" s="13">
        <f t="shared" si="8"/>
        <v>0</v>
      </c>
      <c r="F89" s="13"/>
      <c r="G89" s="15">
        <f t="shared" si="9"/>
        <v>0</v>
      </c>
      <c r="H89" s="15">
        <f t="shared" si="10"/>
        <v>1355</v>
      </c>
      <c r="I89" s="20">
        <v>0.9</v>
      </c>
      <c r="J89" s="15">
        <f t="shared" si="11"/>
        <v>1219.5</v>
      </c>
      <c r="K89" s="15">
        <f t="shared" si="12"/>
        <v>135.5</v>
      </c>
      <c r="L89" s="13"/>
    </row>
    <row r="90" spans="1:12" s="10" customFormat="1" x14ac:dyDescent="0.2">
      <c r="A90" s="13" t="s">
        <v>95</v>
      </c>
      <c r="B90" s="13" t="s">
        <v>93</v>
      </c>
      <c r="C90" s="13">
        <v>10100</v>
      </c>
      <c r="D90" s="13"/>
      <c r="E90" s="13">
        <f t="shared" si="8"/>
        <v>0</v>
      </c>
      <c r="F90" s="13"/>
      <c r="G90" s="15">
        <f t="shared" si="9"/>
        <v>0</v>
      </c>
      <c r="H90" s="15">
        <f t="shared" si="10"/>
        <v>10100</v>
      </c>
      <c r="I90" s="20">
        <v>0.9</v>
      </c>
      <c r="J90" s="15">
        <f t="shared" si="11"/>
        <v>9090</v>
      </c>
      <c r="K90" s="15">
        <f t="shared" si="12"/>
        <v>1010</v>
      </c>
      <c r="L90" s="15"/>
    </row>
    <row r="91" spans="1:12" s="10" customFormat="1" x14ac:dyDescent="0.2">
      <c r="A91" s="13" t="s">
        <v>42</v>
      </c>
      <c r="B91" s="13" t="s">
        <v>94</v>
      </c>
      <c r="C91" s="13">
        <v>13858</v>
      </c>
      <c r="D91" s="13"/>
      <c r="E91" s="13">
        <f t="shared" si="8"/>
        <v>0</v>
      </c>
      <c r="F91" s="13"/>
      <c r="G91" s="15">
        <f t="shared" si="9"/>
        <v>0</v>
      </c>
      <c r="H91" s="15">
        <f t="shared" si="10"/>
        <v>13858</v>
      </c>
      <c r="I91" s="20">
        <v>0.9</v>
      </c>
      <c r="J91" s="15">
        <f t="shared" si="11"/>
        <v>12472.2</v>
      </c>
      <c r="K91" s="15">
        <f t="shared" si="12"/>
        <v>1385.7999999999993</v>
      </c>
      <c r="L91" s="15"/>
    </row>
    <row r="92" spans="1:12" s="10" customFormat="1" x14ac:dyDescent="0.2">
      <c r="A92" s="13" t="s">
        <v>95</v>
      </c>
      <c r="B92" s="13" t="s">
        <v>96</v>
      </c>
      <c r="C92" s="13">
        <v>2477</v>
      </c>
      <c r="D92" s="13"/>
      <c r="E92" s="13">
        <f t="shared" si="8"/>
        <v>0</v>
      </c>
      <c r="F92" s="13"/>
      <c r="G92" s="15">
        <f t="shared" si="9"/>
        <v>0</v>
      </c>
      <c r="H92" s="15">
        <f t="shared" si="10"/>
        <v>2477</v>
      </c>
      <c r="I92" s="20">
        <v>0.9</v>
      </c>
      <c r="J92" s="15">
        <f t="shared" si="11"/>
        <v>2229.3000000000002</v>
      </c>
      <c r="K92" s="15">
        <f t="shared" si="12"/>
        <v>247.69999999999982</v>
      </c>
      <c r="L92" s="15"/>
    </row>
    <row r="93" spans="1:12" s="10" customFormat="1" x14ac:dyDescent="0.2">
      <c r="A93" s="13"/>
      <c r="B93" s="13" t="s">
        <v>97</v>
      </c>
      <c r="C93" s="13">
        <v>1620</v>
      </c>
      <c r="D93" s="13"/>
      <c r="E93" s="13">
        <f t="shared" si="8"/>
        <v>0</v>
      </c>
      <c r="F93" s="13"/>
      <c r="G93" s="15">
        <f t="shared" si="9"/>
        <v>0</v>
      </c>
      <c r="H93" s="15">
        <f t="shared" si="10"/>
        <v>1620</v>
      </c>
      <c r="I93" s="20">
        <v>0.92</v>
      </c>
      <c r="J93" s="15">
        <f t="shared" si="11"/>
        <v>1490.4</v>
      </c>
      <c r="K93" s="15">
        <f t="shared" si="12"/>
        <v>129.59999999999991</v>
      </c>
      <c r="L93" s="15"/>
    </row>
    <row r="94" spans="1:12" s="10" customFormat="1" x14ac:dyDescent="0.2">
      <c r="A94" s="13"/>
      <c r="B94" s="13" t="s">
        <v>98</v>
      </c>
      <c r="C94" s="13">
        <v>215</v>
      </c>
      <c r="D94" s="13"/>
      <c r="E94" s="13">
        <f t="shared" si="8"/>
        <v>0</v>
      </c>
      <c r="F94" s="13"/>
      <c r="G94" s="15">
        <f t="shared" si="9"/>
        <v>0</v>
      </c>
      <c r="H94" s="15">
        <f t="shared" si="10"/>
        <v>215</v>
      </c>
      <c r="I94" s="20">
        <v>0.92</v>
      </c>
      <c r="J94" s="15">
        <f t="shared" si="11"/>
        <v>197.8</v>
      </c>
      <c r="K94" s="15">
        <f t="shared" si="12"/>
        <v>17.199999999999989</v>
      </c>
      <c r="L94" s="15"/>
    </row>
    <row r="95" spans="1:12" s="10" customFormat="1" x14ac:dyDescent="0.2">
      <c r="A95" s="13"/>
      <c r="B95" s="13" t="s">
        <v>99</v>
      </c>
      <c r="C95" s="13">
        <v>5693</v>
      </c>
      <c r="D95" s="13">
        <v>7.0000000000000007E-2</v>
      </c>
      <c r="E95" s="13">
        <f t="shared" si="8"/>
        <v>398.51000000000005</v>
      </c>
      <c r="F95" s="13"/>
      <c r="G95" s="15">
        <f t="shared" si="9"/>
        <v>0</v>
      </c>
      <c r="H95" s="15">
        <f t="shared" si="10"/>
        <v>5294.49</v>
      </c>
      <c r="I95" s="20">
        <v>0.9</v>
      </c>
      <c r="J95" s="15">
        <f t="shared" si="11"/>
        <v>4765.0410000000002</v>
      </c>
      <c r="K95" s="15">
        <f t="shared" si="12"/>
        <v>529.44899999999961</v>
      </c>
      <c r="L95" s="13"/>
    </row>
    <row r="96" spans="1:12" s="10" customFormat="1" x14ac:dyDescent="0.2">
      <c r="A96" s="13"/>
      <c r="B96" s="13" t="s">
        <v>100</v>
      </c>
      <c r="C96" s="22">
        <v>81168</v>
      </c>
      <c r="D96" s="13"/>
      <c r="E96" s="13">
        <f t="shared" si="8"/>
        <v>0</v>
      </c>
      <c r="F96" s="13">
        <v>0.12</v>
      </c>
      <c r="G96" s="15">
        <f t="shared" si="9"/>
        <v>9740.16</v>
      </c>
      <c r="H96" s="15">
        <f t="shared" si="10"/>
        <v>71427.839999999997</v>
      </c>
      <c r="I96" s="20">
        <v>0.89468725999999998</v>
      </c>
      <c r="J96" s="15">
        <f t="shared" si="11"/>
        <v>63905.578457318399</v>
      </c>
      <c r="K96" s="15">
        <f t="shared" si="12"/>
        <v>7522.2615426815973</v>
      </c>
      <c r="L96" s="13" t="s">
        <v>369</v>
      </c>
    </row>
    <row r="97" spans="1:12" s="10" customFormat="1" x14ac:dyDescent="0.2">
      <c r="A97" s="13"/>
      <c r="B97" s="13" t="s">
        <v>101</v>
      </c>
      <c r="C97" s="22">
        <v>14285</v>
      </c>
      <c r="D97" s="13"/>
      <c r="E97" s="13">
        <f t="shared" si="8"/>
        <v>0</v>
      </c>
      <c r="F97" s="13">
        <v>0.22</v>
      </c>
      <c r="G97" s="15">
        <f t="shared" si="9"/>
        <v>3142.7</v>
      </c>
      <c r="H97" s="15">
        <f t="shared" si="10"/>
        <v>11142.3</v>
      </c>
      <c r="I97" s="20">
        <v>0.9</v>
      </c>
      <c r="J97" s="15">
        <f t="shared" si="11"/>
        <v>10028.07</v>
      </c>
      <c r="K97" s="15">
        <f t="shared" si="12"/>
        <v>1114.2299999999996</v>
      </c>
      <c r="L97" s="13" t="s">
        <v>368</v>
      </c>
    </row>
    <row r="98" spans="1:12" s="10" customFormat="1" ht="13.5" thickBot="1" x14ac:dyDescent="0.25">
      <c r="A98" s="13"/>
      <c r="B98" s="23" t="s">
        <v>102</v>
      </c>
      <c r="C98" s="25">
        <v>769</v>
      </c>
      <c r="D98" s="25"/>
      <c r="E98" s="25">
        <f t="shared" si="8"/>
        <v>0</v>
      </c>
      <c r="F98" s="25"/>
      <c r="G98" s="26">
        <f t="shared" si="9"/>
        <v>0</v>
      </c>
      <c r="H98" s="26">
        <f t="shared" si="10"/>
        <v>769</v>
      </c>
      <c r="I98" s="27">
        <v>0.92</v>
      </c>
      <c r="J98" s="26">
        <f t="shared" si="11"/>
        <v>707.48</v>
      </c>
      <c r="K98" s="26">
        <f t="shared" si="12"/>
        <v>61.519999999999982</v>
      </c>
      <c r="L98" s="26"/>
    </row>
    <row r="99" spans="1:12" s="10" customFormat="1" x14ac:dyDescent="0.2">
      <c r="A99" s="14"/>
      <c r="B99" s="14"/>
      <c r="C99" s="16">
        <f xml:space="preserve"> SUM(C11:C98)</f>
        <v>517797</v>
      </c>
      <c r="D99" s="16"/>
      <c r="E99" s="16"/>
      <c r="F99" s="14"/>
      <c r="G99" s="16">
        <f>SUM(G11:G98)</f>
        <v>32569.210878000002</v>
      </c>
      <c r="H99" s="16">
        <f>SUM(H11:H98)</f>
        <v>483928.99912199989</v>
      </c>
      <c r="I99" s="17"/>
      <c r="J99" s="16">
        <f>SUM(J11:J98)</f>
        <v>381869.87664107134</v>
      </c>
      <c r="K99" s="16">
        <f>SUM(K11:K98)</f>
        <v>102059.12248092875</v>
      </c>
      <c r="L99" s="14"/>
    </row>
    <row r="100" spans="1:12" x14ac:dyDescent="0.2">
      <c r="I100" s="8"/>
    </row>
    <row r="101" spans="1:12" x14ac:dyDescent="0.2">
      <c r="I101" s="8"/>
      <c r="K101" s="9"/>
    </row>
    <row r="102" spans="1:12" x14ac:dyDescent="0.2">
      <c r="I102" s="8"/>
    </row>
    <row r="103" spans="1:12" x14ac:dyDescent="0.2">
      <c r="I103" s="8"/>
    </row>
    <row r="104" spans="1:12" x14ac:dyDescent="0.2">
      <c r="I104" s="8"/>
    </row>
    <row r="105" spans="1:12" x14ac:dyDescent="0.2">
      <c r="I105" s="8"/>
    </row>
    <row r="106" spans="1:12" x14ac:dyDescent="0.2">
      <c r="I106" s="8"/>
    </row>
    <row r="107" spans="1:12" x14ac:dyDescent="0.2">
      <c r="I107" s="8"/>
    </row>
    <row r="108" spans="1:12" x14ac:dyDescent="0.2">
      <c r="I108" s="8"/>
    </row>
    <row r="109" spans="1:12" x14ac:dyDescent="0.2">
      <c r="I109" s="8"/>
    </row>
    <row r="110" spans="1:12" x14ac:dyDescent="0.2">
      <c r="I110" s="8"/>
    </row>
    <row r="111" spans="1:12" x14ac:dyDescent="0.2">
      <c r="I111" s="8"/>
    </row>
    <row r="112" spans="1:12" x14ac:dyDescent="0.2">
      <c r="I112" s="8"/>
    </row>
    <row r="113" spans="9:9" x14ac:dyDescent="0.2">
      <c r="I113" s="8"/>
    </row>
    <row r="114" spans="9:9" x14ac:dyDescent="0.2">
      <c r="I114" s="8"/>
    </row>
    <row r="115" spans="9:9" x14ac:dyDescent="0.2">
      <c r="I115" s="8"/>
    </row>
    <row r="116" spans="9:9" x14ac:dyDescent="0.2">
      <c r="I116" s="8"/>
    </row>
    <row r="117" spans="9:9" x14ac:dyDescent="0.2">
      <c r="I117" s="8"/>
    </row>
    <row r="118" spans="9:9" x14ac:dyDescent="0.2">
      <c r="I118" s="8"/>
    </row>
    <row r="119" spans="9:9" x14ac:dyDescent="0.2">
      <c r="I119" s="8"/>
    </row>
    <row r="120" spans="9:9" x14ac:dyDescent="0.2">
      <c r="I120" s="8"/>
    </row>
    <row r="121" spans="9:9" x14ac:dyDescent="0.2">
      <c r="I121" s="8"/>
    </row>
    <row r="122" spans="9:9" x14ac:dyDescent="0.2">
      <c r="I122" s="8"/>
    </row>
    <row r="123" spans="9:9" x14ac:dyDescent="0.2">
      <c r="I123" s="8"/>
    </row>
    <row r="124" spans="9:9" x14ac:dyDescent="0.2">
      <c r="I124" s="8"/>
    </row>
    <row r="125" spans="9:9" x14ac:dyDescent="0.2">
      <c r="I125" s="8"/>
    </row>
    <row r="126" spans="9:9" x14ac:dyDescent="0.2">
      <c r="I126" s="8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9"/>
  <sheetViews>
    <sheetView topLeftCell="A20" workbookViewId="0">
      <selection activeCell="B52" sqref="B52"/>
    </sheetView>
  </sheetViews>
  <sheetFormatPr defaultRowHeight="12.75" x14ac:dyDescent="0.2"/>
  <cols>
    <col min="1" max="1" width="21" style="3" customWidth="1"/>
    <col min="2" max="2" width="40.140625" customWidth="1"/>
    <col min="3" max="4" width="12.7109375" customWidth="1"/>
    <col min="5" max="5" width="23.7109375" bestFit="1" customWidth="1"/>
    <col min="6" max="6" width="11.28515625" style="28" bestFit="1" customWidth="1"/>
    <col min="7" max="7" width="3.5703125" bestFit="1" customWidth="1"/>
    <col min="8" max="8" width="11.28515625" style="28" bestFit="1" customWidth="1"/>
    <col min="9" max="10" width="12.7109375" style="28" customWidth="1"/>
    <col min="11" max="13" width="8.7109375" style="28" customWidth="1"/>
    <col min="14" max="16" width="10.7109375" customWidth="1"/>
    <col min="17" max="19" width="12.7109375" customWidth="1"/>
  </cols>
  <sheetData>
    <row r="2" spans="1:16" x14ac:dyDescent="0.2">
      <c r="A2" s="3" t="s">
        <v>111</v>
      </c>
      <c r="C2" s="3" t="s">
        <v>112</v>
      </c>
      <c r="D2" t="s">
        <v>113</v>
      </c>
      <c r="I2" s="29" t="s">
        <v>114</v>
      </c>
      <c r="K2" s="30">
        <v>36708</v>
      </c>
    </row>
    <row r="3" spans="1:16" x14ac:dyDescent="0.2">
      <c r="A3" s="3" t="s">
        <v>115</v>
      </c>
      <c r="C3" s="3" t="s">
        <v>116</v>
      </c>
      <c r="D3" t="s">
        <v>117</v>
      </c>
    </row>
    <row r="4" spans="1:16" x14ac:dyDescent="0.2">
      <c r="C4" s="3" t="s">
        <v>118</v>
      </c>
      <c r="D4" t="s">
        <v>119</v>
      </c>
    </row>
    <row r="5" spans="1:16" x14ac:dyDescent="0.2">
      <c r="C5" s="3"/>
    </row>
    <row r="6" spans="1:16" x14ac:dyDescent="0.2">
      <c r="A6" s="3" t="s">
        <v>120</v>
      </c>
      <c r="C6" s="3" t="s">
        <v>112</v>
      </c>
      <c r="D6" t="s">
        <v>121</v>
      </c>
    </row>
    <row r="7" spans="1:16" x14ac:dyDescent="0.2">
      <c r="A7" s="3" t="s">
        <v>122</v>
      </c>
      <c r="C7" s="3" t="s">
        <v>116</v>
      </c>
      <c r="D7" t="s">
        <v>123</v>
      </c>
    </row>
    <row r="8" spans="1:16" x14ac:dyDescent="0.2">
      <c r="C8" s="3" t="s">
        <v>118</v>
      </c>
      <c r="D8" t="s">
        <v>124</v>
      </c>
    </row>
    <row r="10" spans="1:16" ht="39.950000000000003" customHeight="1" x14ac:dyDescent="0.2">
      <c r="A10" s="31" t="s">
        <v>125</v>
      </c>
      <c r="B10" s="32" t="s">
        <v>126</v>
      </c>
      <c r="C10" s="33" t="s">
        <v>1</v>
      </c>
      <c r="D10" s="33" t="s">
        <v>127</v>
      </c>
      <c r="E10" s="33" t="s">
        <v>128</v>
      </c>
      <c r="F10" s="33" t="s">
        <v>129</v>
      </c>
      <c r="G10" s="32" t="s">
        <v>130</v>
      </c>
      <c r="H10" s="33" t="s">
        <v>131</v>
      </c>
      <c r="I10" s="34" t="s">
        <v>132</v>
      </c>
      <c r="J10" s="34" t="s">
        <v>133</v>
      </c>
      <c r="K10" s="33" t="s">
        <v>134</v>
      </c>
      <c r="L10" s="33" t="s">
        <v>135</v>
      </c>
      <c r="M10" s="33" t="s">
        <v>136</v>
      </c>
      <c r="N10" s="33" t="s">
        <v>137</v>
      </c>
      <c r="O10" s="33" t="s">
        <v>135</v>
      </c>
      <c r="P10" s="33" t="s">
        <v>138</v>
      </c>
    </row>
    <row r="11" spans="1:16" x14ac:dyDescent="0.2">
      <c r="C11" s="28"/>
      <c r="D11" s="28"/>
      <c r="E11" s="28"/>
    </row>
    <row r="12" spans="1:16" ht="14.1" customHeight="1" x14ac:dyDescent="0.2">
      <c r="A12" s="3" t="s">
        <v>139</v>
      </c>
      <c r="B12" t="s">
        <v>140</v>
      </c>
      <c r="C12" s="28" t="s">
        <v>141</v>
      </c>
      <c r="D12" s="28">
        <v>901526</v>
      </c>
      <c r="E12" s="35" t="s">
        <v>142</v>
      </c>
      <c r="F12" s="28" t="s">
        <v>143</v>
      </c>
      <c r="G12" t="s">
        <v>144</v>
      </c>
      <c r="H12" s="28" t="s">
        <v>145</v>
      </c>
      <c r="I12" s="36">
        <v>1</v>
      </c>
      <c r="J12" s="36">
        <v>1</v>
      </c>
      <c r="K12" s="37">
        <v>189</v>
      </c>
      <c r="L12" s="38">
        <v>1.377</v>
      </c>
      <c r="M12" s="39">
        <f t="shared" ref="M12:M23" si="0">K12*L12</f>
        <v>260.25299999999999</v>
      </c>
      <c r="N12" s="40">
        <f t="shared" ref="N12:N23" si="1">K12*31</f>
        <v>5859</v>
      </c>
      <c r="O12" s="38">
        <f t="shared" ref="O12:O23" si="2">L12</f>
        <v>1.377</v>
      </c>
      <c r="P12" s="41">
        <f t="shared" ref="P12:P23" si="3">N12*O12</f>
        <v>8067.8429999999998</v>
      </c>
    </row>
    <row r="13" spans="1:16" ht="12.95" customHeight="1" x14ac:dyDescent="0.2">
      <c r="A13" s="3" t="s">
        <v>139</v>
      </c>
      <c r="B13" t="s">
        <v>146</v>
      </c>
      <c r="C13" s="28" t="s">
        <v>141</v>
      </c>
      <c r="D13" s="28">
        <v>901553</v>
      </c>
      <c r="E13" s="35" t="s">
        <v>147</v>
      </c>
      <c r="F13" s="28" t="s">
        <v>143</v>
      </c>
      <c r="G13" t="s">
        <v>144</v>
      </c>
      <c r="H13" s="28" t="s">
        <v>145</v>
      </c>
      <c r="I13" s="36">
        <v>1</v>
      </c>
      <c r="J13" s="36">
        <v>1</v>
      </c>
      <c r="K13" s="37">
        <v>0</v>
      </c>
      <c r="L13" s="38">
        <v>1.4359999999999999</v>
      </c>
      <c r="M13" s="37">
        <f t="shared" si="0"/>
        <v>0</v>
      </c>
      <c r="N13" s="42">
        <f t="shared" si="1"/>
        <v>0</v>
      </c>
      <c r="O13" s="43">
        <f t="shared" si="2"/>
        <v>1.4359999999999999</v>
      </c>
      <c r="P13" s="41">
        <f t="shared" si="3"/>
        <v>0</v>
      </c>
    </row>
    <row r="14" spans="1:16" ht="12.95" customHeight="1" x14ac:dyDescent="0.2">
      <c r="A14" s="3" t="s">
        <v>139</v>
      </c>
      <c r="B14" t="s">
        <v>148</v>
      </c>
      <c r="C14" s="28" t="s">
        <v>141</v>
      </c>
      <c r="D14" s="28">
        <v>901534</v>
      </c>
      <c r="E14" s="35" t="s">
        <v>149</v>
      </c>
      <c r="F14" s="28" t="s">
        <v>143</v>
      </c>
      <c r="G14" t="s">
        <v>144</v>
      </c>
      <c r="H14" s="28" t="s">
        <v>145</v>
      </c>
      <c r="I14" s="36">
        <v>1</v>
      </c>
      <c r="J14" s="36">
        <v>1</v>
      </c>
      <c r="K14" s="37">
        <v>102</v>
      </c>
      <c r="L14" s="38">
        <v>1.155</v>
      </c>
      <c r="M14" s="39">
        <f t="shared" si="0"/>
        <v>117.81</v>
      </c>
      <c r="N14" s="42">
        <f t="shared" si="1"/>
        <v>3162</v>
      </c>
      <c r="O14" s="43">
        <f t="shared" si="2"/>
        <v>1.155</v>
      </c>
      <c r="P14" s="41">
        <f t="shared" si="3"/>
        <v>3652.11</v>
      </c>
    </row>
    <row r="15" spans="1:16" ht="12.95" customHeight="1" x14ac:dyDescent="0.2">
      <c r="A15" s="3" t="s">
        <v>139</v>
      </c>
      <c r="B15" t="s">
        <v>150</v>
      </c>
      <c r="C15" s="28" t="s">
        <v>141</v>
      </c>
      <c r="D15" s="28">
        <v>901535</v>
      </c>
      <c r="E15" s="35" t="s">
        <v>151</v>
      </c>
      <c r="F15" s="28" t="s">
        <v>143</v>
      </c>
      <c r="G15" t="s">
        <v>144</v>
      </c>
      <c r="H15" s="28" t="s">
        <v>145</v>
      </c>
      <c r="I15" s="36">
        <v>1</v>
      </c>
      <c r="J15" s="36">
        <v>1</v>
      </c>
      <c r="K15" s="37">
        <v>103</v>
      </c>
      <c r="L15" s="38">
        <v>1.288</v>
      </c>
      <c r="M15" s="39">
        <f t="shared" si="0"/>
        <v>132.66400000000002</v>
      </c>
      <c r="N15" s="42">
        <f t="shared" si="1"/>
        <v>3193</v>
      </c>
      <c r="O15" s="43">
        <f t="shared" si="2"/>
        <v>1.288</v>
      </c>
      <c r="P15" s="41">
        <f t="shared" si="3"/>
        <v>4112.5839999999998</v>
      </c>
    </row>
    <row r="16" spans="1:16" ht="12.95" customHeight="1" x14ac:dyDescent="0.2">
      <c r="A16" s="3" t="s">
        <v>139</v>
      </c>
      <c r="B16" t="s">
        <v>152</v>
      </c>
      <c r="C16" s="28" t="s">
        <v>141</v>
      </c>
      <c r="D16" s="28">
        <v>901531</v>
      </c>
      <c r="E16" s="35" t="s">
        <v>153</v>
      </c>
      <c r="F16" s="28" t="s">
        <v>143</v>
      </c>
      <c r="G16" t="s">
        <v>144</v>
      </c>
      <c r="H16" s="28" t="s">
        <v>145</v>
      </c>
      <c r="I16" s="36">
        <v>1</v>
      </c>
      <c r="J16" s="36">
        <v>1</v>
      </c>
      <c r="K16" s="37">
        <v>235</v>
      </c>
      <c r="L16" s="38">
        <v>1.353</v>
      </c>
      <c r="M16" s="39">
        <f t="shared" si="0"/>
        <v>317.95499999999998</v>
      </c>
      <c r="N16" s="42">
        <f t="shared" si="1"/>
        <v>7285</v>
      </c>
      <c r="O16" s="43">
        <f t="shared" si="2"/>
        <v>1.353</v>
      </c>
      <c r="P16" s="41">
        <f t="shared" si="3"/>
        <v>9856.6049999999996</v>
      </c>
    </row>
    <row r="17" spans="1:19" ht="12.95" customHeight="1" x14ac:dyDescent="0.2">
      <c r="A17" s="3" t="s">
        <v>139</v>
      </c>
      <c r="B17" t="s">
        <v>154</v>
      </c>
      <c r="C17" s="28" t="s">
        <v>141</v>
      </c>
      <c r="D17" s="28">
        <v>901532</v>
      </c>
      <c r="E17" s="35" t="s">
        <v>155</v>
      </c>
      <c r="F17" s="28" t="s">
        <v>143</v>
      </c>
      <c r="G17" t="s">
        <v>144</v>
      </c>
      <c r="H17" s="28" t="s">
        <v>145</v>
      </c>
      <c r="I17" s="36">
        <v>1</v>
      </c>
      <c r="J17" s="36">
        <v>1</v>
      </c>
      <c r="K17" s="37">
        <v>10</v>
      </c>
      <c r="L17" s="38">
        <v>1.1339999999999999</v>
      </c>
      <c r="M17" s="39">
        <f t="shared" si="0"/>
        <v>11.34</v>
      </c>
      <c r="N17" s="42">
        <f t="shared" si="1"/>
        <v>310</v>
      </c>
      <c r="O17" s="43">
        <f t="shared" si="2"/>
        <v>1.1339999999999999</v>
      </c>
      <c r="P17" s="41">
        <f t="shared" si="3"/>
        <v>351.53999999999996</v>
      </c>
    </row>
    <row r="18" spans="1:19" ht="12.95" customHeight="1" x14ac:dyDescent="0.2">
      <c r="A18" s="3" t="s">
        <v>139</v>
      </c>
      <c r="B18" t="s">
        <v>156</v>
      </c>
      <c r="C18" s="28" t="s">
        <v>141</v>
      </c>
      <c r="D18" s="28">
        <v>901536</v>
      </c>
      <c r="E18" s="35" t="s">
        <v>157</v>
      </c>
      <c r="F18" s="28" t="s">
        <v>143</v>
      </c>
      <c r="G18" t="s">
        <v>144</v>
      </c>
      <c r="H18" s="28" t="s">
        <v>145</v>
      </c>
      <c r="I18" s="36">
        <v>1</v>
      </c>
      <c r="J18" s="36">
        <v>1</v>
      </c>
      <c r="K18" s="37">
        <v>18</v>
      </c>
      <c r="L18" s="38">
        <v>1.163</v>
      </c>
      <c r="M18" s="39">
        <f t="shared" si="0"/>
        <v>20.934000000000001</v>
      </c>
      <c r="N18" s="42">
        <f t="shared" si="1"/>
        <v>558</v>
      </c>
      <c r="O18" s="43">
        <f t="shared" si="2"/>
        <v>1.163</v>
      </c>
      <c r="P18" s="41">
        <f t="shared" si="3"/>
        <v>648.95400000000006</v>
      </c>
    </row>
    <row r="19" spans="1:19" ht="12.95" customHeight="1" x14ac:dyDescent="0.2">
      <c r="A19" s="3" t="s">
        <v>139</v>
      </c>
      <c r="B19" t="s">
        <v>158</v>
      </c>
      <c r="C19" s="28" t="s">
        <v>141</v>
      </c>
      <c r="D19" s="28">
        <v>901537</v>
      </c>
      <c r="E19" s="35" t="s">
        <v>157</v>
      </c>
      <c r="F19" s="28" t="s">
        <v>143</v>
      </c>
      <c r="G19" t="s">
        <v>144</v>
      </c>
      <c r="H19" s="28" t="s">
        <v>145</v>
      </c>
      <c r="I19" s="36">
        <v>1</v>
      </c>
      <c r="J19" s="36">
        <v>1</v>
      </c>
      <c r="K19" s="37">
        <v>93</v>
      </c>
      <c r="L19" s="38">
        <v>1.4910000000000001</v>
      </c>
      <c r="M19" s="39">
        <f t="shared" si="0"/>
        <v>138.66300000000001</v>
      </c>
      <c r="N19" s="42">
        <f t="shared" si="1"/>
        <v>2883</v>
      </c>
      <c r="O19" s="43">
        <f t="shared" si="2"/>
        <v>1.4910000000000001</v>
      </c>
      <c r="P19" s="41">
        <f t="shared" si="3"/>
        <v>4298.5529999999999</v>
      </c>
    </row>
    <row r="20" spans="1:19" ht="12.95" customHeight="1" x14ac:dyDescent="0.2">
      <c r="A20" s="3" t="s">
        <v>139</v>
      </c>
      <c r="B20" t="s">
        <v>159</v>
      </c>
      <c r="C20" s="28" t="s">
        <v>141</v>
      </c>
      <c r="D20" s="28">
        <v>901538</v>
      </c>
      <c r="E20" s="35" t="s">
        <v>160</v>
      </c>
      <c r="F20" s="28" t="s">
        <v>143</v>
      </c>
      <c r="G20" t="s">
        <v>144</v>
      </c>
      <c r="H20" s="28" t="s">
        <v>145</v>
      </c>
      <c r="I20" s="36">
        <v>1</v>
      </c>
      <c r="J20" s="36">
        <v>1</v>
      </c>
      <c r="K20" s="37">
        <v>14</v>
      </c>
      <c r="L20" s="38">
        <v>1.38</v>
      </c>
      <c r="M20" s="39">
        <f t="shared" si="0"/>
        <v>19.32</v>
      </c>
      <c r="N20" s="42">
        <f t="shared" si="1"/>
        <v>434</v>
      </c>
      <c r="O20" s="43">
        <f t="shared" si="2"/>
        <v>1.38</v>
      </c>
      <c r="P20" s="41">
        <f t="shared" si="3"/>
        <v>598.91999999999996</v>
      </c>
    </row>
    <row r="21" spans="1:19" ht="12.95" customHeight="1" x14ac:dyDescent="0.2">
      <c r="A21" s="3" t="s">
        <v>139</v>
      </c>
      <c r="B21" t="s">
        <v>161</v>
      </c>
      <c r="C21" s="28" t="s">
        <v>141</v>
      </c>
      <c r="D21" s="28">
        <v>900993</v>
      </c>
      <c r="E21" s="35" t="s">
        <v>162</v>
      </c>
      <c r="F21" s="28" t="s">
        <v>143</v>
      </c>
      <c r="G21" t="s">
        <v>144</v>
      </c>
      <c r="H21" s="28" t="s">
        <v>145</v>
      </c>
      <c r="I21" s="36">
        <v>1</v>
      </c>
      <c r="J21" s="36">
        <v>1</v>
      </c>
      <c r="K21" s="37">
        <v>0</v>
      </c>
      <c r="L21" s="38">
        <v>1.4490000000000001</v>
      </c>
      <c r="M21" s="37">
        <f t="shared" si="0"/>
        <v>0</v>
      </c>
      <c r="N21" s="42">
        <f t="shared" si="1"/>
        <v>0</v>
      </c>
      <c r="O21" s="43">
        <f t="shared" si="2"/>
        <v>1.4490000000000001</v>
      </c>
      <c r="P21" s="41">
        <f t="shared" si="3"/>
        <v>0</v>
      </c>
    </row>
    <row r="22" spans="1:19" ht="12.95" customHeight="1" x14ac:dyDescent="0.2">
      <c r="A22" s="3" t="s">
        <v>139</v>
      </c>
      <c r="B22" t="s">
        <v>163</v>
      </c>
      <c r="C22" s="28" t="s">
        <v>141</v>
      </c>
      <c r="D22" s="28">
        <v>901540</v>
      </c>
      <c r="E22" s="35" t="s">
        <v>164</v>
      </c>
      <c r="F22" s="28" t="s">
        <v>143</v>
      </c>
      <c r="G22" t="s">
        <v>144</v>
      </c>
      <c r="H22" s="28" t="s">
        <v>145</v>
      </c>
      <c r="I22" s="36">
        <v>1</v>
      </c>
      <c r="J22" s="36">
        <v>1</v>
      </c>
      <c r="K22" s="37">
        <v>167</v>
      </c>
      <c r="L22" s="38">
        <v>1.494</v>
      </c>
      <c r="M22" s="39">
        <f t="shared" si="0"/>
        <v>249.49799999999999</v>
      </c>
      <c r="N22" s="42">
        <f t="shared" si="1"/>
        <v>5177</v>
      </c>
      <c r="O22" s="43">
        <f t="shared" si="2"/>
        <v>1.494</v>
      </c>
      <c r="P22" s="41">
        <f t="shared" si="3"/>
        <v>7734.4380000000001</v>
      </c>
    </row>
    <row r="23" spans="1:19" ht="12.95" customHeight="1" x14ac:dyDescent="0.2">
      <c r="A23" s="44" t="s">
        <v>139</v>
      </c>
      <c r="B23" s="45" t="s">
        <v>165</v>
      </c>
      <c r="C23" s="46" t="s">
        <v>141</v>
      </c>
      <c r="D23" s="46">
        <v>901539</v>
      </c>
      <c r="E23" s="35" t="s">
        <v>164</v>
      </c>
      <c r="F23" s="46" t="s">
        <v>143</v>
      </c>
      <c r="G23" s="45" t="s">
        <v>144</v>
      </c>
      <c r="H23" s="46" t="s">
        <v>145</v>
      </c>
      <c r="I23" s="47">
        <v>1</v>
      </c>
      <c r="J23" s="47">
        <v>1</v>
      </c>
      <c r="K23" s="48">
        <v>96</v>
      </c>
      <c r="L23" s="49">
        <v>1.484</v>
      </c>
      <c r="M23" s="50">
        <f t="shared" si="0"/>
        <v>142.464</v>
      </c>
      <c r="N23" s="51">
        <f t="shared" si="1"/>
        <v>2976</v>
      </c>
      <c r="O23" s="49">
        <f t="shared" si="2"/>
        <v>1.484</v>
      </c>
      <c r="P23" s="52">
        <f t="shared" si="3"/>
        <v>4416.384</v>
      </c>
    </row>
    <row r="24" spans="1:19" ht="12.95" customHeight="1" x14ac:dyDescent="0.2">
      <c r="A24" s="53"/>
      <c r="B24" s="54"/>
      <c r="C24" s="35"/>
      <c r="D24" s="35"/>
      <c r="E24" s="35"/>
      <c r="F24" s="35"/>
      <c r="G24" s="54"/>
      <c r="H24" s="35"/>
      <c r="I24" s="55"/>
      <c r="J24" s="55"/>
      <c r="K24" s="56"/>
      <c r="L24" s="35"/>
      <c r="M24" s="57"/>
      <c r="N24" s="42"/>
      <c r="O24" s="35"/>
      <c r="P24" s="58"/>
      <c r="Q24" s="4" t="s">
        <v>166</v>
      </c>
      <c r="R24" s="4" t="s">
        <v>10</v>
      </c>
      <c r="S24" s="4" t="s">
        <v>167</v>
      </c>
    </row>
    <row r="25" spans="1:19" ht="12.95" customHeight="1" x14ac:dyDescent="0.2">
      <c r="A25" s="68" t="s">
        <v>168</v>
      </c>
      <c r="B25" s="68"/>
      <c r="C25" s="59"/>
      <c r="D25" s="59"/>
      <c r="E25" s="35"/>
      <c r="K25" s="40">
        <f>SUM(K12:K23)</f>
        <v>1027</v>
      </c>
      <c r="L25" s="60"/>
      <c r="M25" s="40">
        <f>SUM(M12:M23)</f>
        <v>1410.9010000000001</v>
      </c>
      <c r="N25" s="40">
        <f>SUM(N12:N23)</f>
        <v>31837</v>
      </c>
      <c r="O25" s="60"/>
      <c r="P25" s="61">
        <f>SUM(P12:P24)</f>
        <v>43737.930999999997</v>
      </c>
      <c r="Q25" s="62">
        <v>0.85</v>
      </c>
      <c r="R25" s="58">
        <f>M25*Q25</f>
        <v>1199.26585</v>
      </c>
      <c r="S25" s="58">
        <f>M25-R25</f>
        <v>211.63515000000007</v>
      </c>
    </row>
    <row r="26" spans="1:19" ht="12.95" customHeight="1" x14ac:dyDescent="0.2">
      <c r="A26" s="59"/>
      <c r="B26" s="59"/>
      <c r="C26" s="59"/>
      <c r="D26" s="59"/>
      <c r="E26" s="35"/>
      <c r="K26" s="40"/>
      <c r="L26" s="60"/>
      <c r="M26" s="40"/>
      <c r="N26" s="40"/>
      <c r="O26" s="60"/>
      <c r="P26" s="63"/>
    </row>
    <row r="27" spans="1:19" ht="12.95" customHeight="1" x14ac:dyDescent="0.2">
      <c r="E27" s="35"/>
      <c r="K27" s="37"/>
      <c r="M27" s="37"/>
      <c r="N27" s="40"/>
      <c r="O27" s="28"/>
      <c r="P27" s="41"/>
    </row>
    <row r="28" spans="1:19" ht="12.95" customHeight="1" x14ac:dyDescent="0.2">
      <c r="A28" s="3" t="s">
        <v>169</v>
      </c>
      <c r="B28" t="s">
        <v>170</v>
      </c>
      <c r="C28" s="28" t="s">
        <v>171</v>
      </c>
      <c r="D28" s="28">
        <v>27869</v>
      </c>
      <c r="E28" s="35"/>
      <c r="F28" s="28" t="s">
        <v>172</v>
      </c>
      <c r="G28" t="s">
        <v>173</v>
      </c>
      <c r="H28" s="28" t="s">
        <v>174</v>
      </c>
      <c r="I28" s="36">
        <v>0.2109</v>
      </c>
      <c r="J28" s="36">
        <v>0.4</v>
      </c>
      <c r="K28" s="37">
        <v>80</v>
      </c>
      <c r="L28" s="38">
        <v>1.0189999999999999</v>
      </c>
      <c r="M28" s="39">
        <f t="shared" ref="M28:M36" si="4">K28*L28*J28</f>
        <v>32.607999999999997</v>
      </c>
      <c r="N28" s="42">
        <f t="shared" ref="N28:N36" si="5">K28*31</f>
        <v>2480</v>
      </c>
      <c r="O28" s="43">
        <f t="shared" ref="O28:O36" si="6">L28</f>
        <v>1.0189999999999999</v>
      </c>
      <c r="P28" s="41">
        <f t="shared" ref="P28:P36" si="7">N28*O28</f>
        <v>2527.12</v>
      </c>
    </row>
    <row r="29" spans="1:19" ht="12.95" customHeight="1" x14ac:dyDescent="0.2">
      <c r="A29" s="3" t="s">
        <v>169</v>
      </c>
      <c r="B29" t="s">
        <v>175</v>
      </c>
      <c r="C29" s="28" t="s">
        <v>171</v>
      </c>
      <c r="D29" s="28">
        <v>28941</v>
      </c>
      <c r="E29" s="35"/>
      <c r="F29" s="28" t="s">
        <v>172</v>
      </c>
      <c r="G29" t="s">
        <v>173</v>
      </c>
      <c r="H29" s="28" t="s">
        <v>174</v>
      </c>
      <c r="I29" s="36">
        <v>0.2109</v>
      </c>
      <c r="J29" s="36">
        <v>0.11</v>
      </c>
      <c r="K29" s="37">
        <v>70</v>
      </c>
      <c r="L29" s="38">
        <v>1.028</v>
      </c>
      <c r="M29" s="39">
        <f t="shared" si="4"/>
        <v>7.9156000000000013</v>
      </c>
      <c r="N29" s="42">
        <f t="shared" si="5"/>
        <v>2170</v>
      </c>
      <c r="O29" s="43">
        <f t="shared" si="6"/>
        <v>1.028</v>
      </c>
      <c r="P29" s="41">
        <f t="shared" si="7"/>
        <v>2230.7600000000002</v>
      </c>
    </row>
    <row r="30" spans="1:19" ht="12.95" customHeight="1" x14ac:dyDescent="0.2">
      <c r="A30" s="3" t="s">
        <v>169</v>
      </c>
      <c r="B30" t="s">
        <v>176</v>
      </c>
      <c r="C30" s="28" t="s">
        <v>171</v>
      </c>
      <c r="D30" s="28">
        <v>29254</v>
      </c>
      <c r="E30" s="35"/>
      <c r="F30" s="28" t="s">
        <v>172</v>
      </c>
      <c r="G30" t="s">
        <v>173</v>
      </c>
      <c r="H30" s="28" t="s">
        <v>174</v>
      </c>
      <c r="I30" s="36">
        <v>0.2109</v>
      </c>
      <c r="J30" s="36">
        <v>0.105</v>
      </c>
      <c r="K30" s="37">
        <v>230</v>
      </c>
      <c r="L30" s="38">
        <v>1.0169999999999999</v>
      </c>
      <c r="M30" s="39">
        <f t="shared" si="4"/>
        <v>24.560549999999996</v>
      </c>
      <c r="N30" s="42">
        <f t="shared" si="5"/>
        <v>7130</v>
      </c>
      <c r="O30" s="43">
        <f t="shared" si="6"/>
        <v>1.0169999999999999</v>
      </c>
      <c r="P30" s="41">
        <f t="shared" si="7"/>
        <v>7251.2099999999991</v>
      </c>
    </row>
    <row r="31" spans="1:19" ht="12.95" customHeight="1" x14ac:dyDescent="0.2">
      <c r="A31" s="3" t="s">
        <v>169</v>
      </c>
      <c r="B31" t="s">
        <v>177</v>
      </c>
      <c r="C31" s="28" t="s">
        <v>171</v>
      </c>
      <c r="D31" s="28">
        <v>27964</v>
      </c>
      <c r="E31" s="35"/>
      <c r="F31" s="28" t="s">
        <v>172</v>
      </c>
      <c r="G31" t="s">
        <v>173</v>
      </c>
      <c r="H31" s="28" t="s">
        <v>174</v>
      </c>
      <c r="I31" s="36">
        <v>0.5</v>
      </c>
      <c r="J31" s="36">
        <v>0.5</v>
      </c>
      <c r="K31" s="37">
        <v>60</v>
      </c>
      <c r="L31" s="38">
        <v>1.016</v>
      </c>
      <c r="M31" s="39">
        <f t="shared" si="4"/>
        <v>30.48</v>
      </c>
      <c r="N31" s="42">
        <f t="shared" si="5"/>
        <v>1860</v>
      </c>
      <c r="O31" s="43">
        <f t="shared" si="6"/>
        <v>1.016</v>
      </c>
      <c r="P31" s="41">
        <f t="shared" si="7"/>
        <v>1889.76</v>
      </c>
    </row>
    <row r="32" spans="1:19" ht="12.95" customHeight="1" x14ac:dyDescent="0.2">
      <c r="A32" s="3" t="s">
        <v>169</v>
      </c>
      <c r="B32" t="s">
        <v>178</v>
      </c>
      <c r="C32" s="28" t="s">
        <v>171</v>
      </c>
      <c r="D32" s="28">
        <v>28979</v>
      </c>
      <c r="E32" s="35"/>
      <c r="F32" s="28" t="s">
        <v>172</v>
      </c>
      <c r="G32" t="s">
        <v>173</v>
      </c>
      <c r="H32" s="28" t="s">
        <v>174</v>
      </c>
      <c r="I32" s="36">
        <v>0.5</v>
      </c>
      <c r="J32" s="36">
        <v>0.25</v>
      </c>
      <c r="K32" s="37">
        <v>95</v>
      </c>
      <c r="L32" s="38">
        <v>1.0149999999999999</v>
      </c>
      <c r="M32" s="39">
        <f t="shared" si="4"/>
        <v>24.106249999999999</v>
      </c>
      <c r="N32" s="42">
        <f t="shared" si="5"/>
        <v>2945</v>
      </c>
      <c r="O32" s="43">
        <f t="shared" si="6"/>
        <v>1.0149999999999999</v>
      </c>
      <c r="P32" s="41">
        <f t="shared" si="7"/>
        <v>2989.1749999999997</v>
      </c>
    </row>
    <row r="33" spans="1:19" ht="12.95" customHeight="1" x14ac:dyDescent="0.2">
      <c r="A33" s="3" t="s">
        <v>169</v>
      </c>
      <c r="B33" t="s">
        <v>179</v>
      </c>
      <c r="C33" s="28" t="s">
        <v>171</v>
      </c>
      <c r="D33" s="28">
        <v>29795</v>
      </c>
      <c r="E33" s="35"/>
      <c r="F33" s="28" t="s">
        <v>172</v>
      </c>
      <c r="G33" t="s">
        <v>173</v>
      </c>
      <c r="H33" s="28" t="s">
        <v>174</v>
      </c>
      <c r="I33" s="36">
        <v>0.5</v>
      </c>
      <c r="J33" s="36">
        <v>0.5</v>
      </c>
      <c r="K33" s="37">
        <v>80</v>
      </c>
      <c r="L33" s="38">
        <v>1.014</v>
      </c>
      <c r="M33" s="39">
        <f t="shared" si="4"/>
        <v>40.56</v>
      </c>
      <c r="N33" s="42">
        <f t="shared" si="5"/>
        <v>2480</v>
      </c>
      <c r="O33" s="43">
        <f t="shared" si="6"/>
        <v>1.014</v>
      </c>
      <c r="P33" s="41">
        <f t="shared" si="7"/>
        <v>2514.7200000000003</v>
      </c>
    </row>
    <row r="34" spans="1:19" ht="12.95" customHeight="1" x14ac:dyDescent="0.2">
      <c r="A34" s="3" t="s">
        <v>169</v>
      </c>
      <c r="B34" t="s">
        <v>180</v>
      </c>
      <c r="C34" s="28" t="s">
        <v>171</v>
      </c>
      <c r="D34" s="28">
        <v>27965</v>
      </c>
      <c r="E34" s="35"/>
      <c r="F34" s="28" t="s">
        <v>172</v>
      </c>
      <c r="G34" t="s">
        <v>173</v>
      </c>
      <c r="H34" s="28" t="s">
        <v>174</v>
      </c>
      <c r="I34" s="36">
        <v>0.5</v>
      </c>
      <c r="J34" s="36">
        <v>0.5</v>
      </c>
      <c r="K34" s="37">
        <v>140</v>
      </c>
      <c r="L34" s="38">
        <v>0.998</v>
      </c>
      <c r="M34" s="39">
        <f t="shared" si="4"/>
        <v>69.86</v>
      </c>
      <c r="N34" s="42">
        <f t="shared" si="5"/>
        <v>4340</v>
      </c>
      <c r="O34" s="43">
        <f t="shared" si="6"/>
        <v>0.998</v>
      </c>
      <c r="P34" s="41">
        <f t="shared" si="7"/>
        <v>4331.32</v>
      </c>
    </row>
    <row r="35" spans="1:19" ht="12.95" customHeight="1" x14ac:dyDescent="0.2">
      <c r="A35" s="3" t="s">
        <v>169</v>
      </c>
      <c r="B35" t="s">
        <v>181</v>
      </c>
      <c r="C35" s="28" t="s">
        <v>171</v>
      </c>
      <c r="D35" s="28">
        <v>29079</v>
      </c>
      <c r="E35" s="35"/>
      <c r="F35" s="28" t="s">
        <v>172</v>
      </c>
      <c r="G35" t="s">
        <v>173</v>
      </c>
      <c r="H35" s="28" t="s">
        <v>174</v>
      </c>
      <c r="I35" s="36">
        <v>0.5</v>
      </c>
      <c r="J35" s="36">
        <v>0.5</v>
      </c>
      <c r="K35" s="37">
        <v>0</v>
      </c>
      <c r="L35" s="38">
        <v>1</v>
      </c>
      <c r="M35" s="39">
        <f t="shared" si="4"/>
        <v>0</v>
      </c>
      <c r="N35" s="42">
        <f t="shared" si="5"/>
        <v>0</v>
      </c>
      <c r="O35" s="43">
        <f t="shared" si="6"/>
        <v>1</v>
      </c>
      <c r="P35" s="41">
        <f t="shared" si="7"/>
        <v>0</v>
      </c>
    </row>
    <row r="36" spans="1:19" ht="12.95" customHeight="1" x14ac:dyDescent="0.2">
      <c r="A36" s="44" t="s">
        <v>169</v>
      </c>
      <c r="B36" s="45" t="s">
        <v>182</v>
      </c>
      <c r="C36" s="46" t="s">
        <v>171</v>
      </c>
      <c r="D36" s="46">
        <v>29525</v>
      </c>
      <c r="E36" s="35"/>
      <c r="F36" s="46" t="s">
        <v>172</v>
      </c>
      <c r="G36" s="45" t="s">
        <v>173</v>
      </c>
      <c r="H36" s="46" t="s">
        <v>174</v>
      </c>
      <c r="I36" s="47">
        <v>0.5</v>
      </c>
      <c r="J36" s="47">
        <v>0.5</v>
      </c>
      <c r="K36" s="48">
        <v>125</v>
      </c>
      <c r="L36" s="49">
        <v>0.999</v>
      </c>
      <c r="M36" s="50">
        <f t="shared" si="4"/>
        <v>62.4375</v>
      </c>
      <c r="N36" s="51">
        <f t="shared" si="5"/>
        <v>3875</v>
      </c>
      <c r="O36" s="49">
        <f t="shared" si="6"/>
        <v>0.999</v>
      </c>
      <c r="P36" s="52">
        <f t="shared" si="7"/>
        <v>3871.125</v>
      </c>
    </row>
    <row r="37" spans="1:19" ht="12.95" customHeight="1" x14ac:dyDescent="0.2">
      <c r="C37" s="28"/>
      <c r="D37" s="28"/>
      <c r="E37" s="35"/>
      <c r="I37" s="36"/>
      <c r="J37" s="36"/>
      <c r="K37" s="37"/>
      <c r="L37" s="38"/>
      <c r="M37" s="39"/>
      <c r="N37" s="40"/>
      <c r="O37" s="38"/>
      <c r="P37" s="58"/>
      <c r="Q37" s="4" t="s">
        <v>166</v>
      </c>
      <c r="R37" s="4" t="s">
        <v>10</v>
      </c>
      <c r="S37" s="4" t="s">
        <v>167</v>
      </c>
    </row>
    <row r="38" spans="1:19" ht="12.95" customHeight="1" x14ac:dyDescent="0.2">
      <c r="A38" s="69" t="s">
        <v>183</v>
      </c>
      <c r="B38" s="69"/>
      <c r="E38" s="35"/>
      <c r="K38" s="37">
        <f>SUM(K28:K37)</f>
        <v>880</v>
      </c>
      <c r="M38" s="39">
        <f>SUM(M28:M37)</f>
        <v>292.52789999999999</v>
      </c>
      <c r="N38" s="40">
        <f>SUM(N28:N37)</f>
        <v>27280</v>
      </c>
      <c r="O38" s="28"/>
      <c r="P38" s="61">
        <f>SUM(P28:P37)</f>
        <v>27605.190000000002</v>
      </c>
      <c r="Q38" s="62">
        <v>0.75</v>
      </c>
      <c r="R38" s="58">
        <f>M38*Q38</f>
        <v>219.39592499999998</v>
      </c>
      <c r="S38" s="58">
        <f>M38-R38</f>
        <v>73.131975000000011</v>
      </c>
    </row>
    <row r="39" spans="1:19" ht="12.95" customHeight="1" x14ac:dyDescent="0.2">
      <c r="A39" s="4"/>
      <c r="B39" s="4"/>
      <c r="E39" s="35"/>
      <c r="K39" s="37"/>
      <c r="M39" s="39"/>
      <c r="N39" s="40"/>
      <c r="O39" s="28"/>
      <c r="P39" s="63"/>
    </row>
    <row r="40" spans="1:19" ht="12.95" customHeight="1" x14ac:dyDescent="0.2">
      <c r="E40" s="35"/>
      <c r="K40" s="37"/>
      <c r="M40" s="37"/>
      <c r="N40" s="40"/>
      <c r="O40" s="28"/>
      <c r="P40" s="41"/>
    </row>
    <row r="41" spans="1:19" ht="12.95" customHeight="1" x14ac:dyDescent="0.2">
      <c r="A41" s="3" t="s">
        <v>169</v>
      </c>
      <c r="B41" t="s">
        <v>184</v>
      </c>
      <c r="C41" s="28" t="s">
        <v>185</v>
      </c>
      <c r="D41" s="28">
        <v>147008</v>
      </c>
      <c r="E41" s="35" t="s">
        <v>186</v>
      </c>
      <c r="F41" s="28" t="s">
        <v>187</v>
      </c>
      <c r="G41" t="s">
        <v>173</v>
      </c>
      <c r="H41" s="28" t="s">
        <v>145</v>
      </c>
      <c r="I41" s="36">
        <v>1</v>
      </c>
      <c r="J41" s="36">
        <v>1</v>
      </c>
      <c r="K41" s="37">
        <v>76</v>
      </c>
      <c r="L41" s="38">
        <v>0.88</v>
      </c>
      <c r="M41" s="39">
        <f t="shared" ref="M41:M47" si="8">K41*L41</f>
        <v>66.88</v>
      </c>
      <c r="N41" s="42">
        <f t="shared" ref="N41:N72" si="9">K41*31</f>
        <v>2356</v>
      </c>
      <c r="O41" s="43">
        <f t="shared" ref="O41:O72" si="10">L41</f>
        <v>0.88</v>
      </c>
      <c r="P41" s="41">
        <f t="shared" ref="P41:P72" si="11">N41*O41</f>
        <v>2073.2800000000002</v>
      </c>
    </row>
    <row r="42" spans="1:19" ht="12.95" customHeight="1" x14ac:dyDescent="0.2">
      <c r="A42" s="3" t="s">
        <v>169</v>
      </c>
      <c r="B42" t="s">
        <v>188</v>
      </c>
      <c r="C42" s="28" t="s">
        <v>185</v>
      </c>
      <c r="D42" s="28">
        <v>514019</v>
      </c>
      <c r="E42" s="35" t="s">
        <v>186</v>
      </c>
      <c r="F42" s="28" t="s">
        <v>187</v>
      </c>
      <c r="G42" t="s">
        <v>173</v>
      </c>
      <c r="H42" s="28" t="s">
        <v>145</v>
      </c>
      <c r="I42" s="36">
        <v>1</v>
      </c>
      <c r="J42" s="36">
        <v>1</v>
      </c>
      <c r="K42" s="37">
        <v>0</v>
      </c>
      <c r="L42" s="38">
        <v>0.9</v>
      </c>
      <c r="M42" s="39">
        <f t="shared" si="8"/>
        <v>0</v>
      </c>
      <c r="N42" s="42">
        <f t="shared" si="9"/>
        <v>0</v>
      </c>
      <c r="O42" s="43">
        <f t="shared" si="10"/>
        <v>0.9</v>
      </c>
      <c r="P42" s="41">
        <f t="shared" si="11"/>
        <v>0</v>
      </c>
    </row>
    <row r="43" spans="1:19" ht="12.95" customHeight="1" x14ac:dyDescent="0.2">
      <c r="A43" s="3" t="s">
        <v>169</v>
      </c>
      <c r="B43" t="s">
        <v>189</v>
      </c>
      <c r="C43" s="28" t="s">
        <v>185</v>
      </c>
      <c r="D43" s="28">
        <v>147015</v>
      </c>
      <c r="E43" s="35" t="s">
        <v>190</v>
      </c>
      <c r="F43" s="28" t="s">
        <v>187</v>
      </c>
      <c r="G43" t="s">
        <v>173</v>
      </c>
      <c r="H43" s="28" t="s">
        <v>145</v>
      </c>
      <c r="I43" s="36">
        <v>1</v>
      </c>
      <c r="J43" s="36">
        <v>1</v>
      </c>
      <c r="K43" s="37">
        <v>8</v>
      </c>
      <c r="L43" s="38">
        <v>0.98699999999999999</v>
      </c>
      <c r="M43" s="39">
        <f t="shared" si="8"/>
        <v>7.8959999999999999</v>
      </c>
      <c r="N43" s="42">
        <f t="shared" si="9"/>
        <v>248</v>
      </c>
      <c r="O43" s="43">
        <f t="shared" si="10"/>
        <v>0.98699999999999999</v>
      </c>
      <c r="P43" s="41">
        <f t="shared" si="11"/>
        <v>244.77600000000001</v>
      </c>
    </row>
    <row r="44" spans="1:19" ht="12.95" customHeight="1" x14ac:dyDescent="0.2">
      <c r="A44" s="3" t="s">
        <v>169</v>
      </c>
      <c r="B44" t="s">
        <v>191</v>
      </c>
      <c r="C44" s="28" t="s">
        <v>185</v>
      </c>
      <c r="D44" s="28">
        <v>147016</v>
      </c>
      <c r="E44" s="35" t="s">
        <v>192</v>
      </c>
      <c r="F44" s="28" t="s">
        <v>172</v>
      </c>
      <c r="G44" t="s">
        <v>173</v>
      </c>
      <c r="H44" s="28" t="s">
        <v>145</v>
      </c>
      <c r="I44" s="36">
        <v>1</v>
      </c>
      <c r="J44" s="36">
        <v>1</v>
      </c>
      <c r="K44" s="37">
        <v>29</v>
      </c>
      <c r="L44" s="38">
        <v>0.96</v>
      </c>
      <c r="M44" s="39">
        <f t="shared" si="8"/>
        <v>27.84</v>
      </c>
      <c r="N44" s="42">
        <f t="shared" si="9"/>
        <v>899</v>
      </c>
      <c r="O44" s="43">
        <f t="shared" si="10"/>
        <v>0.96</v>
      </c>
      <c r="P44" s="41">
        <f t="shared" si="11"/>
        <v>863.04</v>
      </c>
    </row>
    <row r="45" spans="1:19" ht="12.95" customHeight="1" x14ac:dyDescent="0.2">
      <c r="A45" s="3" t="s">
        <v>169</v>
      </c>
      <c r="B45" t="s">
        <v>193</v>
      </c>
      <c r="C45" s="28" t="s">
        <v>185</v>
      </c>
      <c r="D45" s="28">
        <v>514013</v>
      </c>
      <c r="E45" s="35" t="s">
        <v>192</v>
      </c>
      <c r="F45" s="28" t="s">
        <v>172</v>
      </c>
      <c r="G45" t="s">
        <v>173</v>
      </c>
      <c r="H45" s="28" t="s">
        <v>145</v>
      </c>
      <c r="I45" s="36">
        <v>1</v>
      </c>
      <c r="J45" s="36">
        <v>1</v>
      </c>
      <c r="K45" s="37">
        <v>120</v>
      </c>
      <c r="L45" s="38">
        <v>0.93400000000000005</v>
      </c>
      <c r="M45" s="39">
        <f t="shared" si="8"/>
        <v>112.08000000000001</v>
      </c>
      <c r="N45" s="42">
        <f t="shared" si="9"/>
        <v>3720</v>
      </c>
      <c r="O45" s="43">
        <f t="shared" si="10"/>
        <v>0.93400000000000005</v>
      </c>
      <c r="P45" s="41">
        <f t="shared" si="11"/>
        <v>3474.48</v>
      </c>
    </row>
    <row r="46" spans="1:19" ht="12.95" customHeight="1" x14ac:dyDescent="0.2">
      <c r="A46" s="3" t="s">
        <v>169</v>
      </c>
      <c r="B46" t="s">
        <v>194</v>
      </c>
      <c r="C46" s="28" t="s">
        <v>185</v>
      </c>
      <c r="D46" s="28">
        <v>147017</v>
      </c>
      <c r="E46" s="35" t="s">
        <v>195</v>
      </c>
      <c r="F46" s="28" t="s">
        <v>187</v>
      </c>
      <c r="G46" t="s">
        <v>173</v>
      </c>
      <c r="H46" s="28" t="s">
        <v>145</v>
      </c>
      <c r="I46" s="36">
        <v>1</v>
      </c>
      <c r="J46" s="36">
        <v>1</v>
      </c>
      <c r="K46" s="37">
        <v>40</v>
      </c>
      <c r="L46" s="38">
        <v>0.86199999999999999</v>
      </c>
      <c r="M46" s="39">
        <f t="shared" si="8"/>
        <v>34.479999999999997</v>
      </c>
      <c r="N46" s="42">
        <f t="shared" si="9"/>
        <v>1240</v>
      </c>
      <c r="O46" s="43">
        <f t="shared" si="10"/>
        <v>0.86199999999999999</v>
      </c>
      <c r="P46" s="41">
        <f t="shared" si="11"/>
        <v>1068.8799999999999</v>
      </c>
    </row>
    <row r="47" spans="1:19" ht="12.95" customHeight="1" x14ac:dyDescent="0.2">
      <c r="A47" s="3" t="s">
        <v>169</v>
      </c>
      <c r="B47" t="s">
        <v>196</v>
      </c>
      <c r="C47" s="28" t="s">
        <v>185</v>
      </c>
      <c r="D47" s="28">
        <v>514079</v>
      </c>
      <c r="E47" s="35" t="s">
        <v>195</v>
      </c>
      <c r="F47" s="28" t="s">
        <v>187</v>
      </c>
      <c r="G47" t="s">
        <v>173</v>
      </c>
      <c r="H47" s="28" t="s">
        <v>145</v>
      </c>
      <c r="I47" s="36">
        <v>1</v>
      </c>
      <c r="J47" s="36">
        <v>1</v>
      </c>
      <c r="K47" s="37">
        <v>106</v>
      </c>
      <c r="L47" s="38">
        <v>0.83599999999999997</v>
      </c>
      <c r="M47" s="39">
        <f t="shared" si="8"/>
        <v>88.616</v>
      </c>
      <c r="N47" s="42">
        <f t="shared" si="9"/>
        <v>3286</v>
      </c>
      <c r="O47" s="43">
        <f t="shared" si="10"/>
        <v>0.83599999999999997</v>
      </c>
      <c r="P47" s="41">
        <f t="shared" si="11"/>
        <v>2747.096</v>
      </c>
    </row>
    <row r="48" spans="1:19" ht="12.95" customHeight="1" x14ac:dyDescent="0.2">
      <c r="A48" s="3" t="s">
        <v>169</v>
      </c>
      <c r="B48" t="s">
        <v>197</v>
      </c>
      <c r="C48" s="28" t="s">
        <v>185</v>
      </c>
      <c r="D48" s="28">
        <v>147018</v>
      </c>
      <c r="E48" s="35" t="s">
        <v>198</v>
      </c>
      <c r="F48" s="28" t="s">
        <v>187</v>
      </c>
      <c r="G48" t="s">
        <v>173</v>
      </c>
      <c r="H48" s="28" t="s">
        <v>145</v>
      </c>
      <c r="I48" s="36">
        <v>0.74299999999999999</v>
      </c>
      <c r="J48" s="36">
        <v>0.74299999999999999</v>
      </c>
      <c r="K48" s="37">
        <v>57</v>
      </c>
      <c r="L48" s="38">
        <v>0.86399999999999999</v>
      </c>
      <c r="M48" s="39">
        <f>K48*L48*J48</f>
        <v>36.591263999999995</v>
      </c>
      <c r="N48" s="42">
        <f t="shared" si="9"/>
        <v>1767</v>
      </c>
      <c r="O48" s="43">
        <f t="shared" si="10"/>
        <v>0.86399999999999999</v>
      </c>
      <c r="P48" s="41">
        <f t="shared" si="11"/>
        <v>1526.6879999999999</v>
      </c>
    </row>
    <row r="49" spans="1:16" ht="12.95" customHeight="1" x14ac:dyDescent="0.2">
      <c r="A49" s="3" t="s">
        <v>169</v>
      </c>
      <c r="B49" t="s">
        <v>199</v>
      </c>
      <c r="C49" s="28" t="s">
        <v>185</v>
      </c>
      <c r="D49" s="28">
        <v>514076</v>
      </c>
      <c r="E49" s="35" t="s">
        <v>198</v>
      </c>
      <c r="F49" s="28" t="s">
        <v>187</v>
      </c>
      <c r="G49" t="s">
        <v>173</v>
      </c>
      <c r="H49" s="28" t="s">
        <v>145</v>
      </c>
      <c r="I49" s="36">
        <v>0.74299999999999999</v>
      </c>
      <c r="J49" s="36">
        <v>0.74299999999999999</v>
      </c>
      <c r="K49" s="37">
        <v>76</v>
      </c>
      <c r="L49" s="38">
        <v>0.874</v>
      </c>
      <c r="M49" s="39">
        <f>K49*L49*J49</f>
        <v>49.353032000000006</v>
      </c>
      <c r="N49" s="42">
        <f t="shared" si="9"/>
        <v>2356</v>
      </c>
      <c r="O49" s="43">
        <f t="shared" si="10"/>
        <v>0.874</v>
      </c>
      <c r="P49" s="41">
        <f t="shared" si="11"/>
        <v>2059.1439999999998</v>
      </c>
    </row>
    <row r="50" spans="1:16" ht="12.95" customHeight="1" x14ac:dyDescent="0.2">
      <c r="A50" s="3" t="s">
        <v>169</v>
      </c>
      <c r="B50" t="s">
        <v>200</v>
      </c>
      <c r="C50" s="28" t="s">
        <v>185</v>
      </c>
      <c r="D50" s="28">
        <v>147019</v>
      </c>
      <c r="E50" s="35" t="s">
        <v>201</v>
      </c>
      <c r="F50" s="28" t="s">
        <v>172</v>
      </c>
      <c r="G50" t="s">
        <v>173</v>
      </c>
      <c r="H50" s="28" t="s">
        <v>145</v>
      </c>
      <c r="I50" s="36">
        <v>1</v>
      </c>
      <c r="J50" s="36">
        <v>1</v>
      </c>
      <c r="K50" s="37">
        <v>32</v>
      </c>
      <c r="L50" s="38">
        <v>0.97799999999999998</v>
      </c>
      <c r="M50" s="39">
        <f t="shared" ref="M50:M81" si="12">K50*L50</f>
        <v>31.295999999999999</v>
      </c>
      <c r="N50" s="42">
        <f t="shared" si="9"/>
        <v>992</v>
      </c>
      <c r="O50" s="43">
        <f t="shared" si="10"/>
        <v>0.97799999999999998</v>
      </c>
      <c r="P50" s="41">
        <f t="shared" si="11"/>
        <v>970.17599999999993</v>
      </c>
    </row>
    <row r="51" spans="1:16" ht="12.95" customHeight="1" x14ac:dyDescent="0.2">
      <c r="A51" s="3" t="s">
        <v>169</v>
      </c>
      <c r="B51" t="s">
        <v>202</v>
      </c>
      <c r="C51" s="28" t="s">
        <v>185</v>
      </c>
      <c r="D51" s="28">
        <v>514053</v>
      </c>
      <c r="E51" s="35" t="s">
        <v>201</v>
      </c>
      <c r="F51" s="28" t="s">
        <v>172</v>
      </c>
      <c r="G51" t="s">
        <v>173</v>
      </c>
      <c r="H51" s="28" t="s">
        <v>145</v>
      </c>
      <c r="I51" s="36">
        <v>1</v>
      </c>
      <c r="J51" s="36">
        <v>1</v>
      </c>
      <c r="K51" s="37">
        <v>67</v>
      </c>
      <c r="L51" s="38">
        <v>0.97899999999999998</v>
      </c>
      <c r="M51" s="39">
        <f t="shared" si="12"/>
        <v>65.593000000000004</v>
      </c>
      <c r="N51" s="42">
        <f t="shared" si="9"/>
        <v>2077</v>
      </c>
      <c r="O51" s="43">
        <f t="shared" si="10"/>
        <v>0.97899999999999998</v>
      </c>
      <c r="P51" s="41">
        <f t="shared" si="11"/>
        <v>2033.383</v>
      </c>
    </row>
    <row r="52" spans="1:16" ht="12.95" customHeight="1" x14ac:dyDescent="0.2">
      <c r="A52" s="3" t="s">
        <v>169</v>
      </c>
      <c r="B52" t="s">
        <v>203</v>
      </c>
      <c r="C52" s="28" t="s">
        <v>185</v>
      </c>
      <c r="D52" s="28">
        <v>147020</v>
      </c>
      <c r="E52" s="35" t="s">
        <v>204</v>
      </c>
      <c r="F52" s="28" t="s">
        <v>172</v>
      </c>
      <c r="G52" t="s">
        <v>173</v>
      </c>
      <c r="H52" s="28" t="s">
        <v>145</v>
      </c>
      <c r="I52" s="36">
        <v>1</v>
      </c>
      <c r="J52" s="36">
        <v>1</v>
      </c>
      <c r="K52" s="37">
        <v>57</v>
      </c>
      <c r="L52" s="38">
        <v>0.98299999999999998</v>
      </c>
      <c r="M52" s="39">
        <f t="shared" si="12"/>
        <v>56.030999999999999</v>
      </c>
      <c r="N52" s="42">
        <f t="shared" si="9"/>
        <v>1767</v>
      </c>
      <c r="O52" s="43">
        <f t="shared" si="10"/>
        <v>0.98299999999999998</v>
      </c>
      <c r="P52" s="41">
        <f t="shared" si="11"/>
        <v>1736.961</v>
      </c>
    </row>
    <row r="53" spans="1:16" ht="12.95" customHeight="1" x14ac:dyDescent="0.2">
      <c r="A53" s="3" t="s">
        <v>169</v>
      </c>
      <c r="B53" t="s">
        <v>205</v>
      </c>
      <c r="C53" s="28" t="s">
        <v>185</v>
      </c>
      <c r="D53" s="28">
        <v>514083</v>
      </c>
      <c r="E53" s="35" t="s">
        <v>204</v>
      </c>
      <c r="F53" s="28" t="s">
        <v>172</v>
      </c>
      <c r="G53" t="s">
        <v>173</v>
      </c>
      <c r="H53" s="28" t="s">
        <v>145</v>
      </c>
      <c r="I53" s="36">
        <v>1</v>
      </c>
      <c r="J53" s="36">
        <v>1</v>
      </c>
      <c r="K53" s="37">
        <v>103</v>
      </c>
      <c r="L53" s="38">
        <v>0.97499999999999998</v>
      </c>
      <c r="M53" s="39">
        <f t="shared" si="12"/>
        <v>100.425</v>
      </c>
      <c r="N53" s="42">
        <f t="shared" si="9"/>
        <v>3193</v>
      </c>
      <c r="O53" s="43">
        <f t="shared" si="10"/>
        <v>0.97499999999999998</v>
      </c>
      <c r="P53" s="41">
        <f t="shared" si="11"/>
        <v>3113.1749999999997</v>
      </c>
    </row>
    <row r="54" spans="1:16" ht="12.95" customHeight="1" x14ac:dyDescent="0.2">
      <c r="A54" s="3" t="s">
        <v>169</v>
      </c>
      <c r="B54" t="s">
        <v>206</v>
      </c>
      <c r="C54" s="28" t="s">
        <v>185</v>
      </c>
      <c r="D54" s="28">
        <v>147023</v>
      </c>
      <c r="E54" s="35" t="s">
        <v>207</v>
      </c>
      <c r="F54" s="28" t="s">
        <v>172</v>
      </c>
      <c r="G54" t="s">
        <v>173</v>
      </c>
      <c r="H54" s="28" t="s">
        <v>145</v>
      </c>
      <c r="I54" s="36">
        <v>1</v>
      </c>
      <c r="J54" s="36">
        <v>1</v>
      </c>
      <c r="K54" s="37">
        <v>38</v>
      </c>
      <c r="L54" s="38">
        <v>0.94499999999999995</v>
      </c>
      <c r="M54" s="39">
        <f t="shared" si="12"/>
        <v>35.909999999999997</v>
      </c>
      <c r="N54" s="42">
        <f t="shared" si="9"/>
        <v>1178</v>
      </c>
      <c r="O54" s="43">
        <f t="shared" si="10"/>
        <v>0.94499999999999995</v>
      </c>
      <c r="P54" s="41">
        <f t="shared" si="11"/>
        <v>1113.21</v>
      </c>
    </row>
    <row r="55" spans="1:16" ht="12.95" customHeight="1" x14ac:dyDescent="0.2">
      <c r="A55" s="3" t="s">
        <v>169</v>
      </c>
      <c r="B55" t="s">
        <v>208</v>
      </c>
      <c r="C55" s="28" t="s">
        <v>185</v>
      </c>
      <c r="D55" s="28">
        <v>514086</v>
      </c>
      <c r="E55" s="35" t="s">
        <v>207</v>
      </c>
      <c r="F55" s="28" t="s">
        <v>172</v>
      </c>
      <c r="G55" t="s">
        <v>173</v>
      </c>
      <c r="H55" s="28" t="s">
        <v>145</v>
      </c>
      <c r="I55" s="36">
        <v>1</v>
      </c>
      <c r="J55" s="36">
        <v>1</v>
      </c>
      <c r="K55" s="37">
        <v>111</v>
      </c>
      <c r="L55" s="38">
        <v>0.93300000000000005</v>
      </c>
      <c r="M55" s="39">
        <f t="shared" si="12"/>
        <v>103.563</v>
      </c>
      <c r="N55" s="42">
        <f t="shared" si="9"/>
        <v>3441</v>
      </c>
      <c r="O55" s="43">
        <f t="shared" si="10"/>
        <v>0.93300000000000005</v>
      </c>
      <c r="P55" s="41">
        <f t="shared" si="11"/>
        <v>3210.453</v>
      </c>
    </row>
    <row r="56" spans="1:16" ht="12.95" customHeight="1" x14ac:dyDescent="0.2">
      <c r="A56" s="3" t="s">
        <v>169</v>
      </c>
      <c r="B56" t="s">
        <v>209</v>
      </c>
      <c r="C56" s="28" t="s">
        <v>185</v>
      </c>
      <c r="D56" s="28"/>
      <c r="E56" s="35" t="s">
        <v>210</v>
      </c>
      <c r="F56" s="28" t="s">
        <v>172</v>
      </c>
      <c r="G56" t="s">
        <v>173</v>
      </c>
      <c r="H56" s="28" t="s">
        <v>145</v>
      </c>
      <c r="I56" s="36">
        <v>1</v>
      </c>
      <c r="J56" s="36">
        <v>1</v>
      </c>
      <c r="K56" s="37">
        <v>0</v>
      </c>
      <c r="L56" s="38">
        <v>0.93600000000000005</v>
      </c>
      <c r="M56" s="37">
        <f t="shared" si="12"/>
        <v>0</v>
      </c>
      <c r="N56" s="42">
        <f t="shared" si="9"/>
        <v>0</v>
      </c>
      <c r="O56" s="43">
        <f t="shared" si="10"/>
        <v>0.93600000000000005</v>
      </c>
      <c r="P56" s="41">
        <f t="shared" si="11"/>
        <v>0</v>
      </c>
    </row>
    <row r="57" spans="1:16" ht="12.95" customHeight="1" x14ac:dyDescent="0.2">
      <c r="A57" s="3" t="s">
        <v>169</v>
      </c>
      <c r="B57" t="s">
        <v>211</v>
      </c>
      <c r="C57" s="28" t="s">
        <v>185</v>
      </c>
      <c r="D57" s="28">
        <v>514082</v>
      </c>
      <c r="E57" s="35" t="s">
        <v>210</v>
      </c>
      <c r="F57" s="28" t="s">
        <v>172</v>
      </c>
      <c r="G57" t="s">
        <v>173</v>
      </c>
      <c r="H57" s="28" t="s">
        <v>145</v>
      </c>
      <c r="I57" s="36">
        <v>1</v>
      </c>
      <c r="J57" s="36">
        <v>1</v>
      </c>
      <c r="K57" s="37">
        <v>58</v>
      </c>
      <c r="L57" s="38">
        <v>0.93600000000000005</v>
      </c>
      <c r="M57" s="39">
        <f t="shared" si="12"/>
        <v>54.288000000000004</v>
      </c>
      <c r="N57" s="42">
        <f t="shared" si="9"/>
        <v>1798</v>
      </c>
      <c r="O57" s="43">
        <f t="shared" si="10"/>
        <v>0.93600000000000005</v>
      </c>
      <c r="P57" s="41">
        <f t="shared" si="11"/>
        <v>1682.9280000000001</v>
      </c>
    </row>
    <row r="58" spans="1:16" ht="12.95" customHeight="1" x14ac:dyDescent="0.2">
      <c r="A58" s="3" t="s">
        <v>169</v>
      </c>
      <c r="B58" t="s">
        <v>212</v>
      </c>
      <c r="C58" s="28" t="s">
        <v>185</v>
      </c>
      <c r="D58" s="28">
        <v>147025</v>
      </c>
      <c r="E58" s="35" t="s">
        <v>213</v>
      </c>
      <c r="F58" s="28" t="s">
        <v>172</v>
      </c>
      <c r="G58" t="s">
        <v>173</v>
      </c>
      <c r="H58" s="28" t="s">
        <v>145</v>
      </c>
      <c r="I58" s="36">
        <v>1</v>
      </c>
      <c r="J58" s="36">
        <v>1</v>
      </c>
      <c r="K58" s="37">
        <v>43</v>
      </c>
      <c r="L58" s="38">
        <v>0.93</v>
      </c>
      <c r="M58" s="39">
        <f t="shared" si="12"/>
        <v>39.99</v>
      </c>
      <c r="N58" s="42">
        <f t="shared" si="9"/>
        <v>1333</v>
      </c>
      <c r="O58" s="43">
        <f t="shared" si="10"/>
        <v>0.93</v>
      </c>
      <c r="P58" s="41">
        <f t="shared" si="11"/>
        <v>1239.69</v>
      </c>
    </row>
    <row r="59" spans="1:16" ht="12.95" customHeight="1" x14ac:dyDescent="0.2">
      <c r="A59" s="3" t="s">
        <v>169</v>
      </c>
      <c r="B59" t="s">
        <v>214</v>
      </c>
      <c r="C59" s="28" t="s">
        <v>185</v>
      </c>
      <c r="D59" s="28">
        <v>514092</v>
      </c>
      <c r="E59" s="35" t="s">
        <v>213</v>
      </c>
      <c r="F59" s="28" t="s">
        <v>172</v>
      </c>
      <c r="G59" t="s">
        <v>173</v>
      </c>
      <c r="H59" s="28" t="s">
        <v>145</v>
      </c>
      <c r="I59" s="36">
        <v>1</v>
      </c>
      <c r="J59" s="36">
        <v>1</v>
      </c>
      <c r="K59" s="37">
        <v>48</v>
      </c>
      <c r="L59" s="38">
        <v>0.91500000000000004</v>
      </c>
      <c r="M59" s="39">
        <f t="shared" si="12"/>
        <v>43.92</v>
      </c>
      <c r="N59" s="42">
        <f t="shared" si="9"/>
        <v>1488</v>
      </c>
      <c r="O59" s="43">
        <f t="shared" si="10"/>
        <v>0.91500000000000004</v>
      </c>
      <c r="P59" s="41">
        <f t="shared" si="11"/>
        <v>1361.52</v>
      </c>
    </row>
    <row r="60" spans="1:16" ht="12.95" customHeight="1" x14ac:dyDescent="0.2">
      <c r="A60" s="3" t="s">
        <v>169</v>
      </c>
      <c r="B60" t="s">
        <v>215</v>
      </c>
      <c r="C60" s="28" t="s">
        <v>185</v>
      </c>
      <c r="D60" s="28">
        <v>147026</v>
      </c>
      <c r="E60" s="35" t="s">
        <v>216</v>
      </c>
      <c r="F60" s="28" t="s">
        <v>187</v>
      </c>
      <c r="G60" t="s">
        <v>173</v>
      </c>
      <c r="H60" s="28" t="s">
        <v>145</v>
      </c>
      <c r="I60" s="36">
        <v>1</v>
      </c>
      <c r="J60" s="36">
        <v>1</v>
      </c>
      <c r="K60" s="37">
        <v>7</v>
      </c>
      <c r="L60" s="38">
        <v>0.93100000000000005</v>
      </c>
      <c r="M60" s="39">
        <f t="shared" si="12"/>
        <v>6.5170000000000003</v>
      </c>
      <c r="N60" s="42">
        <f t="shared" si="9"/>
        <v>217</v>
      </c>
      <c r="O60" s="43">
        <f t="shared" si="10"/>
        <v>0.93100000000000005</v>
      </c>
      <c r="P60" s="41">
        <f t="shared" si="11"/>
        <v>202.02700000000002</v>
      </c>
    </row>
    <row r="61" spans="1:16" ht="12.95" customHeight="1" x14ac:dyDescent="0.2">
      <c r="A61" s="3" t="s">
        <v>169</v>
      </c>
      <c r="B61" t="s">
        <v>217</v>
      </c>
      <c r="C61" s="28" t="s">
        <v>185</v>
      </c>
      <c r="D61" s="28">
        <v>514074</v>
      </c>
      <c r="E61" s="35" t="s">
        <v>216</v>
      </c>
      <c r="F61" s="28" t="s">
        <v>187</v>
      </c>
      <c r="G61" t="s">
        <v>173</v>
      </c>
      <c r="H61" s="28" t="s">
        <v>145</v>
      </c>
      <c r="I61" s="36">
        <v>1</v>
      </c>
      <c r="J61" s="36">
        <v>1</v>
      </c>
      <c r="K61" s="37">
        <v>65</v>
      </c>
      <c r="L61" s="38">
        <v>0.90300000000000002</v>
      </c>
      <c r="M61" s="39">
        <f t="shared" si="12"/>
        <v>58.695</v>
      </c>
      <c r="N61" s="42">
        <f t="shared" si="9"/>
        <v>2015</v>
      </c>
      <c r="O61" s="43">
        <f t="shared" si="10"/>
        <v>0.90300000000000002</v>
      </c>
      <c r="P61" s="41">
        <f t="shared" si="11"/>
        <v>1819.5450000000001</v>
      </c>
    </row>
    <row r="62" spans="1:16" ht="12.95" customHeight="1" x14ac:dyDescent="0.2">
      <c r="A62" s="3" t="s">
        <v>169</v>
      </c>
      <c r="B62" t="s">
        <v>218</v>
      </c>
      <c r="C62" s="28" t="s">
        <v>185</v>
      </c>
      <c r="D62" s="28">
        <v>147027</v>
      </c>
      <c r="E62" s="35" t="s">
        <v>219</v>
      </c>
      <c r="F62" s="28" t="s">
        <v>172</v>
      </c>
      <c r="G62" t="s">
        <v>173</v>
      </c>
      <c r="H62" s="28" t="s">
        <v>145</v>
      </c>
      <c r="I62" s="36">
        <v>1</v>
      </c>
      <c r="J62" s="36">
        <v>1</v>
      </c>
      <c r="K62" s="37">
        <v>35</v>
      </c>
      <c r="L62" s="38">
        <v>0.98</v>
      </c>
      <c r="M62" s="39">
        <f t="shared" si="12"/>
        <v>34.299999999999997</v>
      </c>
      <c r="N62" s="42">
        <f t="shared" si="9"/>
        <v>1085</v>
      </c>
      <c r="O62" s="43">
        <f t="shared" si="10"/>
        <v>0.98</v>
      </c>
      <c r="P62" s="41">
        <f t="shared" si="11"/>
        <v>1063.3</v>
      </c>
    </row>
    <row r="63" spans="1:16" ht="12.95" customHeight="1" x14ac:dyDescent="0.2">
      <c r="A63" s="3" t="s">
        <v>169</v>
      </c>
      <c r="B63" t="s">
        <v>220</v>
      </c>
      <c r="C63" s="28" t="s">
        <v>185</v>
      </c>
      <c r="D63" s="28">
        <v>814011</v>
      </c>
      <c r="E63" s="35" t="s">
        <v>219</v>
      </c>
      <c r="F63" s="28" t="s">
        <v>172</v>
      </c>
      <c r="G63" t="s">
        <v>173</v>
      </c>
      <c r="H63" s="28" t="s">
        <v>145</v>
      </c>
      <c r="I63" s="36">
        <v>1</v>
      </c>
      <c r="J63" s="36">
        <v>1</v>
      </c>
      <c r="K63" s="37">
        <v>68</v>
      </c>
      <c r="L63" s="38">
        <v>0.97599999999999998</v>
      </c>
      <c r="M63" s="39">
        <f t="shared" si="12"/>
        <v>66.367999999999995</v>
      </c>
      <c r="N63" s="42">
        <f t="shared" si="9"/>
        <v>2108</v>
      </c>
      <c r="O63" s="43">
        <f t="shared" si="10"/>
        <v>0.97599999999999998</v>
      </c>
      <c r="P63" s="41">
        <f t="shared" si="11"/>
        <v>2057.4079999999999</v>
      </c>
    </row>
    <row r="64" spans="1:16" ht="12.95" customHeight="1" x14ac:dyDescent="0.2">
      <c r="A64" s="3" t="s">
        <v>169</v>
      </c>
      <c r="B64" t="s">
        <v>221</v>
      </c>
      <c r="C64" s="28" t="s">
        <v>185</v>
      </c>
      <c r="D64" s="28">
        <v>147028</v>
      </c>
      <c r="E64" s="35" t="s">
        <v>222</v>
      </c>
      <c r="F64" s="28" t="s">
        <v>172</v>
      </c>
      <c r="G64" t="s">
        <v>173</v>
      </c>
      <c r="H64" s="28" t="s">
        <v>145</v>
      </c>
      <c r="I64" s="36">
        <v>1</v>
      </c>
      <c r="J64" s="36">
        <v>1</v>
      </c>
      <c r="K64" s="37">
        <v>62</v>
      </c>
      <c r="L64" s="38">
        <v>0.98299999999999998</v>
      </c>
      <c r="M64" s="39">
        <f t="shared" si="12"/>
        <v>60.945999999999998</v>
      </c>
      <c r="N64" s="42">
        <f t="shared" si="9"/>
        <v>1922</v>
      </c>
      <c r="O64" s="43">
        <f t="shared" si="10"/>
        <v>0.98299999999999998</v>
      </c>
      <c r="P64" s="41">
        <f t="shared" si="11"/>
        <v>1889.326</v>
      </c>
    </row>
    <row r="65" spans="1:16" ht="12.95" customHeight="1" x14ac:dyDescent="0.2">
      <c r="A65" s="3" t="s">
        <v>169</v>
      </c>
      <c r="B65" t="s">
        <v>223</v>
      </c>
      <c r="C65" s="28" t="s">
        <v>185</v>
      </c>
      <c r="D65" s="28">
        <v>814010</v>
      </c>
      <c r="E65" s="35" t="s">
        <v>222</v>
      </c>
      <c r="F65" s="28" t="s">
        <v>172</v>
      </c>
      <c r="G65" t="s">
        <v>173</v>
      </c>
      <c r="H65" s="28" t="s">
        <v>145</v>
      </c>
      <c r="I65" s="36">
        <v>1</v>
      </c>
      <c r="J65" s="36">
        <v>1</v>
      </c>
      <c r="K65" s="37">
        <v>68</v>
      </c>
      <c r="L65" s="38">
        <v>0.96899999999999997</v>
      </c>
      <c r="M65" s="39">
        <f t="shared" si="12"/>
        <v>65.891999999999996</v>
      </c>
      <c r="N65" s="42">
        <f t="shared" si="9"/>
        <v>2108</v>
      </c>
      <c r="O65" s="43">
        <f t="shared" si="10"/>
        <v>0.96899999999999997</v>
      </c>
      <c r="P65" s="41">
        <f t="shared" si="11"/>
        <v>2042.652</v>
      </c>
    </row>
    <row r="66" spans="1:16" ht="12.95" customHeight="1" x14ac:dyDescent="0.2">
      <c r="A66" s="3" t="s">
        <v>169</v>
      </c>
      <c r="B66" t="s">
        <v>224</v>
      </c>
      <c r="C66" s="28" t="s">
        <v>185</v>
      </c>
      <c r="D66" s="28">
        <v>147035</v>
      </c>
      <c r="E66" s="35" t="s">
        <v>204</v>
      </c>
      <c r="F66" s="28" t="s">
        <v>172</v>
      </c>
      <c r="G66" t="s">
        <v>173</v>
      </c>
      <c r="H66" s="28" t="s">
        <v>145</v>
      </c>
      <c r="I66" s="36">
        <v>1</v>
      </c>
      <c r="J66" s="36">
        <v>1</v>
      </c>
      <c r="K66" s="37">
        <v>40</v>
      </c>
      <c r="L66" s="38">
        <v>0.96899999999999997</v>
      </c>
      <c r="M66" s="39">
        <f t="shared" si="12"/>
        <v>38.76</v>
      </c>
      <c r="N66" s="42">
        <f t="shared" si="9"/>
        <v>1240</v>
      </c>
      <c r="O66" s="43">
        <f t="shared" si="10"/>
        <v>0.96899999999999997</v>
      </c>
      <c r="P66" s="41">
        <f t="shared" si="11"/>
        <v>1201.56</v>
      </c>
    </row>
    <row r="67" spans="1:16" ht="12.95" customHeight="1" x14ac:dyDescent="0.2">
      <c r="A67" s="3" t="s">
        <v>169</v>
      </c>
      <c r="B67" t="s">
        <v>225</v>
      </c>
      <c r="C67" s="28" t="s">
        <v>185</v>
      </c>
      <c r="D67" s="28">
        <v>814014</v>
      </c>
      <c r="E67" s="35" t="s">
        <v>204</v>
      </c>
      <c r="F67" s="28" t="s">
        <v>172</v>
      </c>
      <c r="G67" t="s">
        <v>173</v>
      </c>
      <c r="H67" s="28" t="s">
        <v>145</v>
      </c>
      <c r="I67" s="36">
        <v>1</v>
      </c>
      <c r="J67" s="36">
        <v>1</v>
      </c>
      <c r="K67" s="37">
        <v>126</v>
      </c>
      <c r="L67" s="38">
        <v>0.94699999999999995</v>
      </c>
      <c r="M67" s="39">
        <f t="shared" si="12"/>
        <v>119.32199999999999</v>
      </c>
      <c r="N67" s="42">
        <f t="shared" si="9"/>
        <v>3906</v>
      </c>
      <c r="O67" s="43">
        <f t="shared" si="10"/>
        <v>0.94699999999999995</v>
      </c>
      <c r="P67" s="41">
        <f t="shared" si="11"/>
        <v>3698.982</v>
      </c>
    </row>
    <row r="68" spans="1:16" ht="12.95" customHeight="1" x14ac:dyDescent="0.2">
      <c r="A68" s="3" t="s">
        <v>169</v>
      </c>
      <c r="B68" t="s">
        <v>226</v>
      </c>
      <c r="C68" s="28" t="s">
        <v>185</v>
      </c>
      <c r="D68" s="28">
        <v>147036</v>
      </c>
      <c r="E68" s="35" t="s">
        <v>227</v>
      </c>
      <c r="F68" s="28" t="s">
        <v>187</v>
      </c>
      <c r="G68" t="s">
        <v>173</v>
      </c>
      <c r="H68" s="28" t="s">
        <v>145</v>
      </c>
      <c r="I68" s="36">
        <v>1</v>
      </c>
      <c r="J68" s="36">
        <v>1</v>
      </c>
      <c r="K68" s="37">
        <v>64</v>
      </c>
      <c r="L68" s="38">
        <v>0.94099999999999995</v>
      </c>
      <c r="M68" s="39">
        <f t="shared" si="12"/>
        <v>60.223999999999997</v>
      </c>
      <c r="N68" s="42">
        <f t="shared" si="9"/>
        <v>1984</v>
      </c>
      <c r="O68" s="43">
        <f t="shared" si="10"/>
        <v>0.94099999999999995</v>
      </c>
      <c r="P68" s="41">
        <f t="shared" si="11"/>
        <v>1866.944</v>
      </c>
    </row>
    <row r="69" spans="1:16" ht="12.95" customHeight="1" x14ac:dyDescent="0.2">
      <c r="A69" s="3" t="s">
        <v>169</v>
      </c>
      <c r="B69" t="s">
        <v>228</v>
      </c>
      <c r="C69" s="28" t="s">
        <v>185</v>
      </c>
      <c r="D69" s="28">
        <v>514056</v>
      </c>
      <c r="E69" s="35" t="s">
        <v>227</v>
      </c>
      <c r="F69" s="28" t="s">
        <v>187</v>
      </c>
      <c r="G69" t="s">
        <v>173</v>
      </c>
      <c r="H69" s="28" t="s">
        <v>145</v>
      </c>
      <c r="I69" s="36">
        <v>1</v>
      </c>
      <c r="J69" s="36">
        <v>1</v>
      </c>
      <c r="K69" s="37">
        <v>75</v>
      </c>
      <c r="L69" s="38">
        <v>0.93100000000000005</v>
      </c>
      <c r="M69" s="39">
        <f t="shared" si="12"/>
        <v>69.825000000000003</v>
      </c>
      <c r="N69" s="42">
        <f t="shared" si="9"/>
        <v>2325</v>
      </c>
      <c r="O69" s="43">
        <f t="shared" si="10"/>
        <v>0.93100000000000005</v>
      </c>
      <c r="P69" s="41">
        <f t="shared" si="11"/>
        <v>2164.5750000000003</v>
      </c>
    </row>
    <row r="70" spans="1:16" ht="12.95" customHeight="1" x14ac:dyDescent="0.2">
      <c r="A70" s="3" t="s">
        <v>169</v>
      </c>
      <c r="B70" t="s">
        <v>229</v>
      </c>
      <c r="C70" s="28" t="s">
        <v>185</v>
      </c>
      <c r="D70" s="28">
        <v>514081</v>
      </c>
      <c r="E70" s="35" t="s">
        <v>230</v>
      </c>
      <c r="F70" s="28" t="s">
        <v>172</v>
      </c>
      <c r="G70" t="s">
        <v>173</v>
      </c>
      <c r="H70" s="28" t="s">
        <v>145</v>
      </c>
      <c r="I70" s="36">
        <v>1</v>
      </c>
      <c r="J70" s="36">
        <v>1</v>
      </c>
      <c r="K70" s="37">
        <v>15</v>
      </c>
      <c r="L70" s="38">
        <v>0.90400000000000003</v>
      </c>
      <c r="M70" s="39">
        <f t="shared" si="12"/>
        <v>13.56</v>
      </c>
      <c r="N70" s="42">
        <f t="shared" si="9"/>
        <v>465</v>
      </c>
      <c r="O70" s="43">
        <f t="shared" si="10"/>
        <v>0.90400000000000003</v>
      </c>
      <c r="P70" s="41">
        <f t="shared" si="11"/>
        <v>420.36</v>
      </c>
    </row>
    <row r="71" spans="1:16" ht="12.95" customHeight="1" x14ac:dyDescent="0.2">
      <c r="A71" s="3" t="s">
        <v>169</v>
      </c>
      <c r="B71" t="s">
        <v>231</v>
      </c>
      <c r="C71" s="28" t="s">
        <v>185</v>
      </c>
      <c r="D71" s="28">
        <v>147038</v>
      </c>
      <c r="E71" s="35" t="s">
        <v>230</v>
      </c>
      <c r="F71" s="28" t="s">
        <v>172</v>
      </c>
      <c r="G71" t="s">
        <v>173</v>
      </c>
      <c r="H71" s="28" t="s">
        <v>145</v>
      </c>
      <c r="I71" s="36">
        <v>1</v>
      </c>
      <c r="J71" s="36">
        <v>1</v>
      </c>
      <c r="K71" s="37">
        <v>121</v>
      </c>
      <c r="L71" s="38">
        <v>0.88</v>
      </c>
      <c r="M71" s="39">
        <f t="shared" si="12"/>
        <v>106.48</v>
      </c>
      <c r="N71" s="42">
        <f t="shared" si="9"/>
        <v>3751</v>
      </c>
      <c r="O71" s="43">
        <f t="shared" si="10"/>
        <v>0.88</v>
      </c>
      <c r="P71" s="41">
        <f t="shared" si="11"/>
        <v>3300.88</v>
      </c>
    </row>
    <row r="72" spans="1:16" ht="12.95" customHeight="1" x14ac:dyDescent="0.2">
      <c r="A72" s="3" t="s">
        <v>169</v>
      </c>
      <c r="B72" t="s">
        <v>232</v>
      </c>
      <c r="C72" s="28" t="s">
        <v>185</v>
      </c>
      <c r="D72" s="28">
        <v>147039</v>
      </c>
      <c r="E72" s="35" t="s">
        <v>233</v>
      </c>
      <c r="F72" s="28" t="s">
        <v>172</v>
      </c>
      <c r="G72" t="s">
        <v>173</v>
      </c>
      <c r="H72" s="28" t="s">
        <v>145</v>
      </c>
      <c r="I72" s="36">
        <v>1</v>
      </c>
      <c r="J72" s="36">
        <v>1</v>
      </c>
      <c r="K72" s="37">
        <v>35</v>
      </c>
      <c r="L72" s="38">
        <v>0.96599999999999997</v>
      </c>
      <c r="M72" s="39">
        <f t="shared" si="12"/>
        <v>33.81</v>
      </c>
      <c r="N72" s="42">
        <f t="shared" si="9"/>
        <v>1085</v>
      </c>
      <c r="O72" s="43">
        <f t="shared" si="10"/>
        <v>0.96599999999999997</v>
      </c>
      <c r="P72" s="41">
        <f t="shared" si="11"/>
        <v>1048.1099999999999</v>
      </c>
    </row>
    <row r="73" spans="1:16" ht="12.95" customHeight="1" x14ac:dyDescent="0.2">
      <c r="A73" s="3" t="s">
        <v>169</v>
      </c>
      <c r="B73" s="64" t="s">
        <v>234</v>
      </c>
      <c r="C73" s="65" t="s">
        <v>185</v>
      </c>
      <c r="D73" s="65">
        <v>514054</v>
      </c>
      <c r="E73" s="66" t="s">
        <v>235</v>
      </c>
      <c r="F73" s="65" t="s">
        <v>172</v>
      </c>
      <c r="G73" s="64" t="s">
        <v>173</v>
      </c>
      <c r="H73" s="28" t="s">
        <v>145</v>
      </c>
      <c r="I73" s="36">
        <v>1</v>
      </c>
      <c r="J73" s="36">
        <v>1</v>
      </c>
      <c r="K73" s="37">
        <v>89</v>
      </c>
      <c r="L73" s="38">
        <v>0.97599999999999998</v>
      </c>
      <c r="M73" s="39">
        <f t="shared" si="12"/>
        <v>86.864000000000004</v>
      </c>
      <c r="N73" s="42">
        <f t="shared" ref="N73:N104" si="13">K73*31</f>
        <v>2759</v>
      </c>
      <c r="O73" s="43">
        <f t="shared" ref="O73:O104" si="14">L73</f>
        <v>0.97599999999999998</v>
      </c>
      <c r="P73" s="41">
        <f t="shared" ref="P73:P104" si="15">N73*O73</f>
        <v>2692.7840000000001</v>
      </c>
    </row>
    <row r="74" spans="1:16" ht="12.95" customHeight="1" x14ac:dyDescent="0.2">
      <c r="A74" s="3" t="s">
        <v>169</v>
      </c>
      <c r="B74" t="s">
        <v>236</v>
      </c>
      <c r="C74" s="28" t="s">
        <v>185</v>
      </c>
      <c r="D74" s="28">
        <v>147040</v>
      </c>
      <c r="E74" s="35" t="s">
        <v>237</v>
      </c>
      <c r="F74" s="28" t="s">
        <v>172</v>
      </c>
      <c r="G74" t="s">
        <v>173</v>
      </c>
      <c r="H74" s="28" t="s">
        <v>145</v>
      </c>
      <c r="I74" s="36">
        <v>1</v>
      </c>
      <c r="J74" s="36">
        <v>1</v>
      </c>
      <c r="K74" s="37">
        <v>41</v>
      </c>
      <c r="L74" s="38">
        <v>0.98</v>
      </c>
      <c r="M74" s="39">
        <f t="shared" si="12"/>
        <v>40.18</v>
      </c>
      <c r="N74" s="42">
        <f t="shared" si="13"/>
        <v>1271</v>
      </c>
      <c r="O74" s="43">
        <f t="shared" si="14"/>
        <v>0.98</v>
      </c>
      <c r="P74" s="41">
        <f t="shared" si="15"/>
        <v>1245.58</v>
      </c>
    </row>
    <row r="75" spans="1:16" ht="12.95" customHeight="1" x14ac:dyDescent="0.2">
      <c r="A75" s="3" t="s">
        <v>169</v>
      </c>
      <c r="B75" t="s">
        <v>238</v>
      </c>
      <c r="C75" s="28" t="s">
        <v>185</v>
      </c>
      <c r="D75" s="28">
        <v>514084</v>
      </c>
      <c r="E75" s="35" t="s">
        <v>237</v>
      </c>
      <c r="F75" s="28" t="s">
        <v>172</v>
      </c>
      <c r="G75" t="s">
        <v>173</v>
      </c>
      <c r="H75" s="28" t="s">
        <v>145</v>
      </c>
      <c r="I75" s="36">
        <v>1</v>
      </c>
      <c r="J75" s="36">
        <v>1</v>
      </c>
      <c r="K75" s="37">
        <v>127</v>
      </c>
      <c r="L75" s="38">
        <v>0.98399999999999999</v>
      </c>
      <c r="M75" s="39">
        <f t="shared" si="12"/>
        <v>124.968</v>
      </c>
      <c r="N75" s="42">
        <f t="shared" si="13"/>
        <v>3937</v>
      </c>
      <c r="O75" s="43">
        <f t="shared" si="14"/>
        <v>0.98399999999999999</v>
      </c>
      <c r="P75" s="41">
        <f t="shared" si="15"/>
        <v>3874.0079999999998</v>
      </c>
    </row>
    <row r="76" spans="1:16" ht="12.95" customHeight="1" x14ac:dyDescent="0.2">
      <c r="A76" s="3" t="s">
        <v>169</v>
      </c>
      <c r="B76" t="s">
        <v>239</v>
      </c>
      <c r="C76" s="28" t="s">
        <v>185</v>
      </c>
      <c r="D76" s="28">
        <v>147041</v>
      </c>
      <c r="E76" s="35" t="s">
        <v>235</v>
      </c>
      <c r="F76" s="28" t="s">
        <v>172</v>
      </c>
      <c r="G76" t="s">
        <v>173</v>
      </c>
      <c r="H76" s="28" t="s">
        <v>145</v>
      </c>
      <c r="I76" s="36">
        <v>1</v>
      </c>
      <c r="J76" s="36">
        <v>1</v>
      </c>
      <c r="K76" s="37">
        <v>47</v>
      </c>
      <c r="L76" s="38">
        <v>0.96499999999999997</v>
      </c>
      <c r="M76" s="39">
        <f t="shared" si="12"/>
        <v>45.354999999999997</v>
      </c>
      <c r="N76" s="42">
        <f t="shared" si="13"/>
        <v>1457</v>
      </c>
      <c r="O76" s="43">
        <f t="shared" si="14"/>
        <v>0.96499999999999997</v>
      </c>
      <c r="P76" s="41">
        <f t="shared" si="15"/>
        <v>1406.0049999999999</v>
      </c>
    </row>
    <row r="77" spans="1:16" ht="12.95" customHeight="1" x14ac:dyDescent="0.2">
      <c r="A77" s="3" t="s">
        <v>169</v>
      </c>
      <c r="B77" t="s">
        <v>240</v>
      </c>
      <c r="C77" s="28" t="s">
        <v>185</v>
      </c>
      <c r="D77" s="28">
        <v>514087</v>
      </c>
      <c r="E77" s="35" t="s">
        <v>235</v>
      </c>
      <c r="F77" s="28" t="s">
        <v>172</v>
      </c>
      <c r="G77" t="s">
        <v>173</v>
      </c>
      <c r="H77" s="28" t="s">
        <v>145</v>
      </c>
      <c r="I77" s="36">
        <v>1</v>
      </c>
      <c r="J77" s="36">
        <v>1</v>
      </c>
      <c r="K77" s="37">
        <v>51</v>
      </c>
      <c r="L77" s="38">
        <v>0.95899999999999996</v>
      </c>
      <c r="M77" s="39">
        <f t="shared" si="12"/>
        <v>48.908999999999999</v>
      </c>
      <c r="N77" s="42">
        <f t="shared" si="13"/>
        <v>1581</v>
      </c>
      <c r="O77" s="43">
        <f t="shared" si="14"/>
        <v>0.95899999999999996</v>
      </c>
      <c r="P77" s="41">
        <f t="shared" si="15"/>
        <v>1516.1789999999999</v>
      </c>
    </row>
    <row r="78" spans="1:16" ht="12.95" customHeight="1" x14ac:dyDescent="0.2">
      <c r="A78" s="3" t="s">
        <v>169</v>
      </c>
      <c r="B78" t="s">
        <v>241</v>
      </c>
      <c r="C78" s="28" t="s">
        <v>185</v>
      </c>
      <c r="D78" s="28">
        <v>147042</v>
      </c>
      <c r="E78" s="35" t="s">
        <v>242</v>
      </c>
      <c r="F78" s="28" t="s">
        <v>172</v>
      </c>
      <c r="G78" t="s">
        <v>173</v>
      </c>
      <c r="H78" s="28" t="s">
        <v>145</v>
      </c>
      <c r="I78" s="36">
        <v>1</v>
      </c>
      <c r="J78" s="36">
        <v>1</v>
      </c>
      <c r="K78" s="37">
        <v>56</v>
      </c>
      <c r="L78" s="38">
        <v>0.95299999999999996</v>
      </c>
      <c r="M78" s="39">
        <f t="shared" si="12"/>
        <v>53.367999999999995</v>
      </c>
      <c r="N78" s="42">
        <f t="shared" si="13"/>
        <v>1736</v>
      </c>
      <c r="O78" s="43">
        <f t="shared" si="14"/>
        <v>0.95299999999999996</v>
      </c>
      <c r="P78" s="41">
        <f t="shared" si="15"/>
        <v>1654.4079999999999</v>
      </c>
    </row>
    <row r="79" spans="1:16" ht="12.95" customHeight="1" x14ac:dyDescent="0.2">
      <c r="A79" s="3" t="s">
        <v>169</v>
      </c>
      <c r="B79" t="s">
        <v>243</v>
      </c>
      <c r="C79" s="28" t="s">
        <v>185</v>
      </c>
      <c r="D79" s="28">
        <v>514055</v>
      </c>
      <c r="E79" s="35" t="s">
        <v>242</v>
      </c>
      <c r="F79" s="28" t="s">
        <v>172</v>
      </c>
      <c r="G79" t="s">
        <v>173</v>
      </c>
      <c r="H79" s="28" t="s">
        <v>145</v>
      </c>
      <c r="I79" s="36">
        <v>1</v>
      </c>
      <c r="J79" s="36">
        <v>1</v>
      </c>
      <c r="K79" s="37">
        <v>68</v>
      </c>
      <c r="L79" s="38">
        <v>0.93300000000000005</v>
      </c>
      <c r="M79" s="39">
        <f t="shared" si="12"/>
        <v>63.444000000000003</v>
      </c>
      <c r="N79" s="42">
        <f t="shared" si="13"/>
        <v>2108</v>
      </c>
      <c r="O79" s="43">
        <f t="shared" si="14"/>
        <v>0.93300000000000005</v>
      </c>
      <c r="P79" s="41">
        <f t="shared" si="15"/>
        <v>1966.7640000000001</v>
      </c>
    </row>
    <row r="80" spans="1:16" ht="12.95" customHeight="1" x14ac:dyDescent="0.2">
      <c r="A80" s="3" t="s">
        <v>169</v>
      </c>
      <c r="B80" t="s">
        <v>244</v>
      </c>
      <c r="C80" s="28" t="s">
        <v>185</v>
      </c>
      <c r="D80" s="28">
        <v>147044</v>
      </c>
      <c r="E80" s="35" t="s">
        <v>245</v>
      </c>
      <c r="F80" s="28" t="s">
        <v>172</v>
      </c>
      <c r="G80" t="s">
        <v>173</v>
      </c>
      <c r="H80" s="28" t="s">
        <v>145</v>
      </c>
      <c r="I80" s="36">
        <v>1</v>
      </c>
      <c r="J80" s="36">
        <v>1</v>
      </c>
      <c r="K80" s="37">
        <v>61</v>
      </c>
      <c r="L80" s="38">
        <v>0.94299999999999995</v>
      </c>
      <c r="M80" s="39">
        <f t="shared" si="12"/>
        <v>57.522999999999996</v>
      </c>
      <c r="N80" s="42">
        <f t="shared" si="13"/>
        <v>1891</v>
      </c>
      <c r="O80" s="43">
        <f t="shared" si="14"/>
        <v>0.94299999999999995</v>
      </c>
      <c r="P80" s="41">
        <f t="shared" si="15"/>
        <v>1783.213</v>
      </c>
    </row>
    <row r="81" spans="1:16" ht="12.95" customHeight="1" x14ac:dyDescent="0.2">
      <c r="A81" s="3" t="s">
        <v>169</v>
      </c>
      <c r="B81" s="64" t="s">
        <v>246</v>
      </c>
      <c r="C81" s="65" t="s">
        <v>185</v>
      </c>
      <c r="D81" s="65">
        <v>514072</v>
      </c>
      <c r="E81" s="66" t="s">
        <v>247</v>
      </c>
      <c r="F81" s="65" t="s">
        <v>172</v>
      </c>
      <c r="G81" t="s">
        <v>173</v>
      </c>
      <c r="H81" s="28" t="s">
        <v>145</v>
      </c>
      <c r="I81" s="36">
        <v>1</v>
      </c>
      <c r="J81" s="36">
        <v>1</v>
      </c>
      <c r="K81" s="37">
        <v>0</v>
      </c>
      <c r="L81" s="38">
        <v>0.93200000000000005</v>
      </c>
      <c r="M81" s="37">
        <f t="shared" si="12"/>
        <v>0</v>
      </c>
      <c r="N81" s="42">
        <f t="shared" si="13"/>
        <v>0</v>
      </c>
      <c r="O81" s="43">
        <f t="shared" si="14"/>
        <v>0.93200000000000005</v>
      </c>
      <c r="P81" s="41">
        <f t="shared" si="15"/>
        <v>0</v>
      </c>
    </row>
    <row r="82" spans="1:16" ht="12.95" customHeight="1" x14ac:dyDescent="0.2">
      <c r="A82" s="3" t="s">
        <v>169</v>
      </c>
      <c r="B82" t="s">
        <v>248</v>
      </c>
      <c r="C82" s="28" t="s">
        <v>185</v>
      </c>
      <c r="D82" s="28">
        <v>147045</v>
      </c>
      <c r="E82" s="35" t="s">
        <v>249</v>
      </c>
      <c r="F82" s="28" t="s">
        <v>172</v>
      </c>
      <c r="G82" t="s">
        <v>173</v>
      </c>
      <c r="H82" s="28" t="s">
        <v>145</v>
      </c>
      <c r="I82" s="36">
        <v>1</v>
      </c>
      <c r="J82" s="36">
        <v>1</v>
      </c>
      <c r="K82" s="37">
        <v>29</v>
      </c>
      <c r="L82" s="38">
        <v>0.97799999999999998</v>
      </c>
      <c r="M82" s="39">
        <f t="shared" ref="M82:M113" si="16">K82*L82</f>
        <v>28.361999999999998</v>
      </c>
      <c r="N82" s="42">
        <f t="shared" si="13"/>
        <v>899</v>
      </c>
      <c r="O82" s="43">
        <f t="shared" si="14"/>
        <v>0.97799999999999998</v>
      </c>
      <c r="P82" s="41">
        <f t="shared" si="15"/>
        <v>879.22199999999998</v>
      </c>
    </row>
    <row r="83" spans="1:16" ht="12.95" customHeight="1" x14ac:dyDescent="0.2">
      <c r="A83" s="3" t="s">
        <v>169</v>
      </c>
      <c r="B83" t="s">
        <v>250</v>
      </c>
      <c r="C83" s="28" t="s">
        <v>185</v>
      </c>
      <c r="D83" s="28">
        <v>514071</v>
      </c>
      <c r="E83" s="35" t="s">
        <v>249</v>
      </c>
      <c r="F83" s="28" t="s">
        <v>172</v>
      </c>
      <c r="G83" t="s">
        <v>173</v>
      </c>
      <c r="H83" s="28" t="s">
        <v>145</v>
      </c>
      <c r="I83" s="36">
        <v>1</v>
      </c>
      <c r="J83" s="36">
        <v>1</v>
      </c>
      <c r="K83" s="37">
        <v>46</v>
      </c>
      <c r="L83" s="38">
        <v>0.97499999999999998</v>
      </c>
      <c r="M83" s="39">
        <f t="shared" si="16"/>
        <v>44.85</v>
      </c>
      <c r="N83" s="42">
        <f t="shared" si="13"/>
        <v>1426</v>
      </c>
      <c r="O83" s="43">
        <f t="shared" si="14"/>
        <v>0.97499999999999998</v>
      </c>
      <c r="P83" s="41">
        <f t="shared" si="15"/>
        <v>1390.35</v>
      </c>
    </row>
    <row r="84" spans="1:16" ht="12.95" customHeight="1" x14ac:dyDescent="0.2">
      <c r="A84" s="3" t="s">
        <v>169</v>
      </c>
      <c r="B84" t="s">
        <v>251</v>
      </c>
      <c r="C84" s="28" t="s">
        <v>185</v>
      </c>
      <c r="D84" s="28">
        <v>147046</v>
      </c>
      <c r="E84" s="35" t="s">
        <v>190</v>
      </c>
      <c r="F84" s="28" t="s">
        <v>187</v>
      </c>
      <c r="G84" t="s">
        <v>173</v>
      </c>
      <c r="H84" s="28" t="s">
        <v>145</v>
      </c>
      <c r="I84" s="36">
        <v>1</v>
      </c>
      <c r="J84" s="36">
        <v>1</v>
      </c>
      <c r="K84" s="37">
        <v>64</v>
      </c>
      <c r="L84" s="38">
        <v>0.79600000000000004</v>
      </c>
      <c r="M84" s="39">
        <f t="shared" si="16"/>
        <v>50.944000000000003</v>
      </c>
      <c r="N84" s="42">
        <f t="shared" si="13"/>
        <v>1984</v>
      </c>
      <c r="O84" s="43">
        <f t="shared" si="14"/>
        <v>0.79600000000000004</v>
      </c>
      <c r="P84" s="41">
        <f t="shared" si="15"/>
        <v>1579.2640000000001</v>
      </c>
    </row>
    <row r="85" spans="1:16" ht="12.95" customHeight="1" x14ac:dyDescent="0.2">
      <c r="A85" s="3" t="s">
        <v>169</v>
      </c>
      <c r="B85" s="64" t="s">
        <v>252</v>
      </c>
      <c r="C85" s="65" t="s">
        <v>185</v>
      </c>
      <c r="D85" s="65">
        <v>514057</v>
      </c>
      <c r="E85" s="66" t="s">
        <v>253</v>
      </c>
      <c r="F85" s="65" t="s">
        <v>187</v>
      </c>
      <c r="G85" t="s">
        <v>173</v>
      </c>
      <c r="H85" s="28" t="s">
        <v>145</v>
      </c>
      <c r="I85" s="36">
        <v>1</v>
      </c>
      <c r="J85" s="36">
        <v>1</v>
      </c>
      <c r="K85" s="37">
        <v>50</v>
      </c>
      <c r="L85" s="38">
        <v>0.82699999999999996</v>
      </c>
      <c r="M85" s="39">
        <f t="shared" si="16"/>
        <v>41.349999999999994</v>
      </c>
      <c r="N85" s="42">
        <f t="shared" si="13"/>
        <v>1550</v>
      </c>
      <c r="O85" s="43">
        <f t="shared" si="14"/>
        <v>0.82699999999999996</v>
      </c>
      <c r="P85" s="41">
        <f t="shared" si="15"/>
        <v>1281.8499999999999</v>
      </c>
    </row>
    <row r="86" spans="1:16" ht="12.95" customHeight="1" x14ac:dyDescent="0.2">
      <c r="A86" s="3" t="s">
        <v>169</v>
      </c>
      <c r="B86" t="s">
        <v>254</v>
      </c>
      <c r="C86" s="28" t="s">
        <v>185</v>
      </c>
      <c r="D86" s="28">
        <v>147048</v>
      </c>
      <c r="E86" s="35" t="s">
        <v>255</v>
      </c>
      <c r="F86" s="28" t="s">
        <v>172</v>
      </c>
      <c r="G86" t="s">
        <v>173</v>
      </c>
      <c r="H86" s="28" t="s">
        <v>145</v>
      </c>
      <c r="I86" s="36">
        <v>1</v>
      </c>
      <c r="J86" s="36">
        <v>1</v>
      </c>
      <c r="K86" s="37">
        <v>28</v>
      </c>
      <c r="L86" s="38">
        <v>0.95499999999999996</v>
      </c>
      <c r="M86" s="39">
        <f t="shared" si="16"/>
        <v>26.74</v>
      </c>
      <c r="N86" s="42">
        <f t="shared" si="13"/>
        <v>868</v>
      </c>
      <c r="O86" s="43">
        <f t="shared" si="14"/>
        <v>0.95499999999999996</v>
      </c>
      <c r="P86" s="41">
        <f t="shared" si="15"/>
        <v>828.93999999999994</v>
      </c>
    </row>
    <row r="87" spans="1:16" ht="12.95" customHeight="1" x14ac:dyDescent="0.2">
      <c r="A87" s="3" t="s">
        <v>169</v>
      </c>
      <c r="B87" t="s">
        <v>256</v>
      </c>
      <c r="C87" s="28" t="s">
        <v>185</v>
      </c>
      <c r="D87" s="28">
        <v>514080</v>
      </c>
      <c r="E87" s="35" t="s">
        <v>255</v>
      </c>
      <c r="F87" s="28" t="s">
        <v>172</v>
      </c>
      <c r="G87" t="s">
        <v>173</v>
      </c>
      <c r="H87" s="28" t="s">
        <v>145</v>
      </c>
      <c r="I87" s="36">
        <v>1</v>
      </c>
      <c r="J87" s="36">
        <v>1</v>
      </c>
      <c r="K87" s="37">
        <v>22</v>
      </c>
      <c r="L87" s="38">
        <v>0.90300000000000002</v>
      </c>
      <c r="M87" s="39">
        <f t="shared" si="16"/>
        <v>19.866</v>
      </c>
      <c r="N87" s="42">
        <f t="shared" si="13"/>
        <v>682</v>
      </c>
      <c r="O87" s="43">
        <f t="shared" si="14"/>
        <v>0.90300000000000002</v>
      </c>
      <c r="P87" s="41">
        <f t="shared" si="15"/>
        <v>615.846</v>
      </c>
    </row>
    <row r="88" spans="1:16" ht="12.95" customHeight="1" x14ac:dyDescent="0.2">
      <c r="A88" s="3" t="s">
        <v>169</v>
      </c>
      <c r="B88" t="s">
        <v>257</v>
      </c>
      <c r="C88" s="28" t="s">
        <v>185</v>
      </c>
      <c r="D88" s="28">
        <v>147050</v>
      </c>
      <c r="E88" s="35" t="s">
        <v>258</v>
      </c>
      <c r="F88" s="28" t="s">
        <v>187</v>
      </c>
      <c r="G88" t="s">
        <v>173</v>
      </c>
      <c r="H88" s="28" t="s">
        <v>145</v>
      </c>
      <c r="I88" s="36">
        <v>1</v>
      </c>
      <c r="J88" s="36">
        <v>1</v>
      </c>
      <c r="K88" s="37">
        <v>6</v>
      </c>
      <c r="L88" s="38">
        <v>0.91300000000000003</v>
      </c>
      <c r="M88" s="39">
        <f t="shared" si="16"/>
        <v>5.4779999999999998</v>
      </c>
      <c r="N88" s="42">
        <f t="shared" si="13"/>
        <v>186</v>
      </c>
      <c r="O88" s="43">
        <f t="shared" si="14"/>
        <v>0.91300000000000003</v>
      </c>
      <c r="P88" s="41">
        <f t="shared" si="15"/>
        <v>169.81800000000001</v>
      </c>
    </row>
    <row r="89" spans="1:16" ht="12.95" customHeight="1" x14ac:dyDescent="0.2">
      <c r="A89" s="3" t="s">
        <v>169</v>
      </c>
      <c r="B89" t="s">
        <v>259</v>
      </c>
      <c r="C89" s="28" t="s">
        <v>185</v>
      </c>
      <c r="D89" s="28">
        <v>147052</v>
      </c>
      <c r="E89" s="35" t="s">
        <v>260</v>
      </c>
      <c r="F89" s="28" t="s">
        <v>172</v>
      </c>
      <c r="G89" t="s">
        <v>173</v>
      </c>
      <c r="H89" s="28" t="s">
        <v>145</v>
      </c>
      <c r="I89" s="36">
        <v>1</v>
      </c>
      <c r="J89" s="36">
        <v>1</v>
      </c>
      <c r="K89" s="37">
        <v>40</v>
      </c>
      <c r="L89" s="38">
        <v>0.94599999999999995</v>
      </c>
      <c r="M89" s="39">
        <f t="shared" si="16"/>
        <v>37.839999999999996</v>
      </c>
      <c r="N89" s="42">
        <f t="shared" si="13"/>
        <v>1240</v>
      </c>
      <c r="O89" s="43">
        <f t="shared" si="14"/>
        <v>0.94599999999999995</v>
      </c>
      <c r="P89" s="41">
        <f t="shared" si="15"/>
        <v>1173.04</v>
      </c>
    </row>
    <row r="90" spans="1:16" ht="12.95" customHeight="1" x14ac:dyDescent="0.2">
      <c r="A90" s="3" t="s">
        <v>169</v>
      </c>
      <c r="B90" t="s">
        <v>261</v>
      </c>
      <c r="C90" s="28" t="s">
        <v>185</v>
      </c>
      <c r="D90" s="28">
        <v>514015</v>
      </c>
      <c r="E90" s="35" t="s">
        <v>260</v>
      </c>
      <c r="F90" s="28" t="s">
        <v>172</v>
      </c>
      <c r="G90" t="s">
        <v>173</v>
      </c>
      <c r="H90" s="28" t="s">
        <v>145</v>
      </c>
      <c r="I90" s="36">
        <v>1</v>
      </c>
      <c r="J90" s="36">
        <v>1</v>
      </c>
      <c r="K90" s="37">
        <v>68</v>
      </c>
      <c r="L90" s="38">
        <v>0.93500000000000005</v>
      </c>
      <c r="M90" s="39">
        <f t="shared" si="16"/>
        <v>63.580000000000005</v>
      </c>
      <c r="N90" s="42">
        <f t="shared" si="13"/>
        <v>2108</v>
      </c>
      <c r="O90" s="43">
        <f t="shared" si="14"/>
        <v>0.93500000000000005</v>
      </c>
      <c r="P90" s="41">
        <f t="shared" si="15"/>
        <v>1970.98</v>
      </c>
    </row>
    <row r="91" spans="1:16" ht="12.95" customHeight="1" x14ac:dyDescent="0.2">
      <c r="A91" s="3" t="s">
        <v>169</v>
      </c>
      <c r="B91" t="s">
        <v>262</v>
      </c>
      <c r="C91" s="28" t="s">
        <v>185</v>
      </c>
      <c r="D91" s="28">
        <v>147053</v>
      </c>
      <c r="E91" s="35" t="s">
        <v>263</v>
      </c>
      <c r="F91" s="28" t="s">
        <v>172</v>
      </c>
      <c r="G91" t="s">
        <v>173</v>
      </c>
      <c r="H91" s="28" t="s">
        <v>145</v>
      </c>
      <c r="I91" s="36">
        <v>1</v>
      </c>
      <c r="J91" s="36">
        <v>1</v>
      </c>
      <c r="K91" s="37">
        <v>38</v>
      </c>
      <c r="L91" s="38">
        <v>0.90300000000000002</v>
      </c>
      <c r="M91" s="39">
        <f t="shared" si="16"/>
        <v>34.314</v>
      </c>
      <c r="N91" s="42">
        <f t="shared" si="13"/>
        <v>1178</v>
      </c>
      <c r="O91" s="43">
        <f t="shared" si="14"/>
        <v>0.90300000000000002</v>
      </c>
      <c r="P91" s="41">
        <f t="shared" si="15"/>
        <v>1063.7339999999999</v>
      </c>
    </row>
    <row r="92" spans="1:16" ht="12.95" customHeight="1" x14ac:dyDescent="0.2">
      <c r="A92" s="3" t="s">
        <v>169</v>
      </c>
      <c r="B92" t="s">
        <v>264</v>
      </c>
      <c r="C92" s="28" t="s">
        <v>185</v>
      </c>
      <c r="D92" s="28">
        <v>514088</v>
      </c>
      <c r="E92" s="35" t="s">
        <v>263</v>
      </c>
      <c r="F92" s="28" t="s">
        <v>172</v>
      </c>
      <c r="G92" t="s">
        <v>173</v>
      </c>
      <c r="H92" s="28" t="s">
        <v>145</v>
      </c>
      <c r="I92" s="36">
        <v>1</v>
      </c>
      <c r="J92" s="36">
        <v>1</v>
      </c>
      <c r="K92" s="37">
        <v>67</v>
      </c>
      <c r="L92" s="38">
        <v>0.86899999999999999</v>
      </c>
      <c r="M92" s="39">
        <f t="shared" si="16"/>
        <v>58.222999999999999</v>
      </c>
      <c r="N92" s="42">
        <f t="shared" si="13"/>
        <v>2077</v>
      </c>
      <c r="O92" s="43">
        <f t="shared" si="14"/>
        <v>0.86899999999999999</v>
      </c>
      <c r="P92" s="41">
        <f t="shared" si="15"/>
        <v>1804.913</v>
      </c>
    </row>
    <row r="93" spans="1:16" ht="12.95" customHeight="1" x14ac:dyDescent="0.2">
      <c r="A93" s="3" t="s">
        <v>169</v>
      </c>
      <c r="B93" t="s">
        <v>265</v>
      </c>
      <c r="C93" s="28" t="s">
        <v>185</v>
      </c>
      <c r="D93" s="28">
        <v>147055</v>
      </c>
      <c r="E93" s="35" t="s">
        <v>222</v>
      </c>
      <c r="F93" s="28" t="s">
        <v>172</v>
      </c>
      <c r="G93" t="s">
        <v>173</v>
      </c>
      <c r="H93" s="28" t="s">
        <v>145</v>
      </c>
      <c r="I93" s="36">
        <v>1</v>
      </c>
      <c r="J93" s="36">
        <v>1</v>
      </c>
      <c r="K93" s="37">
        <v>61</v>
      </c>
      <c r="L93" s="38">
        <v>0.98199999999999998</v>
      </c>
      <c r="M93" s="39">
        <f t="shared" si="16"/>
        <v>59.902000000000001</v>
      </c>
      <c r="N93" s="42">
        <f t="shared" si="13"/>
        <v>1891</v>
      </c>
      <c r="O93" s="43">
        <f t="shared" si="14"/>
        <v>0.98199999999999998</v>
      </c>
      <c r="P93" s="41">
        <f t="shared" si="15"/>
        <v>1856.962</v>
      </c>
    </row>
    <row r="94" spans="1:16" ht="12.95" customHeight="1" x14ac:dyDescent="0.2">
      <c r="A94" s="3" t="s">
        <v>169</v>
      </c>
      <c r="B94" t="s">
        <v>266</v>
      </c>
      <c r="C94" s="28" t="s">
        <v>185</v>
      </c>
      <c r="D94" s="28">
        <v>814009</v>
      </c>
      <c r="E94" s="35" t="s">
        <v>222</v>
      </c>
      <c r="F94" s="28" t="s">
        <v>172</v>
      </c>
      <c r="G94" t="s">
        <v>173</v>
      </c>
      <c r="H94" s="28" t="s">
        <v>145</v>
      </c>
      <c r="I94" s="36">
        <v>1</v>
      </c>
      <c r="J94" s="36">
        <v>1</v>
      </c>
      <c r="K94" s="37">
        <v>54</v>
      </c>
      <c r="L94" s="38">
        <v>0.97099999999999997</v>
      </c>
      <c r="M94" s="39">
        <f t="shared" si="16"/>
        <v>52.433999999999997</v>
      </c>
      <c r="N94" s="42">
        <f t="shared" si="13"/>
        <v>1674</v>
      </c>
      <c r="O94" s="43">
        <f t="shared" si="14"/>
        <v>0.97099999999999997</v>
      </c>
      <c r="P94" s="41">
        <f t="shared" si="15"/>
        <v>1625.454</v>
      </c>
    </row>
    <row r="95" spans="1:16" ht="12.95" customHeight="1" x14ac:dyDescent="0.2">
      <c r="A95" s="3" t="s">
        <v>169</v>
      </c>
      <c r="B95" t="s">
        <v>267</v>
      </c>
      <c r="C95" s="28" t="s">
        <v>185</v>
      </c>
      <c r="D95" s="28">
        <v>147056</v>
      </c>
      <c r="E95" s="35" t="s">
        <v>268</v>
      </c>
      <c r="F95" s="28" t="s">
        <v>172</v>
      </c>
      <c r="G95" t="s">
        <v>173</v>
      </c>
      <c r="H95" s="28" t="s">
        <v>145</v>
      </c>
      <c r="I95" s="36">
        <v>1</v>
      </c>
      <c r="J95" s="36">
        <v>1</v>
      </c>
      <c r="K95" s="37">
        <v>62</v>
      </c>
      <c r="L95" s="38">
        <v>0.97199999999999998</v>
      </c>
      <c r="M95" s="39">
        <f t="shared" si="16"/>
        <v>60.263999999999996</v>
      </c>
      <c r="N95" s="42">
        <f t="shared" si="13"/>
        <v>1922</v>
      </c>
      <c r="O95" s="43">
        <f t="shared" si="14"/>
        <v>0.97199999999999998</v>
      </c>
      <c r="P95" s="41">
        <f t="shared" si="15"/>
        <v>1868.184</v>
      </c>
    </row>
    <row r="96" spans="1:16" ht="12.95" customHeight="1" x14ac:dyDescent="0.2">
      <c r="A96" s="3" t="s">
        <v>169</v>
      </c>
      <c r="B96" t="s">
        <v>269</v>
      </c>
      <c r="C96" s="28" t="s">
        <v>185</v>
      </c>
      <c r="D96" s="28">
        <v>514017</v>
      </c>
      <c r="E96" s="35" t="s">
        <v>268</v>
      </c>
      <c r="F96" s="28" t="s">
        <v>172</v>
      </c>
      <c r="G96" t="s">
        <v>173</v>
      </c>
      <c r="H96" s="28" t="s">
        <v>145</v>
      </c>
      <c r="I96" s="36">
        <v>1</v>
      </c>
      <c r="J96" s="36">
        <v>1</v>
      </c>
      <c r="K96" s="37">
        <v>71</v>
      </c>
      <c r="L96" s="38">
        <v>0.97299999999999998</v>
      </c>
      <c r="M96" s="39">
        <f t="shared" si="16"/>
        <v>69.082999999999998</v>
      </c>
      <c r="N96" s="42">
        <f t="shared" si="13"/>
        <v>2201</v>
      </c>
      <c r="O96" s="43">
        <f t="shared" si="14"/>
        <v>0.97299999999999998</v>
      </c>
      <c r="P96" s="41">
        <f t="shared" si="15"/>
        <v>2141.5729999999999</v>
      </c>
    </row>
    <row r="97" spans="1:16" ht="12.95" customHeight="1" x14ac:dyDescent="0.2">
      <c r="A97" s="3" t="s">
        <v>169</v>
      </c>
      <c r="B97" t="s">
        <v>270</v>
      </c>
      <c r="C97" s="28" t="s">
        <v>185</v>
      </c>
      <c r="D97" s="28">
        <v>147057</v>
      </c>
      <c r="E97" s="35" t="s">
        <v>271</v>
      </c>
      <c r="F97" s="28" t="s">
        <v>172</v>
      </c>
      <c r="G97" t="s">
        <v>173</v>
      </c>
      <c r="H97" s="28" t="s">
        <v>145</v>
      </c>
      <c r="I97" s="36">
        <v>1</v>
      </c>
      <c r="J97" s="36">
        <v>1</v>
      </c>
      <c r="K97" s="37">
        <v>38</v>
      </c>
      <c r="L97" s="38">
        <v>0.97699999999999998</v>
      </c>
      <c r="M97" s="39">
        <f t="shared" si="16"/>
        <v>37.125999999999998</v>
      </c>
      <c r="N97" s="42">
        <f t="shared" si="13"/>
        <v>1178</v>
      </c>
      <c r="O97" s="43">
        <f t="shared" si="14"/>
        <v>0.97699999999999998</v>
      </c>
      <c r="P97" s="41">
        <f t="shared" si="15"/>
        <v>1150.9059999999999</v>
      </c>
    </row>
    <row r="98" spans="1:16" ht="12.95" customHeight="1" x14ac:dyDescent="0.2">
      <c r="A98" s="3" t="s">
        <v>169</v>
      </c>
      <c r="B98" t="s">
        <v>272</v>
      </c>
      <c r="C98" s="28" t="s">
        <v>185</v>
      </c>
      <c r="D98" s="28">
        <v>514016</v>
      </c>
      <c r="E98" s="35" t="s">
        <v>271</v>
      </c>
      <c r="F98" s="28" t="s">
        <v>172</v>
      </c>
      <c r="G98" t="s">
        <v>173</v>
      </c>
      <c r="H98" s="28" t="s">
        <v>145</v>
      </c>
      <c r="I98" s="36">
        <v>1</v>
      </c>
      <c r="J98" s="36">
        <v>1</v>
      </c>
      <c r="K98" s="37">
        <v>63</v>
      </c>
      <c r="L98" s="38">
        <v>0.93600000000000005</v>
      </c>
      <c r="M98" s="39">
        <f t="shared" si="16"/>
        <v>58.968000000000004</v>
      </c>
      <c r="N98" s="42">
        <f t="shared" si="13"/>
        <v>1953</v>
      </c>
      <c r="O98" s="43">
        <f t="shared" si="14"/>
        <v>0.93600000000000005</v>
      </c>
      <c r="P98" s="41">
        <f t="shared" si="15"/>
        <v>1828.008</v>
      </c>
    </row>
    <row r="99" spans="1:16" ht="12.95" customHeight="1" x14ac:dyDescent="0.2">
      <c r="A99" s="3" t="s">
        <v>169</v>
      </c>
      <c r="B99" t="s">
        <v>273</v>
      </c>
      <c r="C99" s="28" t="s">
        <v>185</v>
      </c>
      <c r="D99" s="28">
        <v>147059</v>
      </c>
      <c r="E99" s="35" t="s">
        <v>274</v>
      </c>
      <c r="F99" s="28" t="s">
        <v>172</v>
      </c>
      <c r="G99" t="s">
        <v>173</v>
      </c>
      <c r="H99" s="28" t="s">
        <v>145</v>
      </c>
      <c r="I99" s="36">
        <v>1</v>
      </c>
      <c r="J99" s="36">
        <v>1</v>
      </c>
      <c r="K99" s="37">
        <v>30</v>
      </c>
      <c r="L99" s="38">
        <v>0.94299999999999995</v>
      </c>
      <c r="M99" s="39">
        <f t="shared" si="16"/>
        <v>28.29</v>
      </c>
      <c r="N99" s="42">
        <f t="shared" si="13"/>
        <v>930</v>
      </c>
      <c r="O99" s="43">
        <f t="shared" si="14"/>
        <v>0.94299999999999995</v>
      </c>
      <c r="P99" s="41">
        <f t="shared" si="15"/>
        <v>876.99</v>
      </c>
    </row>
    <row r="100" spans="1:16" ht="12.95" customHeight="1" x14ac:dyDescent="0.2">
      <c r="A100" s="3" t="s">
        <v>169</v>
      </c>
      <c r="B100" t="s">
        <v>275</v>
      </c>
      <c r="C100" s="28" t="s">
        <v>185</v>
      </c>
      <c r="D100" s="28">
        <v>514090</v>
      </c>
      <c r="E100" s="35" t="s">
        <v>274</v>
      </c>
      <c r="F100" s="28" t="s">
        <v>172</v>
      </c>
      <c r="G100" t="s">
        <v>173</v>
      </c>
      <c r="H100" s="28" t="s">
        <v>145</v>
      </c>
      <c r="I100" s="36">
        <v>1</v>
      </c>
      <c r="J100" s="36">
        <v>1</v>
      </c>
      <c r="K100" s="37">
        <v>35</v>
      </c>
      <c r="L100" s="38">
        <v>0.95799999999999996</v>
      </c>
      <c r="M100" s="39">
        <f t="shared" si="16"/>
        <v>33.53</v>
      </c>
      <c r="N100" s="42">
        <f t="shared" si="13"/>
        <v>1085</v>
      </c>
      <c r="O100" s="43">
        <f t="shared" si="14"/>
        <v>0.95799999999999996</v>
      </c>
      <c r="P100" s="41">
        <f t="shared" si="15"/>
        <v>1039.43</v>
      </c>
    </row>
    <row r="101" spans="1:16" ht="12.95" customHeight="1" x14ac:dyDescent="0.2">
      <c r="A101" s="3" t="s">
        <v>169</v>
      </c>
      <c r="B101" t="s">
        <v>276</v>
      </c>
      <c r="C101" s="28" t="s">
        <v>185</v>
      </c>
      <c r="D101" s="28">
        <v>147060</v>
      </c>
      <c r="E101" s="35" t="s">
        <v>277</v>
      </c>
      <c r="F101" s="28" t="s">
        <v>172</v>
      </c>
      <c r="G101" t="s">
        <v>173</v>
      </c>
      <c r="H101" s="28" t="s">
        <v>145</v>
      </c>
      <c r="I101" s="36">
        <v>1</v>
      </c>
      <c r="J101" s="36">
        <v>1</v>
      </c>
      <c r="K101" s="37">
        <v>63</v>
      </c>
      <c r="L101" s="38">
        <v>0.95099999999999996</v>
      </c>
      <c r="M101" s="39">
        <f t="shared" si="16"/>
        <v>59.912999999999997</v>
      </c>
      <c r="N101" s="42">
        <f t="shared" si="13"/>
        <v>1953</v>
      </c>
      <c r="O101" s="43">
        <f t="shared" si="14"/>
        <v>0.95099999999999996</v>
      </c>
      <c r="P101" s="41">
        <f t="shared" si="15"/>
        <v>1857.3029999999999</v>
      </c>
    </row>
    <row r="102" spans="1:16" ht="12.95" customHeight="1" x14ac:dyDescent="0.2">
      <c r="A102" s="3" t="s">
        <v>169</v>
      </c>
      <c r="B102" t="s">
        <v>278</v>
      </c>
      <c r="C102" s="28" t="s">
        <v>185</v>
      </c>
      <c r="D102" s="28">
        <v>514089</v>
      </c>
      <c r="E102" s="35" t="s">
        <v>277</v>
      </c>
      <c r="F102" s="28" t="s">
        <v>172</v>
      </c>
      <c r="G102" t="s">
        <v>173</v>
      </c>
      <c r="H102" s="28" t="s">
        <v>145</v>
      </c>
      <c r="I102" s="36">
        <v>1</v>
      </c>
      <c r="J102" s="36">
        <v>1</v>
      </c>
      <c r="K102" s="37">
        <v>64</v>
      </c>
      <c r="L102" s="38">
        <v>0.91300000000000003</v>
      </c>
      <c r="M102" s="39">
        <f t="shared" si="16"/>
        <v>58.432000000000002</v>
      </c>
      <c r="N102" s="42">
        <f t="shared" si="13"/>
        <v>1984</v>
      </c>
      <c r="O102" s="43">
        <f t="shared" si="14"/>
        <v>0.91300000000000003</v>
      </c>
      <c r="P102" s="41">
        <f t="shared" si="15"/>
        <v>1811.3920000000001</v>
      </c>
    </row>
    <row r="103" spans="1:16" ht="12.95" customHeight="1" x14ac:dyDescent="0.2">
      <c r="A103" s="3" t="s">
        <v>169</v>
      </c>
      <c r="B103" t="s">
        <v>279</v>
      </c>
      <c r="C103" s="28" t="s">
        <v>185</v>
      </c>
      <c r="D103" s="28">
        <v>147063</v>
      </c>
      <c r="E103" s="35" t="s">
        <v>280</v>
      </c>
      <c r="F103" s="28" t="s">
        <v>172</v>
      </c>
      <c r="G103" t="s">
        <v>173</v>
      </c>
      <c r="H103" s="28" t="s">
        <v>145</v>
      </c>
      <c r="I103" s="36">
        <v>1</v>
      </c>
      <c r="J103" s="36">
        <v>1</v>
      </c>
      <c r="K103" s="37">
        <v>21</v>
      </c>
      <c r="L103" s="38">
        <v>0.96399999999999997</v>
      </c>
      <c r="M103" s="39">
        <f t="shared" si="16"/>
        <v>20.244</v>
      </c>
      <c r="N103" s="42">
        <f t="shared" si="13"/>
        <v>651</v>
      </c>
      <c r="O103" s="43">
        <f t="shared" si="14"/>
        <v>0.96399999999999997</v>
      </c>
      <c r="P103" s="41">
        <f t="shared" si="15"/>
        <v>627.56399999999996</v>
      </c>
    </row>
    <row r="104" spans="1:16" ht="12.95" customHeight="1" x14ac:dyDescent="0.2">
      <c r="A104" s="3" t="s">
        <v>169</v>
      </c>
      <c r="B104" t="s">
        <v>281</v>
      </c>
      <c r="C104" s="28" t="s">
        <v>185</v>
      </c>
      <c r="D104" s="28"/>
      <c r="E104" s="35" t="s">
        <v>280</v>
      </c>
      <c r="F104" s="28" t="s">
        <v>172</v>
      </c>
      <c r="G104" t="s">
        <v>173</v>
      </c>
      <c r="H104" s="28" t="s">
        <v>145</v>
      </c>
      <c r="I104" s="36">
        <v>1</v>
      </c>
      <c r="J104" s="36">
        <v>1</v>
      </c>
      <c r="K104" s="37">
        <v>0</v>
      </c>
      <c r="L104" s="38">
        <v>0.93600000000000005</v>
      </c>
      <c r="M104" s="39">
        <f t="shared" si="16"/>
        <v>0</v>
      </c>
      <c r="N104" s="42">
        <f t="shared" si="13"/>
        <v>0</v>
      </c>
      <c r="O104" s="43">
        <f t="shared" si="14"/>
        <v>0.93600000000000005</v>
      </c>
      <c r="P104" s="41">
        <f t="shared" si="15"/>
        <v>0</v>
      </c>
    </row>
    <row r="105" spans="1:16" ht="12.95" customHeight="1" x14ac:dyDescent="0.2">
      <c r="A105" s="3" t="s">
        <v>169</v>
      </c>
      <c r="B105" t="s">
        <v>282</v>
      </c>
      <c r="C105" s="28" t="s">
        <v>185</v>
      </c>
      <c r="D105" s="28">
        <v>147064</v>
      </c>
      <c r="E105" s="35" t="s">
        <v>283</v>
      </c>
      <c r="F105" s="28" t="s">
        <v>172</v>
      </c>
      <c r="G105" t="s">
        <v>173</v>
      </c>
      <c r="H105" s="28" t="s">
        <v>145</v>
      </c>
      <c r="I105" s="36">
        <v>1</v>
      </c>
      <c r="J105" s="36">
        <v>1</v>
      </c>
      <c r="K105" s="37">
        <v>82</v>
      </c>
      <c r="L105" s="38">
        <v>0.97699999999999998</v>
      </c>
      <c r="M105" s="39">
        <f t="shared" si="16"/>
        <v>80.114000000000004</v>
      </c>
      <c r="N105" s="42">
        <f t="shared" ref="N105:N114" si="17">K105*31</f>
        <v>2542</v>
      </c>
      <c r="O105" s="43">
        <f t="shared" ref="O105:O114" si="18">L105</f>
        <v>0.97699999999999998</v>
      </c>
      <c r="P105" s="41">
        <f t="shared" ref="P105:P114" si="19">N105*O105</f>
        <v>2483.5340000000001</v>
      </c>
    </row>
    <row r="106" spans="1:16" ht="12.95" customHeight="1" x14ac:dyDescent="0.2">
      <c r="A106" s="3" t="s">
        <v>169</v>
      </c>
      <c r="B106" t="s">
        <v>284</v>
      </c>
      <c r="C106" s="28" t="s">
        <v>185</v>
      </c>
      <c r="D106" s="28">
        <v>514012</v>
      </c>
      <c r="E106" s="35" t="s">
        <v>283</v>
      </c>
      <c r="F106" s="28" t="s">
        <v>172</v>
      </c>
      <c r="G106" t="s">
        <v>173</v>
      </c>
      <c r="H106" s="28" t="s">
        <v>145</v>
      </c>
      <c r="I106" s="36">
        <v>1</v>
      </c>
      <c r="J106" s="36">
        <v>1</v>
      </c>
      <c r="K106" s="37">
        <v>100</v>
      </c>
      <c r="L106" s="38">
        <v>0.97899999999999998</v>
      </c>
      <c r="M106" s="39">
        <f t="shared" si="16"/>
        <v>97.899999999999991</v>
      </c>
      <c r="N106" s="42">
        <f t="shared" si="17"/>
        <v>3100</v>
      </c>
      <c r="O106" s="43">
        <f t="shared" si="18"/>
        <v>0.97899999999999998</v>
      </c>
      <c r="P106" s="41">
        <f t="shared" si="19"/>
        <v>3034.9</v>
      </c>
    </row>
    <row r="107" spans="1:16" ht="12.95" customHeight="1" x14ac:dyDescent="0.2">
      <c r="A107" s="3" t="s">
        <v>169</v>
      </c>
      <c r="B107" t="s">
        <v>285</v>
      </c>
      <c r="C107" s="28" t="s">
        <v>185</v>
      </c>
      <c r="D107" s="28">
        <v>147065</v>
      </c>
      <c r="E107" s="35" t="s">
        <v>286</v>
      </c>
      <c r="F107" s="28" t="s">
        <v>172</v>
      </c>
      <c r="G107" t="s">
        <v>173</v>
      </c>
      <c r="H107" s="28" t="s">
        <v>145</v>
      </c>
      <c r="I107" s="36">
        <v>1</v>
      </c>
      <c r="J107" s="36">
        <v>1</v>
      </c>
      <c r="K107" s="37">
        <v>39</v>
      </c>
      <c r="L107" s="38">
        <v>0.91600000000000004</v>
      </c>
      <c r="M107" s="39">
        <f t="shared" si="16"/>
        <v>35.724000000000004</v>
      </c>
      <c r="N107" s="42">
        <f t="shared" si="17"/>
        <v>1209</v>
      </c>
      <c r="O107" s="43">
        <f t="shared" si="18"/>
        <v>0.91600000000000004</v>
      </c>
      <c r="P107" s="41">
        <f t="shared" si="19"/>
        <v>1107.444</v>
      </c>
    </row>
    <row r="108" spans="1:16" ht="12.95" customHeight="1" x14ac:dyDescent="0.2">
      <c r="A108" s="3" t="s">
        <v>169</v>
      </c>
      <c r="B108" t="s">
        <v>287</v>
      </c>
      <c r="C108" s="28" t="s">
        <v>185</v>
      </c>
      <c r="D108" s="28">
        <v>514068</v>
      </c>
      <c r="E108" s="35" t="s">
        <v>286</v>
      </c>
      <c r="F108" s="28" t="s">
        <v>172</v>
      </c>
      <c r="G108" t="s">
        <v>173</v>
      </c>
      <c r="H108" s="28" t="s">
        <v>145</v>
      </c>
      <c r="I108" s="36">
        <v>1</v>
      </c>
      <c r="J108" s="36">
        <v>1</v>
      </c>
      <c r="K108" s="37">
        <v>94</v>
      </c>
      <c r="L108" s="38">
        <v>0.88800000000000001</v>
      </c>
      <c r="M108" s="39">
        <f t="shared" si="16"/>
        <v>83.471999999999994</v>
      </c>
      <c r="N108" s="42">
        <f t="shared" si="17"/>
        <v>2914</v>
      </c>
      <c r="O108" s="43">
        <f t="shared" si="18"/>
        <v>0.88800000000000001</v>
      </c>
      <c r="P108" s="41">
        <f t="shared" si="19"/>
        <v>2587.6320000000001</v>
      </c>
    </row>
    <row r="109" spans="1:16" ht="12.95" customHeight="1" x14ac:dyDescent="0.2">
      <c r="A109" s="3" t="s">
        <v>169</v>
      </c>
      <c r="B109" t="s">
        <v>288</v>
      </c>
      <c r="C109" s="28" t="s">
        <v>185</v>
      </c>
      <c r="D109" s="28">
        <v>147066</v>
      </c>
      <c r="E109" s="35" t="s">
        <v>289</v>
      </c>
      <c r="F109" s="28" t="s">
        <v>187</v>
      </c>
      <c r="G109" t="s">
        <v>173</v>
      </c>
      <c r="H109" s="28" t="s">
        <v>145</v>
      </c>
      <c r="I109" s="36">
        <v>1</v>
      </c>
      <c r="J109" s="36">
        <v>1</v>
      </c>
      <c r="K109" s="37">
        <v>55</v>
      </c>
      <c r="L109" s="38">
        <v>0.90600000000000003</v>
      </c>
      <c r="M109" s="39">
        <f t="shared" si="16"/>
        <v>49.83</v>
      </c>
      <c r="N109" s="42">
        <f t="shared" si="17"/>
        <v>1705</v>
      </c>
      <c r="O109" s="43">
        <f t="shared" si="18"/>
        <v>0.90600000000000003</v>
      </c>
      <c r="P109" s="41">
        <f t="shared" si="19"/>
        <v>1544.73</v>
      </c>
    </row>
    <row r="110" spans="1:16" ht="12.95" customHeight="1" x14ac:dyDescent="0.2">
      <c r="A110" s="3" t="s">
        <v>169</v>
      </c>
      <c r="B110" t="s">
        <v>290</v>
      </c>
      <c r="C110" s="28" t="s">
        <v>185</v>
      </c>
      <c r="D110" s="28">
        <v>514018</v>
      </c>
      <c r="E110" s="35" t="s">
        <v>289</v>
      </c>
      <c r="F110" s="28" t="s">
        <v>187</v>
      </c>
      <c r="G110" t="s">
        <v>173</v>
      </c>
      <c r="H110" s="28" t="s">
        <v>145</v>
      </c>
      <c r="I110" s="36">
        <v>1</v>
      </c>
      <c r="J110" s="36">
        <v>1</v>
      </c>
      <c r="K110" s="37">
        <v>97</v>
      </c>
      <c r="L110" s="38">
        <v>0.91500000000000004</v>
      </c>
      <c r="M110" s="39">
        <f t="shared" si="16"/>
        <v>88.75500000000001</v>
      </c>
      <c r="N110" s="42">
        <f t="shared" si="17"/>
        <v>3007</v>
      </c>
      <c r="O110" s="43">
        <f t="shared" si="18"/>
        <v>0.91500000000000004</v>
      </c>
      <c r="P110" s="41">
        <f t="shared" si="19"/>
        <v>2751.4050000000002</v>
      </c>
    </row>
    <row r="111" spans="1:16" ht="12.95" customHeight="1" x14ac:dyDescent="0.2">
      <c r="A111" s="3" t="s">
        <v>169</v>
      </c>
      <c r="B111" t="s">
        <v>291</v>
      </c>
      <c r="C111" s="28" t="s">
        <v>185</v>
      </c>
      <c r="D111" s="28">
        <v>147068</v>
      </c>
      <c r="E111" s="35" t="s">
        <v>292</v>
      </c>
      <c r="F111" s="28" t="s">
        <v>187</v>
      </c>
      <c r="G111" t="s">
        <v>173</v>
      </c>
      <c r="H111" s="28" t="s">
        <v>145</v>
      </c>
      <c r="I111" s="36">
        <v>1</v>
      </c>
      <c r="J111" s="36">
        <v>1</v>
      </c>
      <c r="K111" s="37">
        <v>61</v>
      </c>
      <c r="L111" s="38">
        <v>0.85299999999999998</v>
      </c>
      <c r="M111" s="39">
        <f t="shared" si="16"/>
        <v>52.033000000000001</v>
      </c>
      <c r="N111" s="42">
        <f t="shared" si="17"/>
        <v>1891</v>
      </c>
      <c r="O111" s="43">
        <f t="shared" si="18"/>
        <v>0.85299999999999998</v>
      </c>
      <c r="P111" s="41">
        <f t="shared" si="19"/>
        <v>1613.0229999999999</v>
      </c>
    </row>
    <row r="112" spans="1:16" ht="12.95" customHeight="1" x14ac:dyDescent="0.2">
      <c r="A112" s="3" t="s">
        <v>169</v>
      </c>
      <c r="B112" t="s">
        <v>293</v>
      </c>
      <c r="C112" s="28" t="s">
        <v>185</v>
      </c>
      <c r="D112" s="28">
        <v>514067</v>
      </c>
      <c r="E112" s="35" t="s">
        <v>292</v>
      </c>
      <c r="F112" s="28" t="s">
        <v>187</v>
      </c>
      <c r="G112" t="s">
        <v>173</v>
      </c>
      <c r="H112" s="28" t="s">
        <v>145</v>
      </c>
      <c r="I112" s="36">
        <v>1</v>
      </c>
      <c r="J112" s="36">
        <v>1</v>
      </c>
      <c r="K112" s="37">
        <v>59</v>
      </c>
      <c r="L112" s="38">
        <v>0.80400000000000005</v>
      </c>
      <c r="M112" s="39">
        <f t="shared" si="16"/>
        <v>47.436</v>
      </c>
      <c r="N112" s="42">
        <f t="shared" si="17"/>
        <v>1829</v>
      </c>
      <c r="O112" s="43">
        <f t="shared" si="18"/>
        <v>0.80400000000000005</v>
      </c>
      <c r="P112" s="41">
        <f t="shared" si="19"/>
        <v>1470.5160000000001</v>
      </c>
    </row>
    <row r="113" spans="1:19" ht="12.95" customHeight="1" x14ac:dyDescent="0.2">
      <c r="A113" s="3" t="s">
        <v>169</v>
      </c>
      <c r="B113" t="s">
        <v>294</v>
      </c>
      <c r="C113" s="28" t="s">
        <v>185</v>
      </c>
      <c r="D113" s="28">
        <v>147095</v>
      </c>
      <c r="E113" s="35" t="s">
        <v>219</v>
      </c>
      <c r="F113" s="28" t="s">
        <v>172</v>
      </c>
      <c r="G113" t="s">
        <v>173</v>
      </c>
      <c r="H113" s="28" t="s">
        <v>145</v>
      </c>
      <c r="I113" s="36">
        <v>1</v>
      </c>
      <c r="J113" s="36">
        <v>1</v>
      </c>
      <c r="K113" s="37">
        <v>23</v>
      </c>
      <c r="L113" s="38">
        <v>0.96299999999999997</v>
      </c>
      <c r="M113" s="39">
        <f t="shared" si="16"/>
        <v>22.149000000000001</v>
      </c>
      <c r="N113" s="42">
        <f t="shared" si="17"/>
        <v>713</v>
      </c>
      <c r="O113" s="43">
        <f t="shared" si="18"/>
        <v>0.96299999999999997</v>
      </c>
      <c r="P113" s="41">
        <f t="shared" si="19"/>
        <v>686.61900000000003</v>
      </c>
    </row>
    <row r="114" spans="1:19" ht="12.95" customHeight="1" x14ac:dyDescent="0.2">
      <c r="A114" s="44" t="s">
        <v>169</v>
      </c>
      <c r="B114" s="45" t="s">
        <v>295</v>
      </c>
      <c r="C114" s="28" t="s">
        <v>185</v>
      </c>
      <c r="D114" s="46"/>
      <c r="E114" s="35" t="s">
        <v>222</v>
      </c>
      <c r="F114" s="46" t="s">
        <v>172</v>
      </c>
      <c r="G114" s="45" t="s">
        <v>173</v>
      </c>
      <c r="H114" s="46" t="s">
        <v>145</v>
      </c>
      <c r="I114" s="36">
        <v>1</v>
      </c>
      <c r="J114" s="36">
        <v>1</v>
      </c>
      <c r="K114" s="48">
        <v>0</v>
      </c>
      <c r="L114" s="49">
        <v>0.96</v>
      </c>
      <c r="M114" s="48">
        <f>K114*L114</f>
        <v>0</v>
      </c>
      <c r="N114" s="51">
        <f t="shared" si="17"/>
        <v>0</v>
      </c>
      <c r="O114" s="49">
        <f t="shared" si="18"/>
        <v>0.96</v>
      </c>
      <c r="P114" s="52">
        <f t="shared" si="19"/>
        <v>0</v>
      </c>
    </row>
    <row r="115" spans="1:19" ht="12.95" customHeight="1" x14ac:dyDescent="0.2">
      <c r="A115" s="53"/>
      <c r="B115" s="54"/>
      <c r="C115" s="35"/>
      <c r="D115" s="35"/>
      <c r="E115" s="35"/>
      <c r="F115" s="35"/>
      <c r="G115" s="54"/>
      <c r="H115" s="35"/>
      <c r="I115" s="36"/>
      <c r="J115" s="36"/>
      <c r="K115" s="56"/>
      <c r="L115" s="43"/>
      <c r="M115" s="56"/>
      <c r="N115" s="42"/>
      <c r="O115" s="43"/>
      <c r="P115" s="58"/>
      <c r="Q115" s="4" t="s">
        <v>166</v>
      </c>
      <c r="R115" s="4" t="s">
        <v>10</v>
      </c>
      <c r="S115" s="4" t="s">
        <v>167</v>
      </c>
    </row>
    <row r="116" spans="1:19" ht="12.95" customHeight="1" x14ac:dyDescent="0.2">
      <c r="A116" s="68" t="s">
        <v>296</v>
      </c>
      <c r="B116" s="68"/>
      <c r="C116" s="59"/>
      <c r="D116" s="59"/>
      <c r="E116" s="35"/>
      <c r="K116" s="40">
        <f>SUM(K41:K114)</f>
        <v>4020</v>
      </c>
      <c r="L116" s="60"/>
      <c r="M116" s="40">
        <f>SUM(M41:M114)</f>
        <v>3717.2082960000007</v>
      </c>
      <c r="N116" s="40">
        <f>SUM(N41:N114)</f>
        <v>124620</v>
      </c>
      <c r="O116" s="60"/>
      <c r="P116" s="61">
        <f>M116-O116</f>
        <v>3717.2082960000007</v>
      </c>
      <c r="Q116" s="62">
        <v>0.8</v>
      </c>
      <c r="R116" s="58">
        <f>M116*Q116</f>
        <v>2973.7666368000009</v>
      </c>
      <c r="S116" s="58">
        <f>M116-R116</f>
        <v>743.44165919999978</v>
      </c>
    </row>
    <row r="117" spans="1:19" ht="12.95" customHeight="1" x14ac:dyDescent="0.2">
      <c r="E117" s="35"/>
      <c r="K117" s="37"/>
      <c r="M117" s="37"/>
      <c r="N117" s="40"/>
      <c r="O117" s="28"/>
      <c r="P117" s="41"/>
    </row>
    <row r="118" spans="1:19" ht="12.95" customHeight="1" x14ac:dyDescent="0.2">
      <c r="A118" s="3" t="s">
        <v>169</v>
      </c>
      <c r="B118" t="s">
        <v>297</v>
      </c>
      <c r="C118" s="28" t="s">
        <v>185</v>
      </c>
      <c r="D118" s="28">
        <v>147011</v>
      </c>
      <c r="E118" s="35" t="s">
        <v>298</v>
      </c>
      <c r="F118" s="28" t="s">
        <v>299</v>
      </c>
      <c r="G118" t="s">
        <v>173</v>
      </c>
      <c r="H118" s="28" t="s">
        <v>145</v>
      </c>
      <c r="I118" s="36">
        <v>1</v>
      </c>
      <c r="J118" s="36">
        <v>1</v>
      </c>
      <c r="K118" s="37">
        <v>27</v>
      </c>
      <c r="L118" s="28">
        <v>0.90300000000000002</v>
      </c>
      <c r="M118" s="39">
        <f t="shared" ref="M118:M140" si="20">K118*L118</f>
        <v>24.381</v>
      </c>
      <c r="N118" s="42">
        <f t="shared" ref="N118:N140" si="21">K118*31</f>
        <v>837</v>
      </c>
      <c r="O118" s="43">
        <f t="shared" ref="O118:O140" si="22">L118</f>
        <v>0.90300000000000002</v>
      </c>
      <c r="P118" s="41">
        <f t="shared" ref="P118:P140" si="23">N118*O118</f>
        <v>755.81100000000004</v>
      </c>
    </row>
    <row r="119" spans="1:19" ht="12.95" customHeight="1" x14ac:dyDescent="0.2">
      <c r="A119" s="3" t="s">
        <v>169</v>
      </c>
      <c r="B119" t="s">
        <v>300</v>
      </c>
      <c r="C119" s="28" t="s">
        <v>185</v>
      </c>
      <c r="D119" s="28">
        <v>147012</v>
      </c>
      <c r="E119" s="35" t="s">
        <v>301</v>
      </c>
      <c r="F119" s="28" t="s">
        <v>299</v>
      </c>
      <c r="G119" t="s">
        <v>173</v>
      </c>
      <c r="H119" s="28" t="s">
        <v>145</v>
      </c>
      <c r="I119" s="36">
        <v>1</v>
      </c>
      <c r="J119" s="36">
        <v>1</v>
      </c>
      <c r="K119" s="37">
        <v>22</v>
      </c>
      <c r="L119" s="28">
        <v>0.90300000000000002</v>
      </c>
      <c r="M119" s="39">
        <f t="shared" si="20"/>
        <v>19.866</v>
      </c>
      <c r="N119" s="42">
        <f t="shared" si="21"/>
        <v>682</v>
      </c>
      <c r="O119" s="43">
        <f t="shared" si="22"/>
        <v>0.90300000000000002</v>
      </c>
      <c r="P119" s="41">
        <f t="shared" si="23"/>
        <v>615.846</v>
      </c>
    </row>
    <row r="120" spans="1:19" ht="12.95" customHeight="1" x14ac:dyDescent="0.2">
      <c r="A120" s="3" t="s">
        <v>169</v>
      </c>
      <c r="B120" t="s">
        <v>302</v>
      </c>
      <c r="C120" s="28" t="s">
        <v>185</v>
      </c>
      <c r="D120" s="28">
        <v>514066</v>
      </c>
      <c r="E120" s="35" t="s">
        <v>301</v>
      </c>
      <c r="F120" s="28" t="s">
        <v>299</v>
      </c>
      <c r="G120" t="s">
        <v>173</v>
      </c>
      <c r="H120" s="28" t="s">
        <v>145</v>
      </c>
      <c r="I120" s="36">
        <v>1</v>
      </c>
      <c r="J120" s="36">
        <v>1</v>
      </c>
      <c r="K120" s="37">
        <v>83</v>
      </c>
      <c r="L120" s="28">
        <v>0.89100000000000001</v>
      </c>
      <c r="M120" s="39">
        <f t="shared" si="20"/>
        <v>73.953000000000003</v>
      </c>
      <c r="N120" s="42">
        <f t="shared" si="21"/>
        <v>2573</v>
      </c>
      <c r="O120" s="43">
        <f t="shared" si="22"/>
        <v>0.89100000000000001</v>
      </c>
      <c r="P120" s="41">
        <f t="shared" si="23"/>
        <v>2292.5430000000001</v>
      </c>
    </row>
    <row r="121" spans="1:19" ht="12.95" customHeight="1" x14ac:dyDescent="0.2">
      <c r="A121" s="3" t="s">
        <v>169</v>
      </c>
      <c r="B121" t="s">
        <v>303</v>
      </c>
      <c r="C121" s="28" t="s">
        <v>185</v>
      </c>
      <c r="D121" s="28">
        <v>147013</v>
      </c>
      <c r="E121" s="35" t="s">
        <v>304</v>
      </c>
      <c r="F121" s="28" t="s">
        <v>299</v>
      </c>
      <c r="G121" t="s">
        <v>173</v>
      </c>
      <c r="H121" s="28" t="s">
        <v>145</v>
      </c>
      <c r="I121" s="36">
        <v>1</v>
      </c>
      <c r="J121" s="36">
        <v>1</v>
      </c>
      <c r="K121" s="37">
        <v>64</v>
      </c>
      <c r="L121" s="28">
        <v>0.91300000000000003</v>
      </c>
      <c r="M121" s="39">
        <f t="shared" si="20"/>
        <v>58.432000000000002</v>
      </c>
      <c r="N121" s="42">
        <f t="shared" si="21"/>
        <v>1984</v>
      </c>
      <c r="O121" s="43">
        <f t="shared" si="22"/>
        <v>0.91300000000000003</v>
      </c>
      <c r="P121" s="41">
        <f t="shared" si="23"/>
        <v>1811.3920000000001</v>
      </c>
    </row>
    <row r="122" spans="1:19" ht="12.95" customHeight="1" x14ac:dyDescent="0.2">
      <c r="A122" s="3" t="s">
        <v>169</v>
      </c>
      <c r="B122" t="s">
        <v>305</v>
      </c>
      <c r="C122" s="28" t="s">
        <v>185</v>
      </c>
      <c r="D122" s="28">
        <v>514077</v>
      </c>
      <c r="E122" s="35" t="s">
        <v>304</v>
      </c>
      <c r="F122" s="28" t="s">
        <v>299</v>
      </c>
      <c r="G122" t="s">
        <v>173</v>
      </c>
      <c r="H122" s="28" t="s">
        <v>145</v>
      </c>
      <c r="I122" s="36">
        <v>1</v>
      </c>
      <c r="J122" s="36">
        <v>1</v>
      </c>
      <c r="K122" s="37">
        <v>104</v>
      </c>
      <c r="L122" s="28">
        <v>0.88100000000000001</v>
      </c>
      <c r="M122" s="39">
        <f t="shared" si="20"/>
        <v>91.623999999999995</v>
      </c>
      <c r="N122" s="42">
        <f t="shared" si="21"/>
        <v>3224</v>
      </c>
      <c r="O122" s="43">
        <f t="shared" si="22"/>
        <v>0.88100000000000001</v>
      </c>
      <c r="P122" s="41">
        <f t="shared" si="23"/>
        <v>2840.3440000000001</v>
      </c>
    </row>
    <row r="123" spans="1:19" ht="12.95" customHeight="1" x14ac:dyDescent="0.2">
      <c r="A123" s="3" t="s">
        <v>169</v>
      </c>
      <c r="B123" t="s">
        <v>306</v>
      </c>
      <c r="C123" s="28" t="s">
        <v>185</v>
      </c>
      <c r="D123" s="28">
        <v>147014</v>
      </c>
      <c r="E123" s="35" t="s">
        <v>307</v>
      </c>
      <c r="F123" s="28" t="s">
        <v>299</v>
      </c>
      <c r="G123" t="s">
        <v>173</v>
      </c>
      <c r="H123" s="28" t="s">
        <v>145</v>
      </c>
      <c r="I123" s="36">
        <v>1</v>
      </c>
      <c r="J123" s="36">
        <v>1</v>
      </c>
      <c r="K123" s="37">
        <v>66</v>
      </c>
      <c r="L123" s="28">
        <v>0.91300000000000003</v>
      </c>
      <c r="M123" s="39">
        <f t="shared" si="20"/>
        <v>60.258000000000003</v>
      </c>
      <c r="N123" s="42">
        <f t="shared" si="21"/>
        <v>2046</v>
      </c>
      <c r="O123" s="43">
        <f t="shared" si="22"/>
        <v>0.91300000000000003</v>
      </c>
      <c r="P123" s="41">
        <f t="shared" si="23"/>
        <v>1867.998</v>
      </c>
    </row>
    <row r="124" spans="1:19" ht="12.95" customHeight="1" x14ac:dyDescent="0.2">
      <c r="A124" s="3" t="s">
        <v>169</v>
      </c>
      <c r="B124" t="s">
        <v>308</v>
      </c>
      <c r="C124" s="28" t="s">
        <v>185</v>
      </c>
      <c r="D124" s="28">
        <v>514078</v>
      </c>
      <c r="E124" s="35" t="s">
        <v>307</v>
      </c>
      <c r="F124" s="28" t="s">
        <v>299</v>
      </c>
      <c r="G124" t="s">
        <v>173</v>
      </c>
      <c r="H124" s="28" t="s">
        <v>145</v>
      </c>
      <c r="I124" s="36">
        <v>1</v>
      </c>
      <c r="J124" s="36">
        <v>1</v>
      </c>
      <c r="K124" s="37">
        <v>73</v>
      </c>
      <c r="L124" s="38">
        <v>0.93</v>
      </c>
      <c r="M124" s="39">
        <f t="shared" si="20"/>
        <v>67.89</v>
      </c>
      <c r="N124" s="42">
        <f t="shared" si="21"/>
        <v>2263</v>
      </c>
      <c r="O124" s="43">
        <f t="shared" si="22"/>
        <v>0.93</v>
      </c>
      <c r="P124" s="41">
        <f t="shared" si="23"/>
        <v>2104.59</v>
      </c>
    </row>
    <row r="125" spans="1:19" ht="12.95" customHeight="1" x14ac:dyDescent="0.2">
      <c r="A125" s="3" t="s">
        <v>169</v>
      </c>
      <c r="B125" t="s">
        <v>309</v>
      </c>
      <c r="C125" s="28" t="s">
        <v>185</v>
      </c>
      <c r="D125" s="28">
        <v>147022</v>
      </c>
      <c r="E125" s="35" t="s">
        <v>207</v>
      </c>
      <c r="F125" s="28" t="s">
        <v>299</v>
      </c>
      <c r="G125" t="s">
        <v>173</v>
      </c>
      <c r="H125" s="28" t="s">
        <v>145</v>
      </c>
      <c r="I125" s="36">
        <v>1</v>
      </c>
      <c r="J125" s="36">
        <v>1</v>
      </c>
      <c r="K125" s="37">
        <v>35</v>
      </c>
      <c r="L125" s="28">
        <v>0.91700000000000004</v>
      </c>
      <c r="M125" s="39">
        <f t="shared" si="20"/>
        <v>32.094999999999999</v>
      </c>
      <c r="N125" s="42">
        <f t="shared" si="21"/>
        <v>1085</v>
      </c>
      <c r="O125" s="43">
        <f t="shared" si="22"/>
        <v>0.91700000000000004</v>
      </c>
      <c r="P125" s="41">
        <f t="shared" si="23"/>
        <v>994.94500000000005</v>
      </c>
    </row>
    <row r="126" spans="1:19" ht="12.95" customHeight="1" x14ac:dyDescent="0.2">
      <c r="A126" s="3" t="s">
        <v>169</v>
      </c>
      <c r="B126" t="s">
        <v>310</v>
      </c>
      <c r="C126" s="28" t="s">
        <v>185</v>
      </c>
      <c r="D126" s="28">
        <v>814007</v>
      </c>
      <c r="E126" s="35" t="s">
        <v>207</v>
      </c>
      <c r="F126" s="28" t="s">
        <v>299</v>
      </c>
      <c r="G126" t="s">
        <v>173</v>
      </c>
      <c r="H126" s="28" t="s">
        <v>145</v>
      </c>
      <c r="I126" s="36">
        <v>1</v>
      </c>
      <c r="J126" s="36">
        <v>1</v>
      </c>
      <c r="K126" s="37">
        <v>106</v>
      </c>
      <c r="L126" s="28">
        <v>0.91700000000000004</v>
      </c>
      <c r="M126" s="39">
        <f t="shared" si="20"/>
        <v>97.201999999999998</v>
      </c>
      <c r="N126" s="42">
        <f t="shared" si="21"/>
        <v>3286</v>
      </c>
      <c r="O126" s="43">
        <f t="shared" si="22"/>
        <v>0.91700000000000004</v>
      </c>
      <c r="P126" s="41">
        <f t="shared" si="23"/>
        <v>3013.2620000000002</v>
      </c>
    </row>
    <row r="127" spans="1:19" ht="12.95" customHeight="1" x14ac:dyDescent="0.2">
      <c r="A127" s="3" t="s">
        <v>169</v>
      </c>
      <c r="B127" t="s">
        <v>311</v>
      </c>
      <c r="C127" s="28" t="s">
        <v>185</v>
      </c>
      <c r="D127" s="28">
        <v>514058</v>
      </c>
      <c r="E127" s="35" t="s">
        <v>312</v>
      </c>
      <c r="F127" s="65" t="s">
        <v>313</v>
      </c>
      <c r="G127" t="s">
        <v>173</v>
      </c>
      <c r="H127" s="28" t="s">
        <v>145</v>
      </c>
      <c r="I127" s="36">
        <v>1</v>
      </c>
      <c r="J127" s="36">
        <v>1</v>
      </c>
      <c r="K127" s="37">
        <v>0</v>
      </c>
      <c r="L127" s="28">
        <v>0.92100000000000004</v>
      </c>
      <c r="M127" s="39">
        <f t="shared" si="20"/>
        <v>0</v>
      </c>
      <c r="N127" s="42">
        <f t="shared" si="21"/>
        <v>0</v>
      </c>
      <c r="O127" s="43">
        <f t="shared" si="22"/>
        <v>0.92100000000000004</v>
      </c>
      <c r="P127" s="41">
        <f t="shared" si="23"/>
        <v>0</v>
      </c>
    </row>
    <row r="128" spans="1:19" ht="12.95" customHeight="1" x14ac:dyDescent="0.2">
      <c r="A128" s="3" t="s">
        <v>169</v>
      </c>
      <c r="B128" t="s">
        <v>314</v>
      </c>
      <c r="C128" s="28" t="s">
        <v>185</v>
      </c>
      <c r="D128" s="28">
        <v>147031</v>
      </c>
      <c r="E128" s="35" t="s">
        <v>315</v>
      </c>
      <c r="F128" s="65" t="s">
        <v>187</v>
      </c>
      <c r="G128" t="s">
        <v>173</v>
      </c>
      <c r="H128" s="28" t="s">
        <v>145</v>
      </c>
      <c r="I128" s="36">
        <v>1</v>
      </c>
      <c r="J128" s="36">
        <v>1</v>
      </c>
      <c r="K128" s="37">
        <v>55</v>
      </c>
      <c r="L128" s="28">
        <v>0.84299999999999997</v>
      </c>
      <c r="M128" s="39">
        <f t="shared" si="20"/>
        <v>46.364999999999995</v>
      </c>
      <c r="N128" s="42">
        <f t="shared" si="21"/>
        <v>1705</v>
      </c>
      <c r="O128" s="43">
        <f t="shared" si="22"/>
        <v>0.84299999999999997</v>
      </c>
      <c r="P128" s="41">
        <f t="shared" si="23"/>
        <v>1437.3150000000001</v>
      </c>
    </row>
    <row r="129" spans="1:19" ht="12.95" customHeight="1" x14ac:dyDescent="0.2">
      <c r="A129" s="3" t="s">
        <v>169</v>
      </c>
      <c r="B129" t="s">
        <v>316</v>
      </c>
      <c r="C129" s="28" t="s">
        <v>185</v>
      </c>
      <c r="D129" s="28">
        <v>514064</v>
      </c>
      <c r="E129" s="35" t="s">
        <v>315</v>
      </c>
      <c r="F129" s="65" t="s">
        <v>187</v>
      </c>
      <c r="G129" t="s">
        <v>173</v>
      </c>
      <c r="H129" s="28" t="s">
        <v>145</v>
      </c>
      <c r="I129" s="36">
        <v>1</v>
      </c>
      <c r="J129" s="36">
        <v>1</v>
      </c>
      <c r="K129" s="37">
        <v>72</v>
      </c>
      <c r="L129" s="38">
        <v>0.86</v>
      </c>
      <c r="M129" s="39">
        <f t="shared" si="20"/>
        <v>61.92</v>
      </c>
      <c r="N129" s="42">
        <f t="shared" si="21"/>
        <v>2232</v>
      </c>
      <c r="O129" s="43">
        <f t="shared" si="22"/>
        <v>0.86</v>
      </c>
      <c r="P129" s="41">
        <f t="shared" si="23"/>
        <v>1919.52</v>
      </c>
    </row>
    <row r="130" spans="1:19" ht="12.95" customHeight="1" x14ac:dyDescent="0.2">
      <c r="A130" s="3" t="s">
        <v>169</v>
      </c>
      <c r="B130" t="s">
        <v>317</v>
      </c>
      <c r="C130" s="28" t="s">
        <v>185</v>
      </c>
      <c r="D130" s="28">
        <v>147032</v>
      </c>
      <c r="E130" s="35" t="s">
        <v>318</v>
      </c>
      <c r="F130" s="28" t="s">
        <v>299</v>
      </c>
      <c r="G130" t="s">
        <v>173</v>
      </c>
      <c r="H130" s="28" t="s">
        <v>145</v>
      </c>
      <c r="I130" s="36">
        <v>1</v>
      </c>
      <c r="J130" s="36">
        <v>1</v>
      </c>
      <c r="K130" s="37">
        <v>76</v>
      </c>
      <c r="L130" s="28">
        <v>0.90400000000000003</v>
      </c>
      <c r="M130" s="39">
        <f t="shared" si="20"/>
        <v>68.704000000000008</v>
      </c>
      <c r="N130" s="42">
        <f t="shared" si="21"/>
        <v>2356</v>
      </c>
      <c r="O130" s="43">
        <f t="shared" si="22"/>
        <v>0.90400000000000003</v>
      </c>
      <c r="P130" s="41">
        <f t="shared" si="23"/>
        <v>2129.8240000000001</v>
      </c>
    </row>
    <row r="131" spans="1:19" ht="12.95" customHeight="1" x14ac:dyDescent="0.2">
      <c r="A131" s="3" t="s">
        <v>169</v>
      </c>
      <c r="B131" t="s">
        <v>319</v>
      </c>
      <c r="C131" s="28" t="s">
        <v>185</v>
      </c>
      <c r="D131" s="28">
        <v>147033</v>
      </c>
      <c r="E131" s="35" t="s">
        <v>320</v>
      </c>
      <c r="F131" s="28" t="s">
        <v>299</v>
      </c>
      <c r="G131" t="s">
        <v>173</v>
      </c>
      <c r="H131" s="28" t="s">
        <v>145</v>
      </c>
      <c r="I131" s="36">
        <v>1</v>
      </c>
      <c r="J131" s="36">
        <v>1</v>
      </c>
      <c r="K131" s="37">
        <v>56</v>
      </c>
      <c r="L131" s="28">
        <v>0.92100000000000004</v>
      </c>
      <c r="M131" s="39">
        <f t="shared" si="20"/>
        <v>51.576000000000001</v>
      </c>
      <c r="N131" s="42">
        <f t="shared" si="21"/>
        <v>1736</v>
      </c>
      <c r="O131" s="43">
        <f t="shared" si="22"/>
        <v>0.92100000000000004</v>
      </c>
      <c r="P131" s="41">
        <f t="shared" si="23"/>
        <v>1598.856</v>
      </c>
    </row>
    <row r="132" spans="1:19" ht="12.95" customHeight="1" x14ac:dyDescent="0.2">
      <c r="A132" s="3" t="s">
        <v>169</v>
      </c>
      <c r="B132" t="s">
        <v>321</v>
      </c>
      <c r="C132" s="28" t="s">
        <v>185</v>
      </c>
      <c r="D132" s="28">
        <v>147034</v>
      </c>
      <c r="E132" s="35" t="s">
        <v>322</v>
      </c>
      <c r="F132" s="28" t="s">
        <v>299</v>
      </c>
      <c r="G132" t="s">
        <v>173</v>
      </c>
      <c r="H132" s="28" t="s">
        <v>145</v>
      </c>
      <c r="I132" s="36">
        <v>1</v>
      </c>
      <c r="J132" s="36">
        <v>1</v>
      </c>
      <c r="K132" s="37">
        <v>10</v>
      </c>
      <c r="L132" s="28">
        <v>0.93300000000000005</v>
      </c>
      <c r="M132" s="39">
        <f t="shared" si="20"/>
        <v>9.33</v>
      </c>
      <c r="N132" s="42">
        <f t="shared" si="21"/>
        <v>310</v>
      </c>
      <c r="O132" s="43">
        <f t="shared" si="22"/>
        <v>0.93300000000000005</v>
      </c>
      <c r="P132" s="41">
        <f t="shared" si="23"/>
        <v>289.23</v>
      </c>
    </row>
    <row r="133" spans="1:19" ht="12.95" customHeight="1" x14ac:dyDescent="0.2">
      <c r="A133" s="3" t="s">
        <v>169</v>
      </c>
      <c r="B133" t="s">
        <v>323</v>
      </c>
      <c r="C133" s="28" t="s">
        <v>185</v>
      </c>
      <c r="D133" s="28">
        <v>514063</v>
      </c>
      <c r="E133" s="35" t="s">
        <v>322</v>
      </c>
      <c r="F133" s="28" t="s">
        <v>299</v>
      </c>
      <c r="G133" t="s">
        <v>173</v>
      </c>
      <c r="H133" s="28" t="s">
        <v>145</v>
      </c>
      <c r="I133" s="36">
        <v>1</v>
      </c>
      <c r="J133" s="36">
        <v>1</v>
      </c>
      <c r="K133" s="37">
        <v>76</v>
      </c>
      <c r="L133" s="28">
        <v>0.94199999999999995</v>
      </c>
      <c r="M133" s="39">
        <f t="shared" si="20"/>
        <v>71.591999999999999</v>
      </c>
      <c r="N133" s="42">
        <f t="shared" si="21"/>
        <v>2356</v>
      </c>
      <c r="O133" s="43">
        <f t="shared" si="22"/>
        <v>0.94199999999999995</v>
      </c>
      <c r="P133" s="41">
        <f t="shared" si="23"/>
        <v>2219.3519999999999</v>
      </c>
    </row>
    <row r="134" spans="1:19" ht="12.95" customHeight="1" x14ac:dyDescent="0.2">
      <c r="A134" s="3" t="s">
        <v>169</v>
      </c>
      <c r="B134" t="s">
        <v>324</v>
      </c>
      <c r="C134" s="28" t="s">
        <v>185</v>
      </c>
      <c r="D134" s="28">
        <v>147037</v>
      </c>
      <c r="E134" s="35" t="s">
        <v>325</v>
      </c>
      <c r="F134" s="28" t="s">
        <v>299</v>
      </c>
      <c r="G134" t="s">
        <v>173</v>
      </c>
      <c r="H134" s="28" t="s">
        <v>145</v>
      </c>
      <c r="I134" s="36">
        <v>1</v>
      </c>
      <c r="J134" s="36">
        <v>1</v>
      </c>
      <c r="K134" s="37">
        <v>43</v>
      </c>
      <c r="L134" s="28">
        <v>0.90700000000000003</v>
      </c>
      <c r="M134" s="39">
        <f t="shared" si="20"/>
        <v>39.001000000000005</v>
      </c>
      <c r="N134" s="42">
        <f t="shared" si="21"/>
        <v>1333</v>
      </c>
      <c r="O134" s="43">
        <f t="shared" si="22"/>
        <v>0.90700000000000003</v>
      </c>
      <c r="P134" s="41">
        <f t="shared" si="23"/>
        <v>1209.0309999999999</v>
      </c>
    </row>
    <row r="135" spans="1:19" ht="12.95" customHeight="1" x14ac:dyDescent="0.2">
      <c r="A135" s="3" t="s">
        <v>169</v>
      </c>
      <c r="B135" t="s">
        <v>326</v>
      </c>
      <c r="C135" s="28" t="s">
        <v>185</v>
      </c>
      <c r="D135" s="28">
        <v>514065</v>
      </c>
      <c r="E135" s="35" t="s">
        <v>325</v>
      </c>
      <c r="F135" s="28" t="s">
        <v>299</v>
      </c>
      <c r="G135" t="s">
        <v>173</v>
      </c>
      <c r="H135" s="28" t="s">
        <v>145</v>
      </c>
      <c r="I135" s="36">
        <v>1</v>
      </c>
      <c r="J135" s="36">
        <v>1</v>
      </c>
      <c r="K135" s="37">
        <v>95</v>
      </c>
      <c r="L135" s="28">
        <v>0.91300000000000003</v>
      </c>
      <c r="M135" s="39">
        <f t="shared" si="20"/>
        <v>86.734999999999999</v>
      </c>
      <c r="N135" s="42">
        <f t="shared" si="21"/>
        <v>2945</v>
      </c>
      <c r="O135" s="43">
        <f t="shared" si="22"/>
        <v>0.91300000000000003</v>
      </c>
      <c r="P135" s="41">
        <f t="shared" si="23"/>
        <v>2688.7850000000003</v>
      </c>
    </row>
    <row r="136" spans="1:19" ht="12.95" customHeight="1" x14ac:dyDescent="0.2">
      <c r="A136" s="3" t="s">
        <v>169</v>
      </c>
      <c r="B136" t="s">
        <v>327</v>
      </c>
      <c r="C136" s="28" t="s">
        <v>185</v>
      </c>
      <c r="D136" s="28">
        <v>147051</v>
      </c>
      <c r="E136" s="35" t="s">
        <v>328</v>
      </c>
      <c r="F136" s="28" t="s">
        <v>299</v>
      </c>
      <c r="G136" t="s">
        <v>173</v>
      </c>
      <c r="H136" s="28" t="s">
        <v>145</v>
      </c>
      <c r="I136" s="36">
        <v>1</v>
      </c>
      <c r="J136" s="36">
        <v>1</v>
      </c>
      <c r="K136" s="37">
        <v>64</v>
      </c>
      <c r="L136" s="38">
        <v>0.94</v>
      </c>
      <c r="M136" s="39">
        <f t="shared" si="20"/>
        <v>60.16</v>
      </c>
      <c r="N136" s="42">
        <f t="shared" si="21"/>
        <v>1984</v>
      </c>
      <c r="O136" s="43">
        <f t="shared" si="22"/>
        <v>0.94</v>
      </c>
      <c r="P136" s="41">
        <f t="shared" si="23"/>
        <v>1864.9599999999998</v>
      </c>
    </row>
    <row r="137" spans="1:19" ht="12.95" customHeight="1" x14ac:dyDescent="0.2">
      <c r="A137" s="3" t="s">
        <v>169</v>
      </c>
      <c r="B137" t="s">
        <v>329</v>
      </c>
      <c r="C137" s="28" t="s">
        <v>185</v>
      </c>
      <c r="D137" s="28">
        <v>147054</v>
      </c>
      <c r="E137" s="35" t="s">
        <v>330</v>
      </c>
      <c r="F137" s="28" t="s">
        <v>299</v>
      </c>
      <c r="G137" t="s">
        <v>173</v>
      </c>
      <c r="H137" s="28" t="s">
        <v>145</v>
      </c>
      <c r="I137" s="36">
        <v>1</v>
      </c>
      <c r="J137" s="36">
        <v>1</v>
      </c>
      <c r="K137" s="37">
        <v>21</v>
      </c>
      <c r="L137" s="28">
        <v>0.92400000000000004</v>
      </c>
      <c r="M137" s="39">
        <f t="shared" si="20"/>
        <v>19.404</v>
      </c>
      <c r="N137" s="42">
        <f t="shared" si="21"/>
        <v>651</v>
      </c>
      <c r="O137" s="43">
        <f t="shared" si="22"/>
        <v>0.92400000000000004</v>
      </c>
      <c r="P137" s="41">
        <f t="shared" si="23"/>
        <v>601.524</v>
      </c>
    </row>
    <row r="138" spans="1:19" ht="12.95" customHeight="1" x14ac:dyDescent="0.2">
      <c r="A138" s="3" t="s">
        <v>169</v>
      </c>
      <c r="B138" t="s">
        <v>331</v>
      </c>
      <c r="C138" s="28" t="s">
        <v>185</v>
      </c>
      <c r="D138" s="28">
        <v>514070</v>
      </c>
      <c r="E138" s="35" t="s">
        <v>330</v>
      </c>
      <c r="F138" s="28" t="s">
        <v>299</v>
      </c>
      <c r="G138" t="s">
        <v>173</v>
      </c>
      <c r="H138" s="28" t="s">
        <v>145</v>
      </c>
      <c r="I138" s="36">
        <v>1</v>
      </c>
      <c r="J138" s="36">
        <v>1</v>
      </c>
      <c r="K138" s="37">
        <v>62</v>
      </c>
      <c r="L138" s="28">
        <v>0.92100000000000004</v>
      </c>
      <c r="M138" s="39">
        <f t="shared" si="20"/>
        <v>57.102000000000004</v>
      </c>
      <c r="N138" s="42">
        <f t="shared" si="21"/>
        <v>1922</v>
      </c>
      <c r="O138" s="43">
        <f t="shared" si="22"/>
        <v>0.92100000000000004</v>
      </c>
      <c r="P138" s="41">
        <f t="shared" si="23"/>
        <v>1770.162</v>
      </c>
    </row>
    <row r="139" spans="1:19" ht="12.95" customHeight="1" x14ac:dyDescent="0.2">
      <c r="A139" s="3" t="s">
        <v>169</v>
      </c>
      <c r="B139" t="s">
        <v>332</v>
      </c>
      <c r="C139" s="28" t="s">
        <v>185</v>
      </c>
      <c r="D139" s="28">
        <v>147069</v>
      </c>
      <c r="E139" s="35" t="s">
        <v>333</v>
      </c>
      <c r="F139" s="28" t="s">
        <v>299</v>
      </c>
      <c r="G139" t="s">
        <v>173</v>
      </c>
      <c r="H139" s="28" t="s">
        <v>145</v>
      </c>
      <c r="I139" s="36">
        <v>1</v>
      </c>
      <c r="J139" s="36">
        <v>1</v>
      </c>
      <c r="K139" s="37">
        <v>61</v>
      </c>
      <c r="L139" s="28">
        <v>0.93400000000000005</v>
      </c>
      <c r="M139" s="39">
        <f t="shared" si="20"/>
        <v>56.974000000000004</v>
      </c>
      <c r="N139" s="42">
        <f t="shared" si="21"/>
        <v>1891</v>
      </c>
      <c r="O139" s="43">
        <f t="shared" si="22"/>
        <v>0.93400000000000005</v>
      </c>
      <c r="P139" s="41">
        <f t="shared" si="23"/>
        <v>1766.1940000000002</v>
      </c>
    </row>
    <row r="140" spans="1:19" ht="12.95" customHeight="1" x14ac:dyDescent="0.2">
      <c r="A140" s="44" t="s">
        <v>169</v>
      </c>
      <c r="B140" s="45" t="s">
        <v>334</v>
      </c>
      <c r="C140" s="28" t="s">
        <v>185</v>
      </c>
      <c r="D140" s="46">
        <v>514059</v>
      </c>
      <c r="E140" s="35" t="s">
        <v>333</v>
      </c>
      <c r="F140" s="46" t="s">
        <v>299</v>
      </c>
      <c r="G140" s="45" t="s">
        <v>173</v>
      </c>
      <c r="H140" s="46" t="s">
        <v>145</v>
      </c>
      <c r="I140" s="47">
        <v>1</v>
      </c>
      <c r="J140" s="47">
        <v>1</v>
      </c>
      <c r="K140" s="48">
        <v>53</v>
      </c>
      <c r="L140" s="46">
        <v>0.93200000000000005</v>
      </c>
      <c r="M140" s="50">
        <f t="shared" si="20"/>
        <v>49.396000000000001</v>
      </c>
      <c r="N140" s="51">
        <f t="shared" si="21"/>
        <v>1643</v>
      </c>
      <c r="O140" s="49">
        <f t="shared" si="22"/>
        <v>0.93200000000000005</v>
      </c>
      <c r="P140" s="52">
        <f t="shared" si="23"/>
        <v>1531.2760000000001</v>
      </c>
    </row>
    <row r="141" spans="1:19" ht="12.95" customHeight="1" x14ac:dyDescent="0.2">
      <c r="A141" s="53"/>
      <c r="B141" s="54"/>
      <c r="C141" s="35"/>
      <c r="D141" s="35"/>
      <c r="E141" s="35"/>
      <c r="F141" s="35"/>
      <c r="G141" s="54"/>
      <c r="H141" s="35"/>
      <c r="I141" s="55"/>
      <c r="J141" s="55"/>
      <c r="K141" s="56"/>
      <c r="L141" s="35"/>
      <c r="M141" s="57"/>
      <c r="N141" s="42"/>
      <c r="O141" s="35"/>
      <c r="P141" s="58"/>
      <c r="Q141" s="4" t="s">
        <v>166</v>
      </c>
      <c r="R141" s="4" t="s">
        <v>10</v>
      </c>
      <c r="S141" s="4" t="s">
        <v>167</v>
      </c>
    </row>
    <row r="142" spans="1:19" ht="12.95" customHeight="1" x14ac:dyDescent="0.2">
      <c r="A142" s="68" t="s">
        <v>335</v>
      </c>
      <c r="B142" s="68"/>
      <c r="C142" s="59"/>
      <c r="D142" s="59"/>
      <c r="E142" s="35"/>
      <c r="K142" s="40">
        <f>SUM(K118:K140)</f>
        <v>1324</v>
      </c>
      <c r="L142" s="60"/>
      <c r="M142" s="40">
        <f>SUM(M118:M140)</f>
        <v>1203.9599999999998</v>
      </c>
      <c r="N142" s="40">
        <f>SUM(N118:N140)</f>
        <v>41044</v>
      </c>
      <c r="O142" s="60"/>
      <c r="P142" s="61">
        <f>SUM(P118:P141)</f>
        <v>37322.76</v>
      </c>
      <c r="Q142" s="62">
        <v>0.8</v>
      </c>
      <c r="R142" s="58">
        <f>M142*Q142</f>
        <v>963.16799999999989</v>
      </c>
      <c r="S142" s="58">
        <f>M142-R142</f>
        <v>240.79199999999992</v>
      </c>
    </row>
    <row r="143" spans="1:19" ht="12.95" customHeight="1" x14ac:dyDescent="0.2">
      <c r="A143" s="59"/>
      <c r="B143" s="59"/>
      <c r="C143" s="59"/>
      <c r="D143" s="59"/>
      <c r="E143" s="35"/>
      <c r="K143" s="40"/>
      <c r="L143" s="60"/>
      <c r="M143" s="40"/>
      <c r="N143" s="40"/>
      <c r="O143" s="60"/>
      <c r="P143" s="63"/>
    </row>
    <row r="144" spans="1:19" ht="12.95" customHeight="1" x14ac:dyDescent="0.2">
      <c r="B144" s="3"/>
      <c r="C144" s="3"/>
      <c r="D144" s="3"/>
      <c r="E144" s="35"/>
      <c r="K144" s="37"/>
      <c r="M144" s="37"/>
      <c r="N144" s="40"/>
      <c r="O144" s="28"/>
      <c r="P144" s="41"/>
    </row>
    <row r="145" spans="1:19" ht="12.95" customHeight="1" x14ac:dyDescent="0.25">
      <c r="A145" s="67" t="s">
        <v>336</v>
      </c>
      <c r="E145" s="35"/>
      <c r="K145" s="37"/>
      <c r="M145" s="37"/>
      <c r="N145" s="40"/>
      <c r="O145" s="28"/>
      <c r="P145" s="41"/>
    </row>
    <row r="146" spans="1:19" ht="12.95" customHeight="1" x14ac:dyDescent="0.2">
      <c r="A146" s="3" t="s">
        <v>169</v>
      </c>
      <c r="B146" t="s">
        <v>337</v>
      </c>
      <c r="C146" s="28" t="s">
        <v>185</v>
      </c>
      <c r="D146" s="28">
        <v>147067</v>
      </c>
      <c r="E146" s="35" t="s">
        <v>338</v>
      </c>
      <c r="F146" s="28" t="s">
        <v>299</v>
      </c>
      <c r="G146" t="s">
        <v>173</v>
      </c>
      <c r="H146" s="28" t="s">
        <v>145</v>
      </c>
      <c r="I146" s="55">
        <v>1</v>
      </c>
      <c r="J146" s="55">
        <v>1</v>
      </c>
      <c r="K146" s="37">
        <v>37</v>
      </c>
      <c r="L146" s="28">
        <v>0.874</v>
      </c>
      <c r="M146" s="39">
        <f>K146*L146</f>
        <v>32.338000000000001</v>
      </c>
      <c r="N146" s="42">
        <f>K146*31</f>
        <v>1147</v>
      </c>
      <c r="O146" s="43">
        <f>L146</f>
        <v>0.874</v>
      </c>
      <c r="P146" s="41">
        <f>N146*O146</f>
        <v>1002.478</v>
      </c>
    </row>
    <row r="147" spans="1:19" ht="12.95" customHeight="1" x14ac:dyDescent="0.2">
      <c r="A147" s="44" t="s">
        <v>169</v>
      </c>
      <c r="B147" s="45" t="s">
        <v>339</v>
      </c>
      <c r="C147" s="46" t="s">
        <v>185</v>
      </c>
      <c r="D147" s="46">
        <v>514006</v>
      </c>
      <c r="E147" s="35" t="s">
        <v>338</v>
      </c>
      <c r="F147" s="46" t="s">
        <v>299</v>
      </c>
      <c r="G147" s="45" t="s">
        <v>173</v>
      </c>
      <c r="H147" s="46" t="s">
        <v>145</v>
      </c>
      <c r="I147" s="47">
        <v>1</v>
      </c>
      <c r="J147" s="47">
        <v>1</v>
      </c>
      <c r="K147" s="48">
        <v>32</v>
      </c>
      <c r="L147" s="49">
        <v>1</v>
      </c>
      <c r="M147" s="48">
        <f>K147*L147</f>
        <v>32</v>
      </c>
      <c r="N147" s="51">
        <f>K147*31</f>
        <v>992</v>
      </c>
      <c r="O147" s="49">
        <f>L147</f>
        <v>1</v>
      </c>
      <c r="P147" s="52">
        <f>N147*O147</f>
        <v>992</v>
      </c>
    </row>
    <row r="148" spans="1:19" ht="12.95" customHeight="1" x14ac:dyDescent="0.2">
      <c r="A148" s="53"/>
      <c r="B148" s="54"/>
      <c r="C148" s="35"/>
      <c r="D148" s="35"/>
      <c r="E148" s="35"/>
      <c r="F148" s="35"/>
      <c r="G148" s="54"/>
      <c r="H148" s="35"/>
      <c r="I148" s="55"/>
      <c r="J148" s="55"/>
      <c r="K148" s="56"/>
      <c r="L148" s="43"/>
      <c r="M148" s="56"/>
      <c r="N148" s="42"/>
      <c r="O148" s="43"/>
      <c r="P148" s="58"/>
      <c r="Q148" s="4" t="s">
        <v>166</v>
      </c>
      <c r="R148" s="4" t="s">
        <v>10</v>
      </c>
      <c r="S148" s="4" t="s">
        <v>167</v>
      </c>
    </row>
    <row r="149" spans="1:19" ht="12.95" customHeight="1" x14ac:dyDescent="0.2">
      <c r="A149" s="68" t="s">
        <v>340</v>
      </c>
      <c r="B149" s="68"/>
      <c r="C149" s="59"/>
      <c r="D149" s="59"/>
      <c r="E149" s="35"/>
      <c r="K149" s="37">
        <f>K146+K147</f>
        <v>69</v>
      </c>
      <c r="M149" s="39">
        <f>M146+M147</f>
        <v>64.337999999999994</v>
      </c>
      <c r="N149" s="40">
        <f>N146+N147</f>
        <v>2139</v>
      </c>
      <c r="O149" s="28"/>
      <c r="P149" s="61">
        <f>M149-O149</f>
        <v>64.337999999999994</v>
      </c>
      <c r="Q149" s="62">
        <v>0.8</v>
      </c>
      <c r="R149" s="58">
        <f>M149*Q149</f>
        <v>51.470399999999998</v>
      </c>
      <c r="S149" s="58">
        <f>M149-R149</f>
        <v>12.867599999999996</v>
      </c>
    </row>
    <row r="150" spans="1:19" ht="12.95" customHeight="1" x14ac:dyDescent="0.2">
      <c r="E150" s="35"/>
      <c r="K150" s="37"/>
      <c r="M150" s="37"/>
      <c r="N150" s="40"/>
      <c r="O150" s="28"/>
      <c r="P150" s="41"/>
    </row>
    <row r="151" spans="1:19" ht="12.95" customHeight="1" x14ac:dyDescent="0.25">
      <c r="A151" s="67" t="s">
        <v>336</v>
      </c>
      <c r="E151" s="35"/>
      <c r="K151" s="37"/>
      <c r="M151" s="37"/>
      <c r="N151" s="40"/>
      <c r="O151" s="28"/>
      <c r="P151" s="41"/>
    </row>
    <row r="152" spans="1:19" ht="12.95" customHeight="1" x14ac:dyDescent="0.2">
      <c r="A152" s="3" t="s">
        <v>169</v>
      </c>
      <c r="B152" t="s">
        <v>341</v>
      </c>
      <c r="C152" s="28" t="s">
        <v>185</v>
      </c>
      <c r="D152" s="28">
        <v>147010</v>
      </c>
      <c r="E152" s="35" t="s">
        <v>342</v>
      </c>
      <c r="F152" s="28" t="s">
        <v>313</v>
      </c>
      <c r="G152" t="s">
        <v>173</v>
      </c>
      <c r="H152" s="28" t="s">
        <v>145</v>
      </c>
      <c r="I152" s="55">
        <v>1</v>
      </c>
      <c r="J152" s="55">
        <v>1</v>
      </c>
      <c r="K152" s="37">
        <v>37</v>
      </c>
      <c r="L152" s="28">
        <v>0.95399999999999996</v>
      </c>
      <c r="M152" s="39">
        <f t="shared" ref="M152:M165" si="24">K152*L152</f>
        <v>35.298000000000002</v>
      </c>
      <c r="N152" s="42">
        <f t="shared" ref="N152:N165" si="25">K152*31</f>
        <v>1147</v>
      </c>
      <c r="O152" s="43">
        <f t="shared" ref="O152:O165" si="26">L152</f>
        <v>0.95399999999999996</v>
      </c>
      <c r="P152" s="41">
        <f t="shared" ref="P152:P165" si="27">N152*O152</f>
        <v>1094.2380000000001</v>
      </c>
    </row>
    <row r="153" spans="1:19" ht="12.95" customHeight="1" x14ac:dyDescent="0.2">
      <c r="A153" s="3" t="s">
        <v>169</v>
      </c>
      <c r="B153" t="s">
        <v>343</v>
      </c>
      <c r="C153" s="28" t="s">
        <v>185</v>
      </c>
      <c r="D153" s="28">
        <v>514061</v>
      </c>
      <c r="E153" s="35" t="s">
        <v>342</v>
      </c>
      <c r="F153" s="28" t="s">
        <v>313</v>
      </c>
      <c r="G153" t="s">
        <v>173</v>
      </c>
      <c r="H153" s="28" t="s">
        <v>145</v>
      </c>
      <c r="I153" s="55">
        <v>1</v>
      </c>
      <c r="J153" s="55">
        <v>1</v>
      </c>
      <c r="K153" s="37">
        <v>77</v>
      </c>
      <c r="L153" s="28">
        <v>0.999</v>
      </c>
      <c r="M153" s="39">
        <f t="shared" si="24"/>
        <v>76.923000000000002</v>
      </c>
      <c r="N153" s="42">
        <f t="shared" si="25"/>
        <v>2387</v>
      </c>
      <c r="O153" s="43">
        <f t="shared" si="26"/>
        <v>0.999</v>
      </c>
      <c r="P153" s="41">
        <f t="shared" si="27"/>
        <v>2384.6129999999998</v>
      </c>
    </row>
    <row r="154" spans="1:19" ht="12.95" customHeight="1" x14ac:dyDescent="0.2">
      <c r="A154" s="3" t="s">
        <v>169</v>
      </c>
      <c r="B154" t="s">
        <v>344</v>
      </c>
      <c r="C154" s="28" t="s">
        <v>185</v>
      </c>
      <c r="D154" s="28">
        <v>147021</v>
      </c>
      <c r="E154" s="35" t="s">
        <v>345</v>
      </c>
      <c r="F154" s="28" t="s">
        <v>313</v>
      </c>
      <c r="G154" t="s">
        <v>173</v>
      </c>
      <c r="H154" s="28" t="s">
        <v>145</v>
      </c>
      <c r="I154" s="55">
        <v>1</v>
      </c>
      <c r="J154" s="55">
        <v>1</v>
      </c>
      <c r="K154" s="37">
        <v>82</v>
      </c>
      <c r="L154" s="28">
        <v>0.95799999999999996</v>
      </c>
      <c r="M154" s="39">
        <f t="shared" si="24"/>
        <v>78.555999999999997</v>
      </c>
      <c r="N154" s="42">
        <f t="shared" si="25"/>
        <v>2542</v>
      </c>
      <c r="O154" s="43">
        <f t="shared" si="26"/>
        <v>0.95799999999999996</v>
      </c>
      <c r="P154" s="41">
        <f t="shared" si="27"/>
        <v>2435.2359999999999</v>
      </c>
    </row>
    <row r="155" spans="1:19" ht="12.95" customHeight="1" x14ac:dyDescent="0.2">
      <c r="A155" s="3" t="s">
        <v>169</v>
      </c>
      <c r="B155" t="s">
        <v>346</v>
      </c>
      <c r="C155" s="28" t="s">
        <v>185</v>
      </c>
      <c r="D155" s="28">
        <v>514075</v>
      </c>
      <c r="E155" s="35" t="s">
        <v>345</v>
      </c>
      <c r="F155" s="28" t="s">
        <v>313</v>
      </c>
      <c r="G155" t="s">
        <v>173</v>
      </c>
      <c r="H155" s="28" t="s">
        <v>145</v>
      </c>
      <c r="I155" s="55">
        <v>1</v>
      </c>
      <c r="J155" s="55">
        <v>1</v>
      </c>
      <c r="K155" s="37">
        <v>79</v>
      </c>
      <c r="L155" s="38">
        <v>1</v>
      </c>
      <c r="M155" s="37">
        <f t="shared" si="24"/>
        <v>79</v>
      </c>
      <c r="N155" s="42">
        <f t="shared" si="25"/>
        <v>2449</v>
      </c>
      <c r="O155" s="43">
        <f t="shared" si="26"/>
        <v>1</v>
      </c>
      <c r="P155" s="41">
        <f t="shared" si="27"/>
        <v>2449</v>
      </c>
    </row>
    <row r="156" spans="1:19" ht="12.95" customHeight="1" x14ac:dyDescent="0.2">
      <c r="A156" s="3" t="s">
        <v>169</v>
      </c>
      <c r="B156" t="s">
        <v>347</v>
      </c>
      <c r="C156" s="28" t="s">
        <v>185</v>
      </c>
      <c r="D156" s="28">
        <v>147030</v>
      </c>
      <c r="E156" s="35" t="s">
        <v>312</v>
      </c>
      <c r="F156" s="28" t="s">
        <v>313</v>
      </c>
      <c r="G156" t="s">
        <v>173</v>
      </c>
      <c r="H156" s="28" t="s">
        <v>145</v>
      </c>
      <c r="I156" s="55">
        <v>1</v>
      </c>
      <c r="J156" s="55">
        <v>1</v>
      </c>
      <c r="K156" s="37">
        <v>120</v>
      </c>
      <c r="L156" s="28">
        <v>0.94299999999999995</v>
      </c>
      <c r="M156" s="39">
        <f t="shared" si="24"/>
        <v>113.16</v>
      </c>
      <c r="N156" s="42">
        <f t="shared" si="25"/>
        <v>3720</v>
      </c>
      <c r="O156" s="43">
        <f t="shared" si="26"/>
        <v>0.94299999999999995</v>
      </c>
      <c r="P156" s="41">
        <f t="shared" si="27"/>
        <v>3507.96</v>
      </c>
    </row>
    <row r="157" spans="1:19" ht="12.95" customHeight="1" x14ac:dyDescent="0.2">
      <c r="A157" s="3" t="s">
        <v>169</v>
      </c>
      <c r="B157" t="s">
        <v>348</v>
      </c>
      <c r="C157" s="28" t="s">
        <v>185</v>
      </c>
      <c r="D157" s="28">
        <v>514060</v>
      </c>
      <c r="E157" s="35" t="s">
        <v>320</v>
      </c>
      <c r="F157" s="28" t="s">
        <v>313</v>
      </c>
      <c r="G157" t="s">
        <v>173</v>
      </c>
      <c r="H157" s="28" t="s">
        <v>145</v>
      </c>
      <c r="I157" s="55">
        <v>1</v>
      </c>
      <c r="J157" s="55">
        <v>1</v>
      </c>
      <c r="K157" s="37">
        <v>88</v>
      </c>
      <c r="L157" s="38">
        <v>1</v>
      </c>
      <c r="M157" s="37">
        <f t="shared" si="24"/>
        <v>88</v>
      </c>
      <c r="N157" s="42">
        <f t="shared" si="25"/>
        <v>2728</v>
      </c>
      <c r="O157" s="43">
        <f t="shared" si="26"/>
        <v>1</v>
      </c>
      <c r="P157" s="41">
        <f t="shared" si="27"/>
        <v>2728</v>
      </c>
    </row>
    <row r="158" spans="1:19" ht="12.95" customHeight="1" x14ac:dyDescent="0.2">
      <c r="A158" s="3" t="s">
        <v>169</v>
      </c>
      <c r="B158" t="s">
        <v>349</v>
      </c>
      <c r="C158" s="28" t="s">
        <v>185</v>
      </c>
      <c r="D158" s="28">
        <v>147043</v>
      </c>
      <c r="E158" s="35" t="s">
        <v>350</v>
      </c>
      <c r="F158" s="28" t="s">
        <v>299</v>
      </c>
      <c r="G158" t="s">
        <v>173</v>
      </c>
      <c r="H158" s="28" t="s">
        <v>145</v>
      </c>
      <c r="I158" s="55">
        <v>1</v>
      </c>
      <c r="J158" s="55">
        <v>1</v>
      </c>
      <c r="K158" s="37">
        <v>24</v>
      </c>
      <c r="L158" s="28">
        <v>0.92200000000000004</v>
      </c>
      <c r="M158" s="39">
        <f t="shared" si="24"/>
        <v>22.128</v>
      </c>
      <c r="N158" s="42">
        <f t="shared" si="25"/>
        <v>744</v>
      </c>
      <c r="O158" s="43">
        <f t="shared" si="26"/>
        <v>0.92200000000000004</v>
      </c>
      <c r="P158" s="41">
        <f t="shared" si="27"/>
        <v>685.96800000000007</v>
      </c>
    </row>
    <row r="159" spans="1:19" ht="12.95" customHeight="1" x14ac:dyDescent="0.2">
      <c r="A159" s="3" t="s">
        <v>169</v>
      </c>
      <c r="B159" t="s">
        <v>351</v>
      </c>
      <c r="C159" s="28" t="s">
        <v>185</v>
      </c>
      <c r="D159" s="28">
        <v>514073</v>
      </c>
      <c r="E159" s="35" t="s">
        <v>350</v>
      </c>
      <c r="F159" s="28" t="s">
        <v>299</v>
      </c>
      <c r="G159" t="s">
        <v>173</v>
      </c>
      <c r="H159" s="28" t="s">
        <v>145</v>
      </c>
      <c r="I159" s="55">
        <v>1</v>
      </c>
      <c r="J159" s="55">
        <v>1</v>
      </c>
      <c r="K159" s="37">
        <v>61</v>
      </c>
      <c r="L159" s="38">
        <v>1</v>
      </c>
      <c r="M159" s="37">
        <f t="shared" si="24"/>
        <v>61</v>
      </c>
      <c r="N159" s="42">
        <f t="shared" si="25"/>
        <v>1891</v>
      </c>
      <c r="O159" s="43">
        <f t="shared" si="26"/>
        <v>1</v>
      </c>
      <c r="P159" s="41">
        <f t="shared" si="27"/>
        <v>1891</v>
      </c>
    </row>
    <row r="160" spans="1:19" ht="12.95" customHeight="1" x14ac:dyDescent="0.2">
      <c r="A160" s="3" t="s">
        <v>169</v>
      </c>
      <c r="B160" t="s">
        <v>352</v>
      </c>
      <c r="C160" s="28" t="s">
        <v>185</v>
      </c>
      <c r="D160" s="28">
        <v>147049</v>
      </c>
      <c r="E160" s="35" t="s">
        <v>353</v>
      </c>
      <c r="F160" s="28" t="s">
        <v>313</v>
      </c>
      <c r="G160" t="s">
        <v>173</v>
      </c>
      <c r="H160" s="28" t="s">
        <v>145</v>
      </c>
      <c r="I160" s="55">
        <v>1</v>
      </c>
      <c r="J160" s="55">
        <v>1</v>
      </c>
      <c r="K160" s="37">
        <v>107</v>
      </c>
      <c r="L160" s="28">
        <v>0.90800000000000003</v>
      </c>
      <c r="M160" s="39">
        <f t="shared" si="24"/>
        <v>97.156000000000006</v>
      </c>
      <c r="N160" s="42">
        <f t="shared" si="25"/>
        <v>3317</v>
      </c>
      <c r="O160" s="43">
        <f t="shared" si="26"/>
        <v>0.90800000000000003</v>
      </c>
      <c r="P160" s="41">
        <f t="shared" si="27"/>
        <v>3011.8360000000002</v>
      </c>
    </row>
    <row r="161" spans="1:19" ht="12.95" customHeight="1" x14ac:dyDescent="0.2">
      <c r="A161" s="3" t="s">
        <v>169</v>
      </c>
      <c r="B161" t="s">
        <v>354</v>
      </c>
      <c r="C161" s="28" t="s">
        <v>185</v>
      </c>
      <c r="D161" s="28"/>
      <c r="E161" s="35" t="s">
        <v>353</v>
      </c>
      <c r="F161" s="28" t="s">
        <v>313</v>
      </c>
      <c r="G161" t="s">
        <v>173</v>
      </c>
      <c r="H161" s="28" t="s">
        <v>145</v>
      </c>
      <c r="I161" s="55">
        <v>1</v>
      </c>
      <c r="J161" s="55">
        <v>1</v>
      </c>
      <c r="K161" s="37">
        <v>0</v>
      </c>
      <c r="L161" s="38">
        <v>1</v>
      </c>
      <c r="M161" s="37">
        <f t="shared" si="24"/>
        <v>0</v>
      </c>
      <c r="N161" s="42">
        <f t="shared" si="25"/>
        <v>0</v>
      </c>
      <c r="O161" s="43">
        <f t="shared" si="26"/>
        <v>1</v>
      </c>
      <c r="P161" s="41">
        <f t="shared" si="27"/>
        <v>0</v>
      </c>
    </row>
    <row r="162" spans="1:19" ht="12.95" customHeight="1" x14ac:dyDescent="0.2">
      <c r="A162" s="3" t="s">
        <v>169</v>
      </c>
      <c r="B162" t="s">
        <v>355</v>
      </c>
      <c r="C162" s="28" t="s">
        <v>185</v>
      </c>
      <c r="D162" s="28">
        <v>147058</v>
      </c>
      <c r="E162" s="35" t="s">
        <v>356</v>
      </c>
      <c r="F162" s="28" t="s">
        <v>313</v>
      </c>
      <c r="G162" t="s">
        <v>173</v>
      </c>
      <c r="H162" s="28" t="s">
        <v>145</v>
      </c>
      <c r="I162" s="55">
        <v>1</v>
      </c>
      <c r="J162" s="55">
        <v>1</v>
      </c>
      <c r="K162" s="37">
        <v>42</v>
      </c>
      <c r="L162" s="28">
        <v>0.92400000000000004</v>
      </c>
      <c r="M162" s="39">
        <f t="shared" si="24"/>
        <v>38.808</v>
      </c>
      <c r="N162" s="42">
        <f t="shared" si="25"/>
        <v>1302</v>
      </c>
      <c r="O162" s="43">
        <f t="shared" si="26"/>
        <v>0.92400000000000004</v>
      </c>
      <c r="P162" s="41">
        <f t="shared" si="27"/>
        <v>1203.048</v>
      </c>
    </row>
    <row r="163" spans="1:19" ht="12.95" customHeight="1" x14ac:dyDescent="0.2">
      <c r="A163" s="3" t="s">
        <v>169</v>
      </c>
      <c r="B163" t="s">
        <v>357</v>
      </c>
      <c r="C163" s="28" t="s">
        <v>185</v>
      </c>
      <c r="D163" s="28">
        <v>514069</v>
      </c>
      <c r="E163" s="35" t="s">
        <v>356</v>
      </c>
      <c r="F163" s="28" t="s">
        <v>313</v>
      </c>
      <c r="G163" t="s">
        <v>173</v>
      </c>
      <c r="H163" s="28" t="s">
        <v>145</v>
      </c>
      <c r="I163" s="55">
        <v>1</v>
      </c>
      <c r="J163" s="55">
        <v>1</v>
      </c>
      <c r="K163" s="37">
        <v>37</v>
      </c>
      <c r="L163" s="38">
        <v>1</v>
      </c>
      <c r="M163" s="37">
        <f t="shared" si="24"/>
        <v>37</v>
      </c>
      <c r="N163" s="42">
        <f t="shared" si="25"/>
        <v>1147</v>
      </c>
      <c r="O163" s="43">
        <f t="shared" si="26"/>
        <v>1</v>
      </c>
      <c r="P163" s="41">
        <f t="shared" si="27"/>
        <v>1147</v>
      </c>
    </row>
    <row r="164" spans="1:19" ht="12.95" customHeight="1" x14ac:dyDescent="0.2">
      <c r="A164" s="3" t="s">
        <v>169</v>
      </c>
      <c r="B164" t="s">
        <v>358</v>
      </c>
      <c r="C164" s="28" t="s">
        <v>185</v>
      </c>
      <c r="D164" s="28">
        <v>147062</v>
      </c>
      <c r="E164" s="35" t="s">
        <v>359</v>
      </c>
      <c r="F164" s="28" t="s">
        <v>313</v>
      </c>
      <c r="G164" t="s">
        <v>173</v>
      </c>
      <c r="H164" s="28" t="s">
        <v>145</v>
      </c>
      <c r="I164" s="55">
        <v>1</v>
      </c>
      <c r="J164" s="55">
        <v>1</v>
      </c>
      <c r="K164" s="37">
        <v>130</v>
      </c>
      <c r="L164" s="28">
        <v>0.94299999999999995</v>
      </c>
      <c r="M164" s="39">
        <f t="shared" si="24"/>
        <v>122.58999999999999</v>
      </c>
      <c r="N164" s="42">
        <f t="shared" si="25"/>
        <v>4030</v>
      </c>
      <c r="O164" s="43">
        <f t="shared" si="26"/>
        <v>0.94299999999999995</v>
      </c>
      <c r="P164" s="41">
        <f t="shared" si="27"/>
        <v>3800.29</v>
      </c>
    </row>
    <row r="165" spans="1:19" ht="12.95" customHeight="1" x14ac:dyDescent="0.2">
      <c r="A165" s="44" t="s">
        <v>169</v>
      </c>
      <c r="B165" s="45" t="s">
        <v>360</v>
      </c>
      <c r="C165" s="28" t="s">
        <v>185</v>
      </c>
      <c r="D165" s="46">
        <v>514062</v>
      </c>
      <c r="E165" s="35" t="s">
        <v>359</v>
      </c>
      <c r="F165" s="46" t="s">
        <v>313</v>
      </c>
      <c r="G165" s="45" t="s">
        <v>173</v>
      </c>
      <c r="H165" s="46" t="s">
        <v>145</v>
      </c>
      <c r="I165" s="47">
        <v>1</v>
      </c>
      <c r="J165" s="47">
        <v>1</v>
      </c>
      <c r="K165" s="48">
        <v>69</v>
      </c>
      <c r="L165" s="49">
        <v>1</v>
      </c>
      <c r="M165" s="48">
        <f t="shared" si="24"/>
        <v>69</v>
      </c>
      <c r="N165" s="51">
        <f t="shared" si="25"/>
        <v>2139</v>
      </c>
      <c r="O165" s="49">
        <f t="shared" si="26"/>
        <v>1</v>
      </c>
      <c r="P165" s="52">
        <f t="shared" si="27"/>
        <v>2139</v>
      </c>
    </row>
    <row r="166" spans="1:19" ht="12.95" customHeight="1" x14ac:dyDescent="0.2">
      <c r="C166" s="28"/>
      <c r="D166" s="28"/>
      <c r="E166" s="28"/>
      <c r="I166" s="55"/>
      <c r="J166" s="55"/>
      <c r="K166" s="37"/>
      <c r="L166" s="38"/>
      <c r="M166" s="37"/>
      <c r="N166" s="40"/>
      <c r="O166" s="38"/>
      <c r="P166" s="58"/>
      <c r="Q166" s="4" t="s">
        <v>166</v>
      </c>
      <c r="R166" s="4" t="s">
        <v>10</v>
      </c>
      <c r="S166" s="4" t="s">
        <v>167</v>
      </c>
    </row>
    <row r="167" spans="1:19" ht="12.95" customHeight="1" x14ac:dyDescent="0.2">
      <c r="A167" s="68" t="s">
        <v>361</v>
      </c>
      <c r="B167" s="68"/>
      <c r="C167" s="59"/>
      <c r="D167" s="59"/>
      <c r="E167" s="59"/>
      <c r="K167" s="40">
        <f>SUM(K152:K165)</f>
        <v>953</v>
      </c>
      <c r="L167" s="60"/>
      <c r="M167" s="40">
        <f>SUM(M152:M165)</f>
        <v>918.61900000000003</v>
      </c>
      <c r="N167" s="40">
        <f>SUM(N152:N165)</f>
        <v>29543</v>
      </c>
      <c r="O167" s="60"/>
      <c r="P167" s="61">
        <f>M167-O167</f>
        <v>918.61900000000003</v>
      </c>
      <c r="Q167" s="62">
        <v>0.8</v>
      </c>
      <c r="R167" s="58">
        <f>M167*Q167</f>
        <v>734.89520000000005</v>
      </c>
      <c r="S167" s="58">
        <f>M167-R167</f>
        <v>183.72379999999998</v>
      </c>
    </row>
    <row r="168" spans="1:19" x14ac:dyDescent="0.2">
      <c r="K168" s="37"/>
      <c r="M168" s="37"/>
      <c r="N168" s="41"/>
      <c r="P168" s="41"/>
    </row>
    <row r="169" spans="1:19" x14ac:dyDescent="0.2">
      <c r="K169" s="37"/>
      <c r="N169" s="41"/>
      <c r="P169" s="41"/>
    </row>
    <row r="170" spans="1:19" x14ac:dyDescent="0.2">
      <c r="K170" s="37"/>
      <c r="N170" s="41"/>
      <c r="P170" s="41"/>
    </row>
    <row r="171" spans="1:19" x14ac:dyDescent="0.2">
      <c r="K171" s="37"/>
      <c r="N171" s="41"/>
      <c r="P171" s="41"/>
    </row>
    <row r="172" spans="1:19" x14ac:dyDescent="0.2">
      <c r="K172" s="37"/>
      <c r="P172" s="41"/>
    </row>
    <row r="173" spans="1:19" x14ac:dyDescent="0.2">
      <c r="K173" s="37"/>
      <c r="P173" s="41"/>
    </row>
    <row r="174" spans="1:19" x14ac:dyDescent="0.2">
      <c r="K174" s="37"/>
      <c r="P174" s="41"/>
    </row>
    <row r="175" spans="1:19" x14ac:dyDescent="0.2">
      <c r="K175" s="37"/>
      <c r="P175" s="41"/>
    </row>
    <row r="176" spans="1:19" x14ac:dyDescent="0.2">
      <c r="K176" s="37"/>
      <c r="P176" s="41"/>
    </row>
    <row r="177" spans="11:16" x14ac:dyDescent="0.2">
      <c r="K177" s="37"/>
      <c r="P177" s="41"/>
    </row>
    <row r="178" spans="11:16" x14ac:dyDescent="0.2">
      <c r="K178" s="37"/>
      <c r="P178" s="41"/>
    </row>
    <row r="179" spans="11:16" x14ac:dyDescent="0.2">
      <c r="P179" s="41"/>
    </row>
    <row r="180" spans="11:16" x14ac:dyDescent="0.2">
      <c r="P180" s="41"/>
    </row>
    <row r="181" spans="11:16" x14ac:dyDescent="0.2">
      <c r="P181" s="41"/>
    </row>
    <row r="182" spans="11:16" x14ac:dyDescent="0.2">
      <c r="P182" s="41"/>
    </row>
    <row r="183" spans="11:16" x14ac:dyDescent="0.2">
      <c r="P183" s="41"/>
    </row>
    <row r="184" spans="11:16" x14ac:dyDescent="0.2">
      <c r="P184" s="41"/>
    </row>
    <row r="185" spans="11:16" x14ac:dyDescent="0.2">
      <c r="P185" s="41"/>
    </row>
    <row r="186" spans="11:16" x14ac:dyDescent="0.2">
      <c r="P186" s="41"/>
    </row>
    <row r="187" spans="11:16" x14ac:dyDescent="0.2">
      <c r="P187" s="41"/>
    </row>
    <row r="188" spans="11:16" x14ac:dyDescent="0.2">
      <c r="P188" s="41"/>
    </row>
    <row r="189" spans="11:16" x14ac:dyDescent="0.2">
      <c r="P189" s="41"/>
    </row>
    <row r="190" spans="11:16" x14ac:dyDescent="0.2">
      <c r="P190" s="41"/>
    </row>
    <row r="191" spans="11:16" x14ac:dyDescent="0.2">
      <c r="P191" s="41"/>
    </row>
    <row r="192" spans="11:16" x14ac:dyDescent="0.2">
      <c r="P192" s="41"/>
    </row>
    <row r="193" spans="16:16" x14ac:dyDescent="0.2">
      <c r="P193" s="41"/>
    </row>
    <row r="194" spans="16:16" x14ac:dyDescent="0.2">
      <c r="P194" s="41"/>
    </row>
    <row r="195" spans="16:16" x14ac:dyDescent="0.2">
      <c r="P195" s="41"/>
    </row>
    <row r="196" spans="16:16" x14ac:dyDescent="0.2">
      <c r="P196" s="41"/>
    </row>
    <row r="197" spans="16:16" x14ac:dyDescent="0.2">
      <c r="P197" s="41"/>
    </row>
    <row r="198" spans="16:16" x14ac:dyDescent="0.2">
      <c r="P198" s="41"/>
    </row>
    <row r="199" spans="16:16" x14ac:dyDescent="0.2">
      <c r="P199" s="41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17" max="18" man="1"/>
    <brk id="14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Midcontinent Gas</vt:lpstr>
      <vt:lpstr>'Midcontinent Gas'!Print_Area</vt:lpstr>
      <vt:lpstr>'Midcontinent Gas'!Print_Titles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2000-06-21T13:58:01Z</cp:lastPrinted>
  <dcterms:created xsi:type="dcterms:W3CDTF">2000-05-31T12:59:46Z</dcterms:created>
  <dcterms:modified xsi:type="dcterms:W3CDTF">2023-09-16T18:49:59Z</dcterms:modified>
</cp:coreProperties>
</file>