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61E47E-F083-4C07-95FF-2CFD8579C0E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Sheet1!$A$1:$T$136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C8" i="1"/>
  <c r="D8" i="1"/>
  <c r="E8" i="1"/>
  <c r="I8" i="1"/>
  <c r="R8" i="1"/>
  <c r="S8" i="1"/>
  <c r="T8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D44" i="1"/>
  <c r="E44" i="1"/>
  <c r="H44" i="1"/>
  <c r="I44" i="1"/>
  <c r="S44" i="1"/>
  <c r="T44" i="1"/>
  <c r="C45" i="1"/>
  <c r="D45" i="1"/>
  <c r="E45" i="1"/>
  <c r="I45" i="1"/>
  <c r="R45" i="1"/>
  <c r="S45" i="1"/>
  <c r="T45" i="1"/>
  <c r="C47" i="1"/>
  <c r="D47" i="1"/>
  <c r="E47" i="1"/>
  <c r="H47" i="1"/>
  <c r="I47" i="1"/>
  <c r="R47" i="1"/>
  <c r="S47" i="1"/>
  <c r="T47" i="1"/>
  <c r="D49" i="1"/>
  <c r="E49" i="1"/>
  <c r="H49" i="1"/>
  <c r="I49" i="1"/>
  <c r="S49" i="1"/>
  <c r="T49" i="1"/>
  <c r="D50" i="1"/>
  <c r="E50" i="1"/>
  <c r="H50" i="1"/>
  <c r="I50" i="1"/>
  <c r="S50" i="1"/>
  <c r="T50" i="1"/>
  <c r="D51" i="1"/>
  <c r="E51" i="1"/>
  <c r="H51" i="1"/>
  <c r="I51" i="1"/>
  <c r="S51" i="1"/>
  <c r="T51" i="1"/>
  <c r="D52" i="1"/>
  <c r="E52" i="1"/>
  <c r="H52" i="1"/>
  <c r="I52" i="1"/>
  <c r="S52" i="1"/>
  <c r="T52" i="1"/>
  <c r="D54" i="1"/>
  <c r="E54" i="1"/>
  <c r="H54" i="1"/>
  <c r="I54" i="1"/>
  <c r="S54" i="1"/>
  <c r="T54" i="1"/>
  <c r="D55" i="1"/>
  <c r="E55" i="1"/>
  <c r="H55" i="1"/>
  <c r="I55" i="1"/>
  <c r="S55" i="1"/>
  <c r="T55" i="1"/>
  <c r="C56" i="1"/>
  <c r="D56" i="1"/>
  <c r="E56" i="1"/>
  <c r="H56" i="1"/>
  <c r="I56" i="1"/>
  <c r="R56" i="1"/>
  <c r="S56" i="1"/>
  <c r="T56" i="1"/>
  <c r="E59" i="1"/>
  <c r="H59" i="1"/>
  <c r="I59" i="1"/>
  <c r="S59" i="1"/>
  <c r="T59" i="1"/>
  <c r="C60" i="1"/>
  <c r="D60" i="1"/>
  <c r="E60" i="1"/>
  <c r="H60" i="1"/>
  <c r="I60" i="1"/>
  <c r="R60" i="1"/>
  <c r="S60" i="1"/>
  <c r="T60" i="1"/>
  <c r="D63" i="1"/>
  <c r="E63" i="1"/>
  <c r="H63" i="1"/>
  <c r="I63" i="1"/>
  <c r="S63" i="1"/>
  <c r="T63" i="1"/>
  <c r="D64" i="1"/>
  <c r="E64" i="1"/>
  <c r="H64" i="1"/>
  <c r="I64" i="1"/>
  <c r="S64" i="1"/>
  <c r="T64" i="1"/>
  <c r="C65" i="1"/>
  <c r="D65" i="1"/>
  <c r="E65" i="1"/>
  <c r="H65" i="1"/>
  <c r="I65" i="1"/>
  <c r="R65" i="1"/>
  <c r="S65" i="1"/>
  <c r="T65" i="1"/>
  <c r="D68" i="1"/>
  <c r="E68" i="1"/>
  <c r="H68" i="1"/>
  <c r="I68" i="1"/>
  <c r="S68" i="1"/>
  <c r="T68" i="1"/>
  <c r="D69" i="1"/>
  <c r="E69" i="1"/>
  <c r="H69" i="1"/>
  <c r="I69" i="1"/>
  <c r="S69" i="1"/>
  <c r="T69" i="1"/>
  <c r="D70" i="1"/>
  <c r="E70" i="1"/>
  <c r="H70" i="1"/>
  <c r="I70" i="1"/>
  <c r="S70" i="1"/>
  <c r="T70" i="1"/>
  <c r="C71" i="1"/>
  <c r="D71" i="1"/>
  <c r="E71" i="1"/>
  <c r="H71" i="1"/>
  <c r="I71" i="1"/>
  <c r="R71" i="1"/>
  <c r="S71" i="1"/>
  <c r="T71" i="1"/>
  <c r="D74" i="1"/>
  <c r="E74" i="1"/>
  <c r="H74" i="1"/>
  <c r="I74" i="1"/>
  <c r="S74" i="1"/>
  <c r="T74" i="1"/>
  <c r="C75" i="1"/>
  <c r="D75" i="1"/>
  <c r="E75" i="1"/>
  <c r="H75" i="1"/>
  <c r="I75" i="1"/>
  <c r="R75" i="1"/>
  <c r="S75" i="1"/>
  <c r="T75" i="1"/>
  <c r="D78" i="1"/>
  <c r="E78" i="1"/>
  <c r="H78" i="1"/>
  <c r="I78" i="1"/>
  <c r="S78" i="1"/>
  <c r="T78" i="1"/>
  <c r="D79" i="1"/>
  <c r="E79" i="1"/>
  <c r="H79" i="1"/>
  <c r="I79" i="1"/>
  <c r="S79" i="1"/>
  <c r="T79" i="1"/>
  <c r="D80" i="1"/>
  <c r="E80" i="1"/>
  <c r="H80" i="1"/>
  <c r="I80" i="1"/>
  <c r="S80" i="1"/>
  <c r="T80" i="1"/>
  <c r="C81" i="1"/>
  <c r="D81" i="1"/>
  <c r="E81" i="1"/>
  <c r="H81" i="1"/>
  <c r="I81" i="1"/>
  <c r="R81" i="1"/>
  <c r="S81" i="1"/>
  <c r="T81" i="1"/>
  <c r="C84" i="1"/>
  <c r="D84" i="1"/>
  <c r="E84" i="1"/>
  <c r="H84" i="1"/>
  <c r="I84" i="1"/>
  <c r="S84" i="1"/>
  <c r="T84" i="1"/>
  <c r="D85" i="1"/>
  <c r="E85" i="1"/>
  <c r="H85" i="1"/>
  <c r="I85" i="1"/>
  <c r="S85" i="1"/>
  <c r="T85" i="1"/>
  <c r="D86" i="1"/>
  <c r="E86" i="1"/>
  <c r="H86" i="1"/>
  <c r="I86" i="1"/>
  <c r="S86" i="1"/>
  <c r="T86" i="1"/>
  <c r="C87" i="1"/>
  <c r="D87" i="1"/>
  <c r="E87" i="1"/>
  <c r="H87" i="1"/>
  <c r="I87" i="1"/>
  <c r="R87" i="1"/>
  <c r="S87" i="1"/>
  <c r="T87" i="1"/>
  <c r="D90" i="1"/>
  <c r="E90" i="1"/>
  <c r="H90" i="1"/>
  <c r="I90" i="1"/>
  <c r="S90" i="1"/>
  <c r="T90" i="1"/>
  <c r="D91" i="1"/>
  <c r="E91" i="1"/>
  <c r="H91" i="1"/>
  <c r="I91" i="1"/>
  <c r="S91" i="1"/>
  <c r="T91" i="1"/>
  <c r="D92" i="1"/>
  <c r="E92" i="1"/>
  <c r="H92" i="1"/>
  <c r="I92" i="1"/>
  <c r="S92" i="1"/>
  <c r="T92" i="1"/>
  <c r="C93" i="1"/>
  <c r="D93" i="1"/>
  <c r="E93" i="1"/>
  <c r="H93" i="1"/>
  <c r="I93" i="1"/>
  <c r="R93" i="1"/>
  <c r="S93" i="1"/>
  <c r="T93" i="1"/>
  <c r="D96" i="1"/>
  <c r="E96" i="1"/>
  <c r="H96" i="1"/>
  <c r="I96" i="1"/>
  <c r="S96" i="1"/>
  <c r="T96" i="1"/>
  <c r="D97" i="1"/>
  <c r="E97" i="1"/>
  <c r="H97" i="1"/>
  <c r="I97" i="1"/>
  <c r="S97" i="1"/>
  <c r="T97" i="1"/>
  <c r="D98" i="1"/>
  <c r="E98" i="1"/>
  <c r="H98" i="1"/>
  <c r="I98" i="1"/>
  <c r="S98" i="1"/>
  <c r="T98" i="1"/>
  <c r="C99" i="1"/>
  <c r="D99" i="1"/>
  <c r="E99" i="1"/>
  <c r="H99" i="1"/>
  <c r="I99" i="1"/>
  <c r="R99" i="1"/>
  <c r="S99" i="1"/>
  <c r="T99" i="1"/>
  <c r="D102" i="1"/>
  <c r="E102" i="1"/>
  <c r="H102" i="1"/>
  <c r="I102" i="1"/>
  <c r="S102" i="1"/>
  <c r="T102" i="1"/>
  <c r="D103" i="1"/>
  <c r="E103" i="1"/>
  <c r="H103" i="1"/>
  <c r="I103" i="1"/>
  <c r="S103" i="1"/>
  <c r="T103" i="1"/>
  <c r="D104" i="1"/>
  <c r="E104" i="1"/>
  <c r="H104" i="1"/>
  <c r="I104" i="1"/>
  <c r="S104" i="1"/>
  <c r="T104" i="1"/>
  <c r="C105" i="1"/>
  <c r="D105" i="1"/>
  <c r="E105" i="1"/>
  <c r="H105" i="1"/>
  <c r="I105" i="1"/>
  <c r="R105" i="1"/>
  <c r="S105" i="1"/>
  <c r="T105" i="1"/>
  <c r="D108" i="1"/>
  <c r="E108" i="1"/>
  <c r="H108" i="1"/>
  <c r="I108" i="1"/>
  <c r="S108" i="1"/>
  <c r="T108" i="1"/>
  <c r="C109" i="1"/>
  <c r="D109" i="1"/>
  <c r="E109" i="1"/>
  <c r="H109" i="1"/>
  <c r="I109" i="1"/>
  <c r="R109" i="1"/>
  <c r="S109" i="1"/>
  <c r="T109" i="1"/>
  <c r="D112" i="1"/>
  <c r="E112" i="1"/>
  <c r="H112" i="1"/>
  <c r="I112" i="1"/>
  <c r="S112" i="1"/>
  <c r="T112" i="1"/>
  <c r="D113" i="1"/>
  <c r="E113" i="1"/>
  <c r="H113" i="1"/>
  <c r="I113" i="1"/>
  <c r="S113" i="1"/>
  <c r="T113" i="1"/>
  <c r="D114" i="1"/>
  <c r="E114" i="1"/>
  <c r="H114" i="1"/>
  <c r="I114" i="1"/>
  <c r="S114" i="1"/>
  <c r="T114" i="1"/>
  <c r="C115" i="1"/>
  <c r="D115" i="1"/>
  <c r="E115" i="1"/>
  <c r="H115" i="1"/>
  <c r="I115" i="1"/>
  <c r="R115" i="1"/>
  <c r="S115" i="1"/>
  <c r="T115" i="1"/>
  <c r="D118" i="1"/>
  <c r="E118" i="1"/>
  <c r="H118" i="1"/>
  <c r="I118" i="1"/>
  <c r="S118" i="1"/>
  <c r="T118" i="1"/>
  <c r="C119" i="1"/>
  <c r="D119" i="1"/>
  <c r="E119" i="1"/>
  <c r="H119" i="1"/>
  <c r="I119" i="1"/>
  <c r="R119" i="1"/>
  <c r="S119" i="1"/>
  <c r="T119" i="1"/>
  <c r="D122" i="1"/>
  <c r="E122" i="1"/>
  <c r="H122" i="1"/>
  <c r="I122" i="1"/>
  <c r="S122" i="1"/>
  <c r="T122" i="1"/>
  <c r="D123" i="1"/>
  <c r="E123" i="1"/>
  <c r="H123" i="1"/>
  <c r="I123" i="1"/>
  <c r="S123" i="1"/>
  <c r="T123" i="1"/>
  <c r="D124" i="1"/>
  <c r="E124" i="1"/>
  <c r="H124" i="1"/>
  <c r="I124" i="1"/>
  <c r="S124" i="1"/>
  <c r="T124" i="1"/>
  <c r="D125" i="1"/>
  <c r="E125" i="1"/>
  <c r="H125" i="1"/>
  <c r="I125" i="1"/>
  <c r="S125" i="1"/>
  <c r="T125" i="1"/>
  <c r="C126" i="1"/>
  <c r="D126" i="1"/>
  <c r="E126" i="1"/>
  <c r="H126" i="1"/>
  <c r="I126" i="1"/>
  <c r="R126" i="1"/>
  <c r="S126" i="1"/>
  <c r="T126" i="1"/>
  <c r="D129" i="1"/>
  <c r="E129" i="1"/>
  <c r="H129" i="1"/>
  <c r="I129" i="1"/>
  <c r="S129" i="1"/>
  <c r="T129" i="1"/>
  <c r="C130" i="1"/>
  <c r="D130" i="1"/>
  <c r="E130" i="1"/>
  <c r="H130" i="1"/>
  <c r="I130" i="1"/>
  <c r="R130" i="1"/>
  <c r="S130" i="1"/>
  <c r="T130" i="1"/>
  <c r="D133" i="1"/>
  <c r="E133" i="1"/>
  <c r="H133" i="1"/>
  <c r="I133" i="1"/>
  <c r="S133" i="1"/>
  <c r="T133" i="1"/>
  <c r="C134" i="1"/>
  <c r="D134" i="1"/>
  <c r="E134" i="1"/>
  <c r="H134" i="1"/>
  <c r="I134" i="1"/>
  <c r="R134" i="1"/>
  <c r="S134" i="1"/>
  <c r="T134" i="1"/>
  <c r="C136" i="1"/>
  <c r="D136" i="1"/>
  <c r="E136" i="1"/>
  <c r="H136" i="1"/>
  <c r="I136" i="1"/>
  <c r="R136" i="1"/>
  <c r="S136" i="1"/>
  <c r="T136" i="1"/>
</calcChain>
</file>

<file path=xl/sharedStrings.xml><?xml version="1.0" encoding="utf-8"?>
<sst xmlns="http://schemas.openxmlformats.org/spreadsheetml/2006/main" count="304" uniqueCount="94">
  <si>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</si>
  <si>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</si>
  <si>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</si>
  <si>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</si>
  <si>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</si>
  <si>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</si>
  <si>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</si>
  <si>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</si>
  <si>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</si>
  <si>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</si>
  <si>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</si>
  <si>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</si>
  <si>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</si>
  <si>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</si>
  <si>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</si>
  <si>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</si>
  <si>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</si>
  <si>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</si>
  <si>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</si>
  <si>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</si>
  <si>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</si>
  <si>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</si>
  <si>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</si>
  <si>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</si>
  <si>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</si>
  <si>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</si>
  <si>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</si>
  <si>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</si>
  <si>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</si>
  <si>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</si>
  <si>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</si>
  <si>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</si>
  <si>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</si>
  <si>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</si>
  <si>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</si>
  <si>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</si>
  <si>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</si>
  <si>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</si>
  <si>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</si>
  <si>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</si>
  <si>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</si>
  <si>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</si>
  <si>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</si>
  <si>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</si>
  <si>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</si>
  <si>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</si>
  <si>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</si>
  <si>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</si>
  <si>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</si>
  <si>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</si>
  <si>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</si>
  <si>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</si>
  <si>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</si>
  <si>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</si>
  <si>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</si>
  <si>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</si>
  <si>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MARCH 2000 STORAGE TRANSACTIONS</t>
  </si>
  <si>
    <t>if-henryhub</t>
  </si>
  <si>
    <t>S-3002</t>
  </si>
  <si>
    <t>S-3016</t>
  </si>
  <si>
    <t>S-3017</t>
  </si>
  <si>
    <t>S-3059</t>
  </si>
  <si>
    <t>S-3040</t>
  </si>
  <si>
    <t>S-3068</t>
  </si>
  <si>
    <t>S-3070</t>
  </si>
  <si>
    <t>S-3106</t>
  </si>
  <si>
    <t>S-3116</t>
  </si>
  <si>
    <t>Date Entered</t>
  </si>
  <si>
    <t>S-3126</t>
  </si>
  <si>
    <t>S-3141</t>
  </si>
  <si>
    <t>S-3156</t>
  </si>
  <si>
    <t>S-3163</t>
  </si>
  <si>
    <t>S-3166</t>
  </si>
  <si>
    <t>N89057</t>
  </si>
  <si>
    <t>N89316</t>
  </si>
  <si>
    <t>S-3169</t>
  </si>
  <si>
    <t>S-3177</t>
  </si>
  <si>
    <t>S-3179</t>
  </si>
  <si>
    <t>S-3189</t>
  </si>
  <si>
    <t>S-3193</t>
  </si>
  <si>
    <t>S-3202</t>
  </si>
  <si>
    <t>S-3213</t>
  </si>
  <si>
    <t>S-3214</t>
  </si>
  <si>
    <t>S-3217</t>
  </si>
  <si>
    <t>Feb 2000 PMA</t>
  </si>
  <si>
    <t>ECT</t>
  </si>
  <si>
    <t>S-3243</t>
  </si>
  <si>
    <t>Jan 2000 PMA</t>
  </si>
  <si>
    <t>Dec 1999 PMA</t>
  </si>
  <si>
    <t>Rolled to 10/00</t>
  </si>
  <si>
    <t>S-3259</t>
  </si>
  <si>
    <t>S-3246</t>
  </si>
  <si>
    <t>S-3291</t>
  </si>
  <si>
    <t>S-3322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</si>
</sst>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center"/>
    </xf>
    <xf numFmtId="0" fontId="3" fillId="0" borderId="0" xfId="0" applyFont="1" applyAlignment="1"/>
    <xf numFmtId="38" fontId="3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7"/>
  <sheetViews>
    <sheetView tabSelected="1" topLeftCell="A32" workbookViewId="0">
      <selection activeCell="L43" sqref="L43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28515625" style="15" bestFit="1" customWidth="1"/>
    <col min="9" max="9" width="16.28515625" style="12" customWidth="1"/>
    <col min="10" max="11" width="10.7109375" style="12" customWidth="1"/>
    <col min="12" max="12" width="10.7109375" style="34" customWidth="1"/>
    <col min="13" max="13" width="10" style="15" customWidth="1"/>
    <col min="14" max="14" width="9.140625" style="15"/>
    <col min="15" max="16" width="11.5703125" style="15" customWidth="1"/>
    <col min="17" max="17" width="9.28515625" style="12" bestFit="1" customWidth="1"/>
    <col min="18" max="18" width="12" style="12" customWidth="1"/>
    <col min="19" max="19" width="14.85546875" style="12" bestFit="1" customWidth="1"/>
    <col min="20" max="20" width="9.7109375" bestFit="1" customWidth="1"/>
  </cols>
  <sheetData>
    <row r="1" spans="1:21" ht="18" x14ac:dyDescent="0.25">
      <c r="A1" s="2" t="s">
        <v>56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2"/>
      <c r="M1" s="13"/>
      <c r="N1" s="13"/>
      <c r="O1" s="13"/>
      <c r="P1" s="13"/>
      <c r="Q1" s="1"/>
      <c r="R1" s="19"/>
      <c r="S1" s="19"/>
      <c r="T1" s="1"/>
    </row>
    <row r="3" spans="1:21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3" t="s">
        <v>67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1" x14ac:dyDescent="0.2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1" ht="13.5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1" ht="13.5" thickTop="1" x14ac:dyDescent="0.2">
      <c r="T6" s="12"/>
    </row>
    <row r="7" spans="1:21" x14ac:dyDescent="0.2">
      <c r="A7" s="5" t="s">
        <v>19</v>
      </c>
      <c r="B7" s="5" t="s">
        <v>21</v>
      </c>
      <c r="C7" s="8">
        <v>0</v>
      </c>
      <c r="D7" s="8">
        <f>C7*0</f>
        <v>0</v>
      </c>
      <c r="E7" s="8">
        <f>SUM(C7:D7)</f>
        <v>0</v>
      </c>
      <c r="H7" s="15">
        <f>SUM(F6:G7)</f>
        <v>0</v>
      </c>
      <c r="I7" s="12">
        <f>H7*C7</f>
        <v>0</v>
      </c>
      <c r="S7" s="12">
        <f>(SUM(M7:Q7)*E7)+I7+R7</f>
        <v>0</v>
      </c>
      <c r="T7" s="15" t="e">
        <f>S7/E7</f>
        <v>#DIV/0!</v>
      </c>
    </row>
    <row r="8" spans="1:21" ht="13.5" thickBot="1" x14ac:dyDescent="0.25">
      <c r="C8" s="9">
        <f>SUM(C7)</f>
        <v>0</v>
      </c>
      <c r="D8" s="9">
        <f>SUM(D7)</f>
        <v>0</v>
      </c>
      <c r="E8" s="9">
        <f>SUM(E7)</f>
        <v>0</v>
      </c>
      <c r="F8" s="16"/>
      <c r="G8" s="16"/>
      <c r="H8" s="16"/>
      <c r="I8" s="21">
        <f>SUM(I7)</f>
        <v>0</v>
      </c>
      <c r="J8" s="21"/>
      <c r="K8" s="21"/>
      <c r="L8" s="35"/>
      <c r="M8" s="16"/>
      <c r="N8" s="16"/>
      <c r="O8" s="16"/>
      <c r="P8" s="16"/>
      <c r="Q8" s="21"/>
      <c r="R8" s="21">
        <f>SUM(R7)</f>
        <v>0</v>
      </c>
      <c r="S8" s="21">
        <f>SUM(S7)</f>
        <v>0</v>
      </c>
      <c r="T8" s="16" t="e">
        <f>S8/E8</f>
        <v>#DIV/0!</v>
      </c>
    </row>
    <row r="9" spans="1:21" ht="13.5" thickTop="1" x14ac:dyDescent="0.2">
      <c r="T9" s="12"/>
    </row>
    <row r="10" spans="1:21" x14ac:dyDescent="0.2">
      <c r="A10" s="5" t="s">
        <v>19</v>
      </c>
      <c r="B10" s="5" t="s">
        <v>22</v>
      </c>
      <c r="C10" s="8">
        <v>39000</v>
      </c>
      <c r="D10" s="8">
        <f t="shared" ref="D10:D44" si="0">C10*0</f>
        <v>0</v>
      </c>
      <c r="E10" s="8">
        <f t="shared" ref="E10:E17" si="1">SUM(C10:D10)</f>
        <v>39000</v>
      </c>
      <c r="F10" s="15">
        <v>2.6</v>
      </c>
      <c r="G10" s="15">
        <v>-5.0000000000000001E-3</v>
      </c>
      <c r="H10" s="15">
        <f t="shared" ref="H10:H17" si="2">G10+F10</f>
        <v>2.5950000000000002</v>
      </c>
      <c r="I10" s="12">
        <f t="shared" ref="I10:I17" si="3">H10*C10</f>
        <v>101205.00000000001</v>
      </c>
      <c r="J10" s="12" t="s">
        <v>58</v>
      </c>
      <c r="L10" s="34">
        <v>36431</v>
      </c>
      <c r="S10" s="12">
        <f t="shared" ref="S10:S17" si="4">(SUM(M10:Q10)*E10)+I10+R10</f>
        <v>101205.00000000001</v>
      </c>
      <c r="T10" s="15">
        <f t="shared" ref="T10:T17" si="5">S10/E10</f>
        <v>2.5950000000000002</v>
      </c>
    </row>
    <row r="11" spans="1:21" x14ac:dyDescent="0.2">
      <c r="A11" s="5" t="s">
        <v>19</v>
      </c>
      <c r="B11" s="5" t="s">
        <v>22</v>
      </c>
      <c r="C11" s="8">
        <v>241000</v>
      </c>
      <c r="D11" s="8">
        <f t="shared" si="0"/>
        <v>0</v>
      </c>
      <c r="E11" s="8">
        <f t="shared" si="1"/>
        <v>241000</v>
      </c>
      <c r="F11" s="15">
        <v>2.6</v>
      </c>
      <c r="G11" s="15">
        <v>-0.01</v>
      </c>
      <c r="H11" s="15">
        <f t="shared" si="2"/>
        <v>2.5900000000000003</v>
      </c>
      <c r="I11" s="12">
        <f t="shared" si="3"/>
        <v>624190.00000000012</v>
      </c>
      <c r="J11" s="12" t="s">
        <v>59</v>
      </c>
      <c r="L11" s="34">
        <v>36445</v>
      </c>
      <c r="S11" s="12">
        <f t="shared" si="4"/>
        <v>624190.00000000012</v>
      </c>
      <c r="T11" s="15">
        <f t="shared" si="5"/>
        <v>2.5900000000000003</v>
      </c>
      <c r="U11" t="s">
        <v>24</v>
      </c>
    </row>
    <row r="12" spans="1:21" x14ac:dyDescent="0.2">
      <c r="A12" s="5" t="s">
        <v>19</v>
      </c>
      <c r="B12" s="5" t="s">
        <v>22</v>
      </c>
      <c r="C12" s="8">
        <v>-61000</v>
      </c>
      <c r="D12" s="8">
        <f t="shared" si="0"/>
        <v>0</v>
      </c>
      <c r="E12" s="8">
        <f t="shared" si="1"/>
        <v>-61000</v>
      </c>
      <c r="F12" s="15">
        <v>2.6</v>
      </c>
      <c r="G12" s="15">
        <v>-0.01</v>
      </c>
      <c r="H12" s="15">
        <f t="shared" si="2"/>
        <v>2.5900000000000003</v>
      </c>
      <c r="I12" s="12">
        <f t="shared" si="3"/>
        <v>-157990.00000000003</v>
      </c>
      <c r="J12" s="12" t="s">
        <v>60</v>
      </c>
      <c r="L12" s="34">
        <v>36445</v>
      </c>
      <c r="S12" s="12">
        <f t="shared" si="4"/>
        <v>-157990.00000000003</v>
      </c>
      <c r="T12" s="15">
        <f t="shared" si="5"/>
        <v>2.5900000000000003</v>
      </c>
      <c r="U12" t="s">
        <v>24</v>
      </c>
    </row>
    <row r="13" spans="1:21" ht="12.75" customHeight="1" x14ac:dyDescent="0.2">
      <c r="A13" s="5" t="s">
        <v>19</v>
      </c>
      <c r="B13" s="5" t="s">
        <v>22</v>
      </c>
      <c r="C13" s="8">
        <v>-340</v>
      </c>
      <c r="D13" s="8">
        <f t="shared" si="0"/>
        <v>0</v>
      </c>
      <c r="E13" s="8">
        <f t="shared" si="1"/>
        <v>-340</v>
      </c>
      <c r="F13" s="15">
        <v>2.6</v>
      </c>
      <c r="G13" s="15">
        <v>-0.01</v>
      </c>
      <c r="H13" s="15">
        <f t="shared" si="2"/>
        <v>2.5900000000000003</v>
      </c>
      <c r="I13" s="12">
        <f t="shared" si="3"/>
        <v>-880.60000000000014</v>
      </c>
      <c r="J13" s="12" t="s">
        <v>62</v>
      </c>
      <c r="L13" s="34">
        <v>36460</v>
      </c>
      <c r="S13" s="12">
        <f t="shared" si="4"/>
        <v>-880.60000000000014</v>
      </c>
      <c r="T13" s="15">
        <f t="shared" si="5"/>
        <v>2.5900000000000003</v>
      </c>
      <c r="U13" t="s">
        <v>24</v>
      </c>
    </row>
    <row r="14" spans="1:21" ht="12.75" customHeight="1" x14ac:dyDescent="0.2">
      <c r="A14" s="5" t="s">
        <v>19</v>
      </c>
      <c r="B14" s="5" t="s">
        <v>22</v>
      </c>
      <c r="C14" s="8">
        <v>-791971</v>
      </c>
      <c r="D14" s="8">
        <f t="shared" si="0"/>
        <v>0</v>
      </c>
      <c r="E14" s="8">
        <f t="shared" si="1"/>
        <v>-791971</v>
      </c>
      <c r="F14" s="15">
        <v>2.6</v>
      </c>
      <c r="G14" s="15">
        <v>-1.2500000000000001E-2</v>
      </c>
      <c r="H14" s="15">
        <f t="shared" si="2"/>
        <v>2.5874999999999999</v>
      </c>
      <c r="I14" s="12">
        <f t="shared" si="3"/>
        <v>-2049224.9624999999</v>
      </c>
      <c r="J14" s="12" t="s">
        <v>61</v>
      </c>
      <c r="L14" s="34">
        <v>36476</v>
      </c>
      <c r="S14" s="12">
        <f t="shared" si="4"/>
        <v>-2049224.9624999999</v>
      </c>
      <c r="T14" s="15">
        <f t="shared" si="5"/>
        <v>2.5874999999999999</v>
      </c>
      <c r="U14" t="s">
        <v>24</v>
      </c>
    </row>
    <row r="15" spans="1:21" ht="12.75" customHeight="1" x14ac:dyDescent="0.2">
      <c r="A15" s="5" t="s">
        <v>19</v>
      </c>
      <c r="B15" s="5" t="s">
        <v>22</v>
      </c>
      <c r="C15" s="8">
        <v>-1000000</v>
      </c>
      <c r="D15" s="8">
        <f t="shared" si="0"/>
        <v>0</v>
      </c>
      <c r="E15" s="8">
        <f t="shared" si="1"/>
        <v>-1000000</v>
      </c>
      <c r="F15" s="15">
        <v>2.6</v>
      </c>
      <c r="G15" s="15">
        <v>-1.4999999999999999E-2</v>
      </c>
      <c r="H15" s="15">
        <f t="shared" si="2"/>
        <v>2.585</v>
      </c>
      <c r="I15" s="12">
        <f t="shared" si="3"/>
        <v>-2585000</v>
      </c>
      <c r="J15" s="12" t="s">
        <v>63</v>
      </c>
      <c r="L15" s="34">
        <v>36486</v>
      </c>
      <c r="S15" s="12">
        <f t="shared" si="4"/>
        <v>-2585000</v>
      </c>
      <c r="T15" s="15">
        <f t="shared" si="5"/>
        <v>2.585</v>
      </c>
      <c r="U15" t="s">
        <v>24</v>
      </c>
    </row>
    <row r="16" spans="1:21" ht="12.75" customHeight="1" x14ac:dyDescent="0.2">
      <c r="A16" s="5" t="s">
        <v>19</v>
      </c>
      <c r="B16" s="5" t="s">
        <v>22</v>
      </c>
      <c r="C16" s="8">
        <v>-1000000</v>
      </c>
      <c r="D16" s="8">
        <f t="shared" si="0"/>
        <v>0</v>
      </c>
      <c r="E16" s="8">
        <f t="shared" si="1"/>
        <v>-1000000</v>
      </c>
      <c r="F16" s="15">
        <v>2.6</v>
      </c>
      <c r="G16" s="15">
        <v>-1.4999999999999999E-2</v>
      </c>
      <c r="H16" s="15">
        <f t="shared" si="2"/>
        <v>2.585</v>
      </c>
      <c r="I16" s="12">
        <f t="shared" si="3"/>
        <v>-2585000</v>
      </c>
      <c r="J16" s="12" t="s">
        <v>63</v>
      </c>
      <c r="L16" s="34">
        <v>36486</v>
      </c>
      <c r="S16" s="12">
        <f t="shared" si="4"/>
        <v>-2585000</v>
      </c>
      <c r="T16" s="15">
        <f t="shared" si="5"/>
        <v>2.585</v>
      </c>
      <c r="U16" t="s">
        <v>24</v>
      </c>
    </row>
    <row r="17" spans="1:21" ht="12.75" customHeight="1" x14ac:dyDescent="0.2">
      <c r="A17" s="5" t="s">
        <v>19</v>
      </c>
      <c r="B17" s="5" t="s">
        <v>22</v>
      </c>
      <c r="C17" s="8">
        <v>-3370625</v>
      </c>
      <c r="D17" s="8">
        <f t="shared" si="0"/>
        <v>0</v>
      </c>
      <c r="E17" s="8">
        <f t="shared" si="1"/>
        <v>-3370625</v>
      </c>
      <c r="F17" s="15">
        <v>2.6</v>
      </c>
      <c r="G17" s="15">
        <v>-1.4999999999999999E-2</v>
      </c>
      <c r="H17" s="15">
        <f t="shared" si="2"/>
        <v>2.585</v>
      </c>
      <c r="I17" s="12">
        <f t="shared" si="3"/>
        <v>-8713065.625</v>
      </c>
      <c r="J17" s="12" t="s">
        <v>64</v>
      </c>
      <c r="L17" s="34">
        <v>36487</v>
      </c>
      <c r="S17" s="12">
        <f t="shared" si="4"/>
        <v>-8713065.625</v>
      </c>
      <c r="T17" s="15">
        <f t="shared" si="5"/>
        <v>2.585</v>
      </c>
      <c r="U17" t="s">
        <v>24</v>
      </c>
    </row>
    <row r="18" spans="1:21" ht="12.75" customHeight="1" x14ac:dyDescent="0.2">
      <c r="A18" s="5" t="s">
        <v>19</v>
      </c>
      <c r="B18" s="5" t="s">
        <v>22</v>
      </c>
      <c r="C18" s="8">
        <v>6000000</v>
      </c>
      <c r="D18" s="8">
        <f t="shared" si="0"/>
        <v>0</v>
      </c>
      <c r="E18" s="8">
        <f t="shared" ref="E18:E28" si="6">SUM(C18:D18)</f>
        <v>6000000</v>
      </c>
      <c r="F18" s="15">
        <v>2.6</v>
      </c>
      <c r="G18" s="15">
        <v>-1.2500000000000001E-2</v>
      </c>
      <c r="H18" s="15">
        <f t="shared" ref="H18:H28" si="7">G18+F18</f>
        <v>2.5874999999999999</v>
      </c>
      <c r="I18" s="12">
        <f t="shared" ref="I18:I28" si="8">H18*C18</f>
        <v>15525000</v>
      </c>
      <c r="J18" s="12" t="s">
        <v>65</v>
      </c>
      <c r="L18" s="34">
        <v>36522</v>
      </c>
      <c r="S18" s="12">
        <f t="shared" ref="S18:S28" si="9">(SUM(M18:Q18)*E18)+I18+R18</f>
        <v>15525000</v>
      </c>
      <c r="T18" s="15">
        <f t="shared" ref="T18:T29" si="10">S18/E18</f>
        <v>2.5874999999999999</v>
      </c>
      <c r="U18" t="s">
        <v>24</v>
      </c>
    </row>
    <row r="19" spans="1:21" ht="12.75" customHeight="1" x14ac:dyDescent="0.2">
      <c r="A19" s="5" t="s">
        <v>19</v>
      </c>
      <c r="B19" s="5" t="s">
        <v>22</v>
      </c>
      <c r="C19" s="8">
        <v>2000000</v>
      </c>
      <c r="D19" s="8">
        <f t="shared" si="0"/>
        <v>0</v>
      </c>
      <c r="E19" s="8">
        <f t="shared" si="6"/>
        <v>2000000</v>
      </c>
      <c r="F19" s="15">
        <v>2.6</v>
      </c>
      <c r="G19" s="15">
        <v>-1.2500000000000001E-2</v>
      </c>
      <c r="H19" s="15">
        <f t="shared" si="7"/>
        <v>2.5874999999999999</v>
      </c>
      <c r="I19" s="12">
        <f t="shared" si="8"/>
        <v>5175000</v>
      </c>
      <c r="J19" s="12" t="s">
        <v>66</v>
      </c>
      <c r="L19" s="34">
        <v>36529</v>
      </c>
      <c r="S19" s="12">
        <f t="shared" si="9"/>
        <v>5175000</v>
      </c>
      <c r="T19" s="15">
        <f t="shared" si="10"/>
        <v>2.5874999999999999</v>
      </c>
      <c r="U19" t="s">
        <v>24</v>
      </c>
    </row>
    <row r="20" spans="1:21" ht="12.75" customHeight="1" x14ac:dyDescent="0.2">
      <c r="A20" s="5" t="s">
        <v>19</v>
      </c>
      <c r="B20" s="5" t="s">
        <v>22</v>
      </c>
      <c r="C20" s="8">
        <v>1500000</v>
      </c>
      <c r="D20" s="8">
        <f t="shared" si="0"/>
        <v>0</v>
      </c>
      <c r="E20" s="8">
        <f t="shared" si="6"/>
        <v>1500000</v>
      </c>
      <c r="F20" s="15">
        <v>2.6</v>
      </c>
      <c r="G20" s="15">
        <v>-0.01</v>
      </c>
      <c r="H20" s="15">
        <f t="shared" si="7"/>
        <v>2.5900000000000003</v>
      </c>
      <c r="I20" s="12">
        <f t="shared" si="8"/>
        <v>3885000.0000000005</v>
      </c>
      <c r="J20" s="12" t="s">
        <v>68</v>
      </c>
      <c r="L20" s="34">
        <v>36532</v>
      </c>
      <c r="S20" s="12">
        <f t="shared" si="9"/>
        <v>3885000.0000000005</v>
      </c>
      <c r="T20" s="15">
        <f t="shared" si="10"/>
        <v>2.5900000000000003</v>
      </c>
      <c r="U20" t="s">
        <v>24</v>
      </c>
    </row>
    <row r="21" spans="1:21" ht="12.75" customHeight="1" x14ac:dyDescent="0.2">
      <c r="A21" s="5" t="s">
        <v>19</v>
      </c>
      <c r="B21" s="5" t="s">
        <v>22</v>
      </c>
      <c r="C21" s="8">
        <v>1500000</v>
      </c>
      <c r="D21" s="8">
        <f t="shared" si="0"/>
        <v>0</v>
      </c>
      <c r="E21" s="8">
        <f t="shared" si="6"/>
        <v>1500000</v>
      </c>
      <c r="F21" s="15">
        <v>2.6</v>
      </c>
      <c r="G21" s="15">
        <v>-0.01</v>
      </c>
      <c r="H21" s="15">
        <f t="shared" si="7"/>
        <v>2.5900000000000003</v>
      </c>
      <c r="I21" s="12">
        <f t="shared" si="8"/>
        <v>3885000.0000000005</v>
      </c>
      <c r="J21" s="12" t="s">
        <v>68</v>
      </c>
      <c r="L21" s="34">
        <v>36532</v>
      </c>
      <c r="S21" s="12">
        <f t="shared" si="9"/>
        <v>3885000.0000000005</v>
      </c>
      <c r="T21" s="15">
        <f t="shared" si="10"/>
        <v>2.5900000000000003</v>
      </c>
      <c r="U21" t="s">
        <v>24</v>
      </c>
    </row>
    <row r="22" spans="1:21" ht="12.75" customHeight="1" x14ac:dyDescent="0.2">
      <c r="A22" s="5" t="s">
        <v>19</v>
      </c>
      <c r="B22" s="5" t="s">
        <v>22</v>
      </c>
      <c r="C22" s="8">
        <v>2000000</v>
      </c>
      <c r="D22" s="8">
        <f t="shared" si="0"/>
        <v>0</v>
      </c>
      <c r="E22" s="8">
        <f t="shared" si="6"/>
        <v>2000000</v>
      </c>
      <c r="F22" s="15">
        <v>2.6</v>
      </c>
      <c r="G22" s="15">
        <v>-0.01</v>
      </c>
      <c r="H22" s="15">
        <f t="shared" si="7"/>
        <v>2.5900000000000003</v>
      </c>
      <c r="I22" s="12">
        <f t="shared" si="8"/>
        <v>5180000.0000000009</v>
      </c>
      <c r="J22" s="12" t="s">
        <v>68</v>
      </c>
      <c r="L22" s="34">
        <v>36532</v>
      </c>
      <c r="S22" s="12">
        <f t="shared" si="9"/>
        <v>5180000.0000000009</v>
      </c>
      <c r="T22" s="15">
        <f t="shared" si="10"/>
        <v>2.5900000000000003</v>
      </c>
      <c r="U22" t="s">
        <v>24</v>
      </c>
    </row>
    <row r="23" spans="1:21" ht="12.75" customHeight="1" x14ac:dyDescent="0.2">
      <c r="A23" s="5" t="s">
        <v>19</v>
      </c>
      <c r="B23" s="5" t="s">
        <v>22</v>
      </c>
      <c r="C23" s="8">
        <v>-7056064</v>
      </c>
      <c r="D23" s="8">
        <f t="shared" si="0"/>
        <v>0</v>
      </c>
      <c r="E23" s="8">
        <f t="shared" si="6"/>
        <v>-7056064</v>
      </c>
      <c r="F23" s="15">
        <v>2.6</v>
      </c>
      <c r="G23" s="15">
        <v>-0.01</v>
      </c>
      <c r="H23" s="15">
        <f t="shared" si="7"/>
        <v>2.5900000000000003</v>
      </c>
      <c r="I23" s="12">
        <f t="shared" si="8"/>
        <v>-18275205.760000002</v>
      </c>
      <c r="J23" s="12" t="s">
        <v>69</v>
      </c>
      <c r="L23" s="34">
        <v>36545</v>
      </c>
      <c r="S23" s="12">
        <f t="shared" si="9"/>
        <v>-18275205.760000002</v>
      </c>
      <c r="T23" s="15">
        <f t="shared" si="10"/>
        <v>2.5900000000000003</v>
      </c>
      <c r="U23" t="s">
        <v>24</v>
      </c>
    </row>
    <row r="24" spans="1:21" ht="12.75" customHeight="1" x14ac:dyDescent="0.2">
      <c r="A24" s="5" t="s">
        <v>19</v>
      </c>
      <c r="B24" s="5" t="s">
        <v>22</v>
      </c>
      <c r="C24" s="8">
        <v>-5700000</v>
      </c>
      <c r="D24" s="8">
        <f t="shared" si="0"/>
        <v>0</v>
      </c>
      <c r="E24" s="8">
        <f t="shared" si="6"/>
        <v>-5700000</v>
      </c>
      <c r="F24" s="15">
        <v>2.6</v>
      </c>
      <c r="G24" s="15">
        <v>-0.01</v>
      </c>
      <c r="H24" s="15">
        <f t="shared" si="7"/>
        <v>2.5900000000000003</v>
      </c>
      <c r="I24" s="12">
        <f t="shared" si="8"/>
        <v>-14763000.000000002</v>
      </c>
      <c r="J24" s="12" t="s">
        <v>70</v>
      </c>
      <c r="L24" s="34">
        <v>36552</v>
      </c>
      <c r="S24" s="12">
        <f t="shared" si="9"/>
        <v>-14763000.000000002</v>
      </c>
      <c r="T24" s="15">
        <f t="shared" si="10"/>
        <v>2.5900000000000003</v>
      </c>
      <c r="U24" t="s">
        <v>24</v>
      </c>
    </row>
    <row r="25" spans="1:21" ht="12.75" customHeight="1" x14ac:dyDescent="0.2">
      <c r="A25" s="5" t="s">
        <v>19</v>
      </c>
      <c r="B25" s="5" t="s">
        <v>22</v>
      </c>
      <c r="C25" s="8">
        <v>-2939764</v>
      </c>
      <c r="D25" s="8">
        <f t="shared" si="0"/>
        <v>0</v>
      </c>
      <c r="E25" s="8">
        <f t="shared" si="6"/>
        <v>-2939764</v>
      </c>
      <c r="F25" s="15">
        <v>2.6</v>
      </c>
      <c r="G25" s="15">
        <v>-0.01</v>
      </c>
      <c r="H25" s="15">
        <f t="shared" si="7"/>
        <v>2.5900000000000003</v>
      </c>
      <c r="I25" s="12">
        <f t="shared" si="8"/>
        <v>-7613988.7600000007</v>
      </c>
      <c r="J25" s="12" t="s">
        <v>71</v>
      </c>
      <c r="L25" s="34">
        <v>36556</v>
      </c>
      <c r="S25" s="12">
        <f t="shared" si="9"/>
        <v>-7613988.7600000007</v>
      </c>
      <c r="T25" s="15">
        <f t="shared" si="10"/>
        <v>2.5900000000000003</v>
      </c>
      <c r="U25" t="s">
        <v>24</v>
      </c>
    </row>
    <row r="26" spans="1:21" ht="12.75" customHeight="1" x14ac:dyDescent="0.2">
      <c r="A26" s="5" t="s">
        <v>19</v>
      </c>
      <c r="B26" s="5" t="s">
        <v>22</v>
      </c>
      <c r="C26" s="8">
        <v>2000000</v>
      </c>
      <c r="D26" s="8">
        <f t="shared" si="0"/>
        <v>0</v>
      </c>
      <c r="E26" s="8">
        <f t="shared" si="6"/>
        <v>2000000</v>
      </c>
      <c r="F26" s="15">
        <v>2.6</v>
      </c>
      <c r="G26" s="15">
        <v>-0.01</v>
      </c>
      <c r="H26" s="15">
        <f t="shared" si="7"/>
        <v>2.5900000000000003</v>
      </c>
      <c r="I26" s="12">
        <f t="shared" si="8"/>
        <v>5180000.0000000009</v>
      </c>
      <c r="J26" s="12" t="s">
        <v>72</v>
      </c>
      <c r="K26" s="12" t="s">
        <v>73</v>
      </c>
      <c r="L26" s="34">
        <v>36557</v>
      </c>
      <c r="S26" s="12">
        <f t="shared" si="9"/>
        <v>5180000.0000000009</v>
      </c>
      <c r="T26" s="15">
        <f t="shared" si="10"/>
        <v>2.5900000000000003</v>
      </c>
      <c r="U26" t="s">
        <v>24</v>
      </c>
    </row>
    <row r="27" spans="1:21" ht="12.75" customHeight="1" x14ac:dyDescent="0.2">
      <c r="A27" s="5" t="s">
        <v>19</v>
      </c>
      <c r="B27" s="5" t="s">
        <v>22</v>
      </c>
      <c r="C27" s="8">
        <v>-3240000</v>
      </c>
      <c r="D27" s="8">
        <f t="shared" si="0"/>
        <v>0</v>
      </c>
      <c r="E27" s="8">
        <f t="shared" si="6"/>
        <v>-3240000</v>
      </c>
      <c r="F27" s="15">
        <v>2.6</v>
      </c>
      <c r="G27" s="15">
        <v>-0.01</v>
      </c>
      <c r="H27" s="15">
        <f t="shared" si="7"/>
        <v>2.5900000000000003</v>
      </c>
      <c r="I27" s="12">
        <f t="shared" si="8"/>
        <v>-8391600.0000000019</v>
      </c>
      <c r="J27" s="12" t="s">
        <v>72</v>
      </c>
      <c r="K27" s="12" t="s">
        <v>74</v>
      </c>
      <c r="L27" s="34">
        <v>36557</v>
      </c>
      <c r="S27" s="12">
        <f t="shared" si="9"/>
        <v>-8391600.0000000019</v>
      </c>
      <c r="T27" s="15">
        <f t="shared" si="10"/>
        <v>2.5900000000000007</v>
      </c>
      <c r="U27" t="s">
        <v>24</v>
      </c>
    </row>
    <row r="28" spans="1:21" ht="12.75" customHeight="1" x14ac:dyDescent="0.2">
      <c r="A28" s="5" t="s">
        <v>19</v>
      </c>
      <c r="B28" s="5" t="s">
        <v>22</v>
      </c>
      <c r="C28" s="8">
        <v>-866129</v>
      </c>
      <c r="D28" s="8">
        <f t="shared" si="0"/>
        <v>0</v>
      </c>
      <c r="E28" s="8">
        <f t="shared" si="6"/>
        <v>-866129</v>
      </c>
      <c r="F28" s="15">
        <v>2.6</v>
      </c>
      <c r="G28" s="15">
        <v>-0.01</v>
      </c>
      <c r="H28" s="15">
        <f t="shared" si="7"/>
        <v>2.5900000000000003</v>
      </c>
      <c r="I28" s="12">
        <f t="shared" si="8"/>
        <v>-2243274.1100000003</v>
      </c>
      <c r="J28" s="12" t="s">
        <v>75</v>
      </c>
      <c r="L28" s="34">
        <v>36558</v>
      </c>
      <c r="S28" s="12">
        <f t="shared" si="9"/>
        <v>-2243274.1100000003</v>
      </c>
      <c r="T28" s="15">
        <f t="shared" si="10"/>
        <v>2.5900000000000003</v>
      </c>
      <c r="U28" t="s">
        <v>24</v>
      </c>
    </row>
    <row r="29" spans="1:21" ht="12.75" customHeight="1" x14ac:dyDescent="0.2">
      <c r="A29" s="5" t="s">
        <v>19</v>
      </c>
      <c r="B29" s="5" t="s">
        <v>22</v>
      </c>
      <c r="C29" s="8">
        <v>9864643</v>
      </c>
      <c r="D29" s="8">
        <f t="shared" si="0"/>
        <v>0</v>
      </c>
      <c r="E29" s="8">
        <f t="shared" ref="E29:E34" si="11">SUM(C29:D29)</f>
        <v>9864643</v>
      </c>
      <c r="F29" s="15">
        <v>2.6</v>
      </c>
      <c r="G29" s="15">
        <v>-0.01</v>
      </c>
      <c r="H29" s="15">
        <f t="shared" ref="H29:H34" si="12">G29+F29</f>
        <v>2.5900000000000003</v>
      </c>
      <c r="I29" s="12">
        <f t="shared" ref="I29:I34" si="13">H29*C29</f>
        <v>25549425.370000005</v>
      </c>
      <c r="J29" s="12" t="s">
        <v>76</v>
      </c>
      <c r="L29" s="34">
        <v>36563</v>
      </c>
      <c r="S29" s="12">
        <f t="shared" ref="S29:S34" si="14">(SUM(M29:Q29)*E29)+I29+R29</f>
        <v>25549425.370000005</v>
      </c>
      <c r="T29" s="15">
        <f t="shared" si="10"/>
        <v>2.5900000000000003</v>
      </c>
      <c r="U29" t="s">
        <v>24</v>
      </c>
    </row>
    <row r="30" spans="1:21" ht="12.75" customHeight="1" x14ac:dyDescent="0.2">
      <c r="A30" s="5" t="s">
        <v>19</v>
      </c>
      <c r="B30" s="5" t="s">
        <v>22</v>
      </c>
      <c r="C30" s="8">
        <v>881250</v>
      </c>
      <c r="D30" s="8">
        <f t="shared" si="0"/>
        <v>0</v>
      </c>
      <c r="E30" s="8">
        <f t="shared" si="11"/>
        <v>881250</v>
      </c>
      <c r="F30" s="15">
        <v>2.6</v>
      </c>
      <c r="G30" s="15">
        <v>-0.01</v>
      </c>
      <c r="H30" s="15">
        <f t="shared" si="12"/>
        <v>2.5900000000000003</v>
      </c>
      <c r="I30" s="12">
        <f t="shared" si="13"/>
        <v>2282437.5000000005</v>
      </c>
      <c r="J30" s="12" t="s">
        <v>77</v>
      </c>
      <c r="L30" s="34">
        <v>36564</v>
      </c>
      <c r="S30" s="12">
        <f t="shared" si="14"/>
        <v>2282437.5000000005</v>
      </c>
      <c r="T30" s="15">
        <f>S30/E30</f>
        <v>2.5900000000000007</v>
      </c>
      <c r="U30" t="s">
        <v>24</v>
      </c>
    </row>
    <row r="31" spans="1:21" ht="12.75" customHeight="1" x14ac:dyDescent="0.2">
      <c r="A31" s="5" t="s">
        <v>19</v>
      </c>
      <c r="B31" s="5" t="s">
        <v>22</v>
      </c>
      <c r="C31" s="8">
        <v>5000000</v>
      </c>
      <c r="D31" s="8">
        <f t="shared" si="0"/>
        <v>0</v>
      </c>
      <c r="E31" s="8">
        <f t="shared" si="11"/>
        <v>5000000</v>
      </c>
      <c r="F31" s="15">
        <v>2.6</v>
      </c>
      <c r="G31" s="15">
        <v>-0.01</v>
      </c>
      <c r="H31" s="15">
        <f t="shared" si="12"/>
        <v>2.5900000000000003</v>
      </c>
      <c r="I31" s="12">
        <f t="shared" si="13"/>
        <v>12950000.000000002</v>
      </c>
      <c r="J31" s="12" t="s">
        <v>78</v>
      </c>
      <c r="L31" s="34">
        <v>36570</v>
      </c>
      <c r="S31" s="12">
        <f t="shared" si="14"/>
        <v>12950000.000000002</v>
      </c>
      <c r="T31" s="15">
        <f>S31/E31</f>
        <v>2.5900000000000003</v>
      </c>
      <c r="U31" t="s">
        <v>24</v>
      </c>
    </row>
    <row r="32" spans="1:21" ht="12.75" customHeight="1" x14ac:dyDescent="0.2">
      <c r="A32" s="5" t="s">
        <v>19</v>
      </c>
      <c r="B32" s="5" t="s">
        <v>22</v>
      </c>
      <c r="C32" s="8">
        <v>3500000</v>
      </c>
      <c r="D32" s="8">
        <f t="shared" si="0"/>
        <v>0</v>
      </c>
      <c r="E32" s="8">
        <f t="shared" si="11"/>
        <v>3500000</v>
      </c>
      <c r="F32" s="15">
        <v>2.6</v>
      </c>
      <c r="G32" s="15">
        <v>-0.01</v>
      </c>
      <c r="H32" s="15">
        <f t="shared" si="12"/>
        <v>2.5900000000000003</v>
      </c>
      <c r="I32" s="12">
        <f t="shared" si="13"/>
        <v>9065000.0000000019</v>
      </c>
      <c r="J32" s="12" t="s">
        <v>79</v>
      </c>
      <c r="L32" s="34">
        <v>36572</v>
      </c>
      <c r="S32" s="12">
        <f t="shared" si="14"/>
        <v>9065000.0000000019</v>
      </c>
      <c r="T32" s="15">
        <f>S32/E32</f>
        <v>2.5900000000000007</v>
      </c>
      <c r="U32" t="s">
        <v>24</v>
      </c>
    </row>
    <row r="33" spans="1:21" ht="12.75" customHeight="1" x14ac:dyDescent="0.2">
      <c r="A33" s="5" t="s">
        <v>19</v>
      </c>
      <c r="B33" s="5" t="s">
        <v>22</v>
      </c>
      <c r="C33" s="8">
        <v>800000</v>
      </c>
      <c r="D33" s="8">
        <f t="shared" si="0"/>
        <v>0</v>
      </c>
      <c r="E33" s="8">
        <f t="shared" si="11"/>
        <v>800000</v>
      </c>
      <c r="F33" s="15">
        <v>2.6</v>
      </c>
      <c r="G33" s="15">
        <v>-0.01</v>
      </c>
      <c r="H33" s="15">
        <f t="shared" si="12"/>
        <v>2.5900000000000003</v>
      </c>
      <c r="I33" s="12">
        <f t="shared" si="13"/>
        <v>2072000.0000000002</v>
      </c>
      <c r="J33" s="12" t="s">
        <v>80</v>
      </c>
      <c r="L33" s="34">
        <v>36578</v>
      </c>
      <c r="S33" s="12">
        <f t="shared" si="14"/>
        <v>2072000.0000000002</v>
      </c>
      <c r="T33" s="15">
        <f>S33/E33</f>
        <v>2.5900000000000003</v>
      </c>
      <c r="U33" t="s">
        <v>24</v>
      </c>
    </row>
    <row r="34" spans="1:21" ht="12.75" customHeight="1" x14ac:dyDescent="0.2">
      <c r="A34" s="5" t="s">
        <v>19</v>
      </c>
      <c r="B34" s="5" t="s">
        <v>22</v>
      </c>
      <c r="C34" s="8">
        <v>-1202628</v>
      </c>
      <c r="D34" s="8">
        <f t="shared" si="0"/>
        <v>0</v>
      </c>
      <c r="E34" s="8">
        <f t="shared" si="11"/>
        <v>-1202628</v>
      </c>
      <c r="F34" s="15">
        <v>2.58</v>
      </c>
      <c r="G34" s="15">
        <v>0</v>
      </c>
      <c r="H34" s="15">
        <f t="shared" si="12"/>
        <v>2.58</v>
      </c>
      <c r="I34" s="12">
        <f t="shared" si="13"/>
        <v>-3102780.24</v>
      </c>
      <c r="J34" s="12" t="s">
        <v>81</v>
      </c>
      <c r="L34" s="34">
        <v>36584</v>
      </c>
      <c r="S34" s="12">
        <f t="shared" si="14"/>
        <v>-3102780.24</v>
      </c>
      <c r="T34" s="15">
        <f>S34/E34</f>
        <v>2.58</v>
      </c>
      <c r="U34" t="s">
        <v>24</v>
      </c>
    </row>
    <row r="35" spans="1:21" ht="12.75" customHeight="1" x14ac:dyDescent="0.2">
      <c r="A35" s="5" t="s">
        <v>19</v>
      </c>
      <c r="B35" s="5" t="s">
        <v>22</v>
      </c>
      <c r="C35" s="8">
        <v>-74006</v>
      </c>
      <c r="D35" s="8">
        <f t="shared" si="0"/>
        <v>0</v>
      </c>
      <c r="E35" s="8">
        <f t="shared" ref="E35:E43" si="15">SUM(C35:D35)</f>
        <v>-74006</v>
      </c>
      <c r="F35" s="15">
        <v>2.58</v>
      </c>
      <c r="G35" s="15">
        <v>0</v>
      </c>
      <c r="H35" s="15">
        <f t="shared" ref="H35:H43" si="16">G35+F35</f>
        <v>2.58</v>
      </c>
      <c r="I35" s="12">
        <f t="shared" ref="I35:I43" si="17">H35*C35</f>
        <v>-190935.48</v>
      </c>
      <c r="J35" s="12" t="s">
        <v>82</v>
      </c>
      <c r="L35" s="34">
        <v>36585</v>
      </c>
      <c r="S35" s="12">
        <f t="shared" ref="S35:S43" si="18">(SUM(M35:Q35)*E35)+I35+R35</f>
        <v>-190935.48</v>
      </c>
      <c r="T35" s="15">
        <f t="shared" ref="T35:T43" si="19">S35/E35</f>
        <v>2.58</v>
      </c>
      <c r="U35" t="s">
        <v>24</v>
      </c>
    </row>
    <row r="36" spans="1:21" ht="12.75" customHeight="1" x14ac:dyDescent="0.2">
      <c r="A36" s="5" t="s">
        <v>19</v>
      </c>
      <c r="B36" s="5" t="s">
        <v>22</v>
      </c>
      <c r="C36" s="8">
        <v>123894</v>
      </c>
      <c r="D36" s="8">
        <f t="shared" si="0"/>
        <v>0</v>
      </c>
      <c r="E36" s="8">
        <f t="shared" si="15"/>
        <v>123894</v>
      </c>
      <c r="F36" s="15">
        <v>2.58</v>
      </c>
      <c r="G36" s="15">
        <v>0</v>
      </c>
      <c r="H36" s="15">
        <f t="shared" si="16"/>
        <v>2.58</v>
      </c>
      <c r="I36" s="12">
        <f t="shared" si="17"/>
        <v>319646.52</v>
      </c>
      <c r="J36" s="12" t="s">
        <v>83</v>
      </c>
      <c r="L36" s="34">
        <v>36586</v>
      </c>
      <c r="S36" s="12">
        <f t="shared" si="18"/>
        <v>319646.52</v>
      </c>
      <c r="T36" s="15">
        <f t="shared" si="19"/>
        <v>2.58</v>
      </c>
      <c r="U36" t="s">
        <v>24</v>
      </c>
    </row>
    <row r="37" spans="1:21" ht="12.75" customHeight="1" x14ac:dyDescent="0.2">
      <c r="A37" s="5" t="s">
        <v>19</v>
      </c>
      <c r="B37" s="5" t="s">
        <v>22</v>
      </c>
      <c r="C37" s="8">
        <v>12322</v>
      </c>
      <c r="D37" s="8">
        <f t="shared" si="0"/>
        <v>0</v>
      </c>
      <c r="E37" s="8">
        <f t="shared" si="15"/>
        <v>12322</v>
      </c>
      <c r="F37" s="15">
        <v>2.58</v>
      </c>
      <c r="G37" s="15">
        <v>0</v>
      </c>
      <c r="H37" s="15">
        <f t="shared" si="16"/>
        <v>2.58</v>
      </c>
      <c r="I37" s="12">
        <f t="shared" si="17"/>
        <v>31790.760000000002</v>
      </c>
      <c r="J37" s="12" t="s">
        <v>83</v>
      </c>
      <c r="L37" s="34">
        <v>36586</v>
      </c>
      <c r="S37" s="12">
        <f t="shared" si="18"/>
        <v>31790.760000000002</v>
      </c>
      <c r="T37" s="15">
        <f t="shared" si="19"/>
        <v>2.58</v>
      </c>
      <c r="U37" t="s">
        <v>24</v>
      </c>
    </row>
    <row r="38" spans="1:21" ht="12.75" customHeight="1" x14ac:dyDescent="0.2">
      <c r="A38" s="5" t="s">
        <v>19</v>
      </c>
      <c r="B38" s="5" t="s">
        <v>22</v>
      </c>
      <c r="C38" s="8">
        <v>1140418</v>
      </c>
      <c r="D38" s="8">
        <f t="shared" si="0"/>
        <v>0</v>
      </c>
      <c r="E38" s="8">
        <f t="shared" si="15"/>
        <v>1140418</v>
      </c>
      <c r="F38" s="15">
        <v>2.58</v>
      </c>
      <c r="G38" s="15">
        <v>0</v>
      </c>
      <c r="H38" s="15">
        <f t="shared" si="16"/>
        <v>2.58</v>
      </c>
      <c r="I38" s="12">
        <f t="shared" si="17"/>
        <v>2942278.44</v>
      </c>
      <c r="J38" s="12" t="s">
        <v>83</v>
      </c>
      <c r="L38" s="34">
        <v>36586</v>
      </c>
      <c r="S38" s="12">
        <f t="shared" si="18"/>
        <v>2942278.44</v>
      </c>
      <c r="T38" s="15">
        <f t="shared" si="19"/>
        <v>2.58</v>
      </c>
      <c r="U38" t="s">
        <v>24</v>
      </c>
    </row>
    <row r="39" spans="1:21" ht="12.75" customHeight="1" x14ac:dyDescent="0.2">
      <c r="A39" s="5" t="s">
        <v>19</v>
      </c>
      <c r="B39" s="5" t="s">
        <v>22</v>
      </c>
      <c r="C39" s="8">
        <v>-1140418</v>
      </c>
      <c r="D39" s="8">
        <f t="shared" si="0"/>
        <v>0</v>
      </c>
      <c r="E39" s="8">
        <f t="shared" si="15"/>
        <v>-1140418</v>
      </c>
      <c r="F39" s="15">
        <v>2.59</v>
      </c>
      <c r="G39" s="15">
        <v>0</v>
      </c>
      <c r="H39" s="15">
        <f t="shared" si="16"/>
        <v>2.59</v>
      </c>
      <c r="I39" s="12">
        <f t="shared" si="17"/>
        <v>-2953682.6199999996</v>
      </c>
      <c r="J39" s="12" t="s">
        <v>83</v>
      </c>
      <c r="L39" s="34">
        <v>36586</v>
      </c>
      <c r="S39" s="12">
        <f t="shared" si="18"/>
        <v>-2953682.6199999996</v>
      </c>
      <c r="T39" s="15">
        <f t="shared" si="19"/>
        <v>2.59</v>
      </c>
      <c r="U39" t="s">
        <v>24</v>
      </c>
    </row>
    <row r="40" spans="1:21" ht="12.75" customHeight="1" x14ac:dyDescent="0.2">
      <c r="A40" s="5" t="s">
        <v>19</v>
      </c>
      <c r="B40" s="5" t="s">
        <v>22</v>
      </c>
      <c r="C40" s="8">
        <v>-300337</v>
      </c>
      <c r="D40" s="8">
        <f t="shared" si="0"/>
        <v>0</v>
      </c>
      <c r="E40" s="8">
        <f t="shared" si="15"/>
        <v>-300337</v>
      </c>
      <c r="F40" s="15">
        <v>2.9</v>
      </c>
      <c r="G40" s="15">
        <v>0</v>
      </c>
      <c r="H40" s="15">
        <f t="shared" si="16"/>
        <v>2.9</v>
      </c>
      <c r="I40" s="12">
        <f t="shared" si="17"/>
        <v>-870977.29999999993</v>
      </c>
      <c r="J40" s="12" t="s">
        <v>90</v>
      </c>
      <c r="L40" s="34">
        <v>36616</v>
      </c>
      <c r="S40" s="12">
        <f t="shared" si="18"/>
        <v>-870977.29999999993</v>
      </c>
      <c r="T40" s="15">
        <f t="shared" si="19"/>
        <v>2.9</v>
      </c>
      <c r="U40" t="s">
        <v>24</v>
      </c>
    </row>
    <row r="41" spans="1:21" ht="12.75" customHeight="1" x14ac:dyDescent="0.2">
      <c r="A41" s="5" t="s">
        <v>19</v>
      </c>
      <c r="B41" s="5" t="s">
        <v>22</v>
      </c>
      <c r="C41" s="8">
        <v>1582721</v>
      </c>
      <c r="D41" s="8">
        <f t="shared" si="0"/>
        <v>0</v>
      </c>
      <c r="E41" s="8">
        <f t="shared" si="15"/>
        <v>1582721</v>
      </c>
      <c r="F41" s="15">
        <v>2.7</v>
      </c>
      <c r="G41" s="15">
        <v>0</v>
      </c>
      <c r="H41" s="15">
        <f t="shared" si="16"/>
        <v>2.7</v>
      </c>
      <c r="I41" s="12">
        <f t="shared" si="17"/>
        <v>4273346.7</v>
      </c>
      <c r="J41" s="12" t="s">
        <v>91</v>
      </c>
      <c r="L41" s="34">
        <v>36612</v>
      </c>
      <c r="S41" s="12">
        <f t="shared" si="18"/>
        <v>4273346.7</v>
      </c>
      <c r="T41" s="15">
        <f t="shared" si="19"/>
        <v>2.7</v>
      </c>
      <c r="U41" t="s">
        <v>24</v>
      </c>
    </row>
    <row r="42" spans="1:21" ht="12.75" customHeight="1" x14ac:dyDescent="0.2">
      <c r="A42" s="5" t="s">
        <v>19</v>
      </c>
      <c r="B42" s="5" t="s">
        <v>22</v>
      </c>
      <c r="C42" s="8">
        <v>55997</v>
      </c>
      <c r="D42" s="8">
        <f t="shared" si="0"/>
        <v>0</v>
      </c>
      <c r="E42" s="8">
        <f t="shared" si="15"/>
        <v>55997</v>
      </c>
      <c r="F42" s="15">
        <v>3.08</v>
      </c>
      <c r="G42" s="15">
        <v>0</v>
      </c>
      <c r="H42" s="15">
        <f t="shared" si="16"/>
        <v>3.08</v>
      </c>
      <c r="I42" s="12">
        <f t="shared" si="17"/>
        <v>172470.76</v>
      </c>
      <c r="J42" s="12" t="s">
        <v>92</v>
      </c>
      <c r="L42" s="34">
        <v>36647</v>
      </c>
      <c r="S42" s="12">
        <f t="shared" si="18"/>
        <v>172470.76</v>
      </c>
      <c r="T42" s="15">
        <f t="shared" si="19"/>
        <v>3.08</v>
      </c>
      <c r="U42" t="s">
        <v>24</v>
      </c>
    </row>
    <row r="43" spans="1:21" ht="12.75" customHeight="1" x14ac:dyDescent="0.2">
      <c r="A43" s="5" t="s">
        <v>19</v>
      </c>
      <c r="B43" s="5" t="s">
        <v>22</v>
      </c>
      <c r="C43" s="8">
        <v>-4402</v>
      </c>
      <c r="D43" s="8">
        <f t="shared" si="0"/>
        <v>0</v>
      </c>
      <c r="E43" s="8">
        <f t="shared" si="15"/>
        <v>-4402</v>
      </c>
      <c r="F43" s="15">
        <v>2.6</v>
      </c>
      <c r="G43" s="15">
        <v>0</v>
      </c>
      <c r="H43" s="15">
        <f t="shared" si="16"/>
        <v>2.6</v>
      </c>
      <c r="I43" s="12">
        <f t="shared" si="17"/>
        <v>-11445.2</v>
      </c>
      <c r="J43" s="12" t="s">
        <v>93</v>
      </c>
      <c r="L43" s="34">
        <v>36679</v>
      </c>
      <c r="S43" s="12">
        <f t="shared" si="18"/>
        <v>-11445.2</v>
      </c>
      <c r="T43" s="15">
        <f t="shared" si="19"/>
        <v>2.6</v>
      </c>
      <c r="U43" t="s">
        <v>24</v>
      </c>
    </row>
    <row r="44" spans="1:21" x14ac:dyDescent="0.2">
      <c r="A44" s="5" t="s">
        <v>19</v>
      </c>
      <c r="B44" s="5" t="s">
        <v>22</v>
      </c>
      <c r="C44" s="8">
        <v>4402</v>
      </c>
      <c r="D44" s="8">
        <f t="shared" si="0"/>
        <v>0</v>
      </c>
      <c r="E44" s="8">
        <f>SUM(C44:D44)</f>
        <v>4402</v>
      </c>
      <c r="F44" s="15">
        <v>0</v>
      </c>
      <c r="G44" s="15">
        <v>0</v>
      </c>
      <c r="H44" s="15">
        <f>G44+F44</f>
        <v>0</v>
      </c>
      <c r="I44" s="12">
        <f>H44*C44</f>
        <v>0</v>
      </c>
      <c r="J44" s="12" t="s">
        <v>93</v>
      </c>
      <c r="L44" s="34">
        <v>36679</v>
      </c>
      <c r="S44" s="12">
        <f>(SUM(M44:Q44)*E44)+I44+R44</f>
        <v>0</v>
      </c>
      <c r="T44" s="15">
        <f>S44/E44</f>
        <v>0</v>
      </c>
      <c r="U44" t="s">
        <v>24</v>
      </c>
    </row>
    <row r="45" spans="1:21" ht="13.5" thickBot="1" x14ac:dyDescent="0.25">
      <c r="C45" s="9">
        <f>SUM(C10:C44)</f>
        <v>9497963</v>
      </c>
      <c r="D45" s="9">
        <f>SUM(D10:D44)</f>
        <v>0</v>
      </c>
      <c r="E45" s="9">
        <f>SUM(E10:E44)</f>
        <v>9497963</v>
      </c>
      <c r="F45" s="16"/>
      <c r="G45" s="16"/>
      <c r="H45" s="16"/>
      <c r="I45" s="21">
        <f>SUM(I10:I44)</f>
        <v>24705740.392500009</v>
      </c>
      <c r="J45" s="21"/>
      <c r="K45" s="21"/>
      <c r="L45" s="35"/>
      <c r="M45" s="16"/>
      <c r="N45" s="16"/>
      <c r="O45" s="16"/>
      <c r="P45" s="16"/>
      <c r="Q45" s="21"/>
      <c r="R45" s="21">
        <f>SUM(R10:R44)</f>
        <v>0</v>
      </c>
      <c r="S45" s="21">
        <f>SUM(S10:S44)</f>
        <v>24705740.392500009</v>
      </c>
      <c r="T45" s="16">
        <f>S45/E45</f>
        <v>2.6011619957352972</v>
      </c>
    </row>
    <row r="46" spans="1:21" ht="13.5" thickTop="1" x14ac:dyDescent="0.2"/>
    <row r="47" spans="1:21" ht="13.5" thickBot="1" x14ac:dyDescent="0.25">
      <c r="A47" s="27" t="s">
        <v>19</v>
      </c>
      <c r="B47" s="27" t="s">
        <v>25</v>
      </c>
      <c r="C47" s="9">
        <f>SUM(C5,C8,C45)</f>
        <v>9497963</v>
      </c>
      <c r="D47" s="9">
        <f>SUM(D5,D8,D45)</f>
        <v>0</v>
      </c>
      <c r="E47" s="9">
        <f>SUM(E5,E8,E45)</f>
        <v>9497963</v>
      </c>
      <c r="F47" s="16"/>
      <c r="G47" s="16"/>
      <c r="H47" s="16">
        <f>I47/E47</f>
        <v>2.6011619957352972</v>
      </c>
      <c r="I47" s="21">
        <f>SUM(I5,I8,I45)</f>
        <v>24705740.392500009</v>
      </c>
      <c r="J47" s="21"/>
      <c r="K47" s="21"/>
      <c r="L47" s="35"/>
      <c r="M47" s="16"/>
      <c r="N47" s="16"/>
      <c r="O47" s="16"/>
      <c r="P47" s="16"/>
      <c r="Q47" s="21"/>
      <c r="R47" s="21">
        <f>SUM(R5,R8,R45)</f>
        <v>0</v>
      </c>
      <c r="S47" s="21">
        <f>SUM(S5,S8,S45)</f>
        <v>24705740.392500009</v>
      </c>
      <c r="T47" s="16">
        <f>S47/E47</f>
        <v>2.6011619957352972</v>
      </c>
    </row>
    <row r="48" spans="1:21" ht="13.5" thickTop="1" x14ac:dyDescent="0.2">
      <c r="A48" s="30"/>
      <c r="B48" s="30"/>
      <c r="C48" s="11"/>
      <c r="D48" s="11"/>
      <c r="E48" s="11"/>
      <c r="F48" s="18"/>
      <c r="G48" s="18"/>
      <c r="H48" s="18"/>
      <c r="I48" s="23"/>
      <c r="J48" s="23"/>
      <c r="K48" s="23"/>
      <c r="L48" s="36"/>
      <c r="M48" s="18"/>
      <c r="N48" s="18"/>
      <c r="O48" s="18"/>
      <c r="P48" s="18"/>
      <c r="Q48" s="23"/>
      <c r="R48" s="23"/>
      <c r="S48" s="23"/>
      <c r="T48" s="18"/>
    </row>
    <row r="49" spans="1:24" s="44" customFormat="1" x14ac:dyDescent="0.2">
      <c r="A49" s="39" t="s">
        <v>19</v>
      </c>
      <c r="B49" s="39" t="s">
        <v>22</v>
      </c>
      <c r="C49" s="40">
        <v>-123894</v>
      </c>
      <c r="D49" s="40">
        <f>C49*0</f>
        <v>0</v>
      </c>
      <c r="E49" s="40">
        <f>SUM(C49:D49)</f>
        <v>-123894</v>
      </c>
      <c r="F49" s="41">
        <v>2.58</v>
      </c>
      <c r="G49" s="41">
        <v>0</v>
      </c>
      <c r="H49" s="41">
        <f>G49+F49</f>
        <v>2.58</v>
      </c>
      <c r="I49" s="42">
        <f>H49*C49</f>
        <v>-319646.52</v>
      </c>
      <c r="J49" s="42" t="s">
        <v>83</v>
      </c>
      <c r="K49" s="42"/>
      <c r="L49" s="43">
        <v>36586</v>
      </c>
      <c r="M49" s="41" t="s">
        <v>84</v>
      </c>
      <c r="N49" s="41"/>
      <c r="O49" s="41"/>
      <c r="P49" s="41"/>
      <c r="Q49" s="42"/>
      <c r="R49" s="42"/>
      <c r="S49" s="42">
        <f>(SUM(M49:Q49)*E49)+I49+R49</f>
        <v>-319646.52</v>
      </c>
      <c r="T49" s="41">
        <f>S49/E49</f>
        <v>2.58</v>
      </c>
      <c r="U49" s="44" t="s">
        <v>24</v>
      </c>
    </row>
    <row r="50" spans="1:24" s="44" customFormat="1" x14ac:dyDescent="0.2">
      <c r="A50" s="39" t="s">
        <v>19</v>
      </c>
      <c r="B50" s="39" t="s">
        <v>22</v>
      </c>
      <c r="C50" s="40">
        <v>-12322</v>
      </c>
      <c r="D50" s="40">
        <f>C50*0</f>
        <v>0</v>
      </c>
      <c r="E50" s="40">
        <f>SUM(C50:D50)</f>
        <v>-12322</v>
      </c>
      <c r="F50" s="41">
        <v>2.58</v>
      </c>
      <c r="G50" s="41">
        <v>0</v>
      </c>
      <c r="H50" s="41">
        <f>G50+F50</f>
        <v>2.58</v>
      </c>
      <c r="I50" s="42">
        <f>H50*C50</f>
        <v>-31790.760000000002</v>
      </c>
      <c r="J50" s="42" t="s">
        <v>83</v>
      </c>
      <c r="K50" s="42"/>
      <c r="L50" s="43">
        <v>36586</v>
      </c>
      <c r="M50" s="41" t="s">
        <v>84</v>
      </c>
      <c r="N50" s="41"/>
      <c r="O50" s="41"/>
      <c r="P50" s="41"/>
      <c r="Q50" s="42"/>
      <c r="R50" s="42"/>
      <c r="S50" s="42">
        <f>(SUM(M50:Q50)*E50)+I50+R50</f>
        <v>-31790.760000000002</v>
      </c>
      <c r="T50" s="41">
        <f>S50/E50</f>
        <v>2.58</v>
      </c>
      <c r="U50" s="44" t="s">
        <v>24</v>
      </c>
    </row>
    <row r="51" spans="1:24" s="44" customFormat="1" x14ac:dyDescent="0.2">
      <c r="A51" s="39" t="s">
        <v>19</v>
      </c>
      <c r="B51" s="39" t="s">
        <v>22</v>
      </c>
      <c r="C51" s="40">
        <v>-14000</v>
      </c>
      <c r="D51" s="40">
        <f>C51*0</f>
        <v>0</v>
      </c>
      <c r="E51" s="40">
        <f>SUM(C51:D51)</f>
        <v>-14000</v>
      </c>
      <c r="F51" s="41">
        <v>2.8370000000000002</v>
      </c>
      <c r="G51" s="41">
        <v>0</v>
      </c>
      <c r="H51" s="41">
        <f>G51+F51</f>
        <v>2.8370000000000002</v>
      </c>
      <c r="I51" s="42">
        <f>H51*C51</f>
        <v>-39718</v>
      </c>
      <c r="J51" s="42" t="s">
        <v>86</v>
      </c>
      <c r="K51" s="42"/>
      <c r="L51" s="43">
        <v>36609</v>
      </c>
      <c r="M51" s="41" t="s">
        <v>88</v>
      </c>
      <c r="N51" s="41"/>
      <c r="O51" s="41" t="s">
        <v>89</v>
      </c>
      <c r="P51" s="41"/>
      <c r="Q51" s="42"/>
      <c r="R51" s="42"/>
      <c r="S51" s="42">
        <f>(SUM(M51:Q51)*E51)+I51+R51</f>
        <v>-39718</v>
      </c>
      <c r="T51" s="41">
        <f>S51/E51</f>
        <v>2.8370000000000002</v>
      </c>
      <c r="U51" s="44" t="s">
        <v>24</v>
      </c>
    </row>
    <row r="52" spans="1:24" x14ac:dyDescent="0.2">
      <c r="A52" s="39" t="s">
        <v>19</v>
      </c>
      <c r="B52" s="39" t="s">
        <v>85</v>
      </c>
      <c r="C52" s="40">
        <v>205128</v>
      </c>
      <c r="D52" s="40">
        <f>C52*0</f>
        <v>0</v>
      </c>
      <c r="E52" s="40">
        <f>SUM(C52:D52)</f>
        <v>205128</v>
      </c>
      <c r="F52" s="41">
        <v>2.8370000000000002</v>
      </c>
      <c r="G52" s="41">
        <v>0</v>
      </c>
      <c r="H52" s="41">
        <f>G52+F52</f>
        <v>2.8370000000000002</v>
      </c>
      <c r="I52" s="42">
        <f>H52*C52</f>
        <v>581948.13600000006</v>
      </c>
      <c r="J52" s="42" t="s">
        <v>86</v>
      </c>
      <c r="K52" s="42"/>
      <c r="L52" s="43">
        <v>36609</v>
      </c>
      <c r="M52" s="41" t="s">
        <v>87</v>
      </c>
      <c r="N52" s="41"/>
      <c r="O52" s="41" t="s">
        <v>89</v>
      </c>
      <c r="P52" s="41"/>
      <c r="Q52" s="42"/>
      <c r="R52" s="42"/>
      <c r="S52" s="42">
        <f>(SUM(M52:Q52)*E52)+I52+R52</f>
        <v>581948.13600000006</v>
      </c>
      <c r="T52" s="41">
        <f>S52/E52</f>
        <v>2.8370000000000002</v>
      </c>
      <c r="U52" s="44"/>
      <c r="V52" s="44"/>
      <c r="W52" s="44"/>
      <c r="X52" s="44"/>
    </row>
    <row r="53" spans="1:24" x14ac:dyDescent="0.2">
      <c r="L53" s="38"/>
      <c r="T53" s="15"/>
    </row>
    <row r="54" spans="1:24" x14ac:dyDescent="0.2">
      <c r="A54" s="4"/>
      <c r="B54" s="4" t="s">
        <v>20</v>
      </c>
      <c r="C54" s="8">
        <v>0</v>
      </c>
      <c r="D54" s="8">
        <f>C54*0</f>
        <v>0</v>
      </c>
      <c r="E54" s="8">
        <f>SUM(C54:D54)</f>
        <v>0</v>
      </c>
      <c r="F54" s="15">
        <v>0</v>
      </c>
      <c r="H54" s="15">
        <f>G54+F54</f>
        <v>0</v>
      </c>
      <c r="I54" s="12">
        <f>H54*C54</f>
        <v>0</v>
      </c>
      <c r="J54" s="12" t="s">
        <v>55</v>
      </c>
      <c r="S54" s="12">
        <f>(SUM(M54:Q54)*E54)+I54+R54</f>
        <v>0</v>
      </c>
      <c r="T54" s="15" t="e">
        <f>S54/E54</f>
        <v>#DIV/0!</v>
      </c>
      <c r="U54" t="s">
        <v>26</v>
      </c>
    </row>
    <row r="55" spans="1:24" x14ac:dyDescent="0.2">
      <c r="A55" s="4"/>
      <c r="B55" s="4" t="s">
        <v>20</v>
      </c>
      <c r="C55" s="8">
        <v>0</v>
      </c>
      <c r="D55" s="8">
        <f>C55*0</f>
        <v>0</v>
      </c>
      <c r="E55" s="8">
        <f>SUM(C55:D55)</f>
        <v>0</v>
      </c>
      <c r="F55" s="15">
        <v>0</v>
      </c>
      <c r="H55" s="15">
        <f>G55+F55</f>
        <v>0</v>
      </c>
      <c r="I55" s="12">
        <f>H55*C55</f>
        <v>0</v>
      </c>
      <c r="S55" s="12">
        <f>(SUM(M55:Q55)*E55)+I55+R55</f>
        <v>0</v>
      </c>
      <c r="T55" s="15" t="e">
        <f>S55/E55</f>
        <v>#DIV/0!</v>
      </c>
    </row>
    <row r="56" spans="1:24" ht="13.5" thickBot="1" x14ac:dyDescent="0.25">
      <c r="A56" s="28"/>
      <c r="B56" s="28" t="s">
        <v>25</v>
      </c>
      <c r="C56" s="9">
        <f>SUM(C54:C55)</f>
        <v>0</v>
      </c>
      <c r="D56" s="9">
        <f>SUM(D54:D55)</f>
        <v>0</v>
      </c>
      <c r="E56" s="9">
        <f>SUM(E54:E55)</f>
        <v>0</v>
      </c>
      <c r="F56" s="16"/>
      <c r="G56" s="16"/>
      <c r="H56" s="16" t="e">
        <f>I56/E56</f>
        <v>#DIV/0!</v>
      </c>
      <c r="I56" s="21">
        <f>SUM(I54:I55)</f>
        <v>0</v>
      </c>
      <c r="J56" s="21"/>
      <c r="K56" s="21"/>
      <c r="L56" s="35"/>
      <c r="M56" s="16"/>
      <c r="N56" s="16"/>
      <c r="O56" s="16"/>
      <c r="P56" s="16"/>
      <c r="Q56" s="21"/>
      <c r="R56" s="21">
        <f>SUM(R54:R55)</f>
        <v>0</v>
      </c>
      <c r="S56" s="21">
        <f>SUM(S54:S55)</f>
        <v>0</v>
      </c>
      <c r="T56" s="16" t="e">
        <f>S56/E56</f>
        <v>#DIV/0!</v>
      </c>
    </row>
    <row r="57" spans="1:24" ht="13.5" thickTop="1" x14ac:dyDescent="0.2">
      <c r="A57" s="30"/>
      <c r="B57" s="30"/>
      <c r="C57" s="11"/>
      <c r="D57" s="11"/>
      <c r="E57" s="11"/>
      <c r="F57" s="18"/>
      <c r="G57" s="18"/>
      <c r="H57" s="18"/>
      <c r="I57" s="23"/>
      <c r="J57" s="23"/>
      <c r="K57" s="23"/>
      <c r="L57" s="36"/>
      <c r="M57" s="18"/>
      <c r="N57" s="18"/>
      <c r="O57" s="18"/>
      <c r="P57" s="18"/>
      <c r="Q57" s="23"/>
      <c r="R57" s="23"/>
      <c r="S57" s="23"/>
      <c r="T57" s="18"/>
    </row>
    <row r="58" spans="1:24" x14ac:dyDescent="0.2">
      <c r="A58" s="30"/>
      <c r="B58" s="30"/>
      <c r="C58" s="11"/>
      <c r="D58" s="11"/>
      <c r="E58" s="11"/>
      <c r="F58" s="18"/>
      <c r="G58" s="18"/>
      <c r="H58" s="18"/>
      <c r="I58" s="23"/>
      <c r="J58" s="23"/>
      <c r="K58" s="23"/>
      <c r="L58" s="36"/>
      <c r="M58" s="18"/>
      <c r="N58" s="18"/>
      <c r="O58" s="18"/>
      <c r="P58" s="18"/>
      <c r="Q58" s="23"/>
      <c r="R58" s="23"/>
      <c r="S58" s="23"/>
      <c r="T58" s="18"/>
    </row>
    <row r="59" spans="1:24" x14ac:dyDescent="0.2">
      <c r="A59" s="4" t="s">
        <v>27</v>
      </c>
      <c r="B59" s="4" t="s">
        <v>22</v>
      </c>
      <c r="C59" s="8">
        <v>167651</v>
      </c>
      <c r="D59" s="8">
        <v>-1676</v>
      </c>
      <c r="E59" s="8">
        <f>SUM(C59:D59)</f>
        <v>165975</v>
      </c>
      <c r="F59" s="15">
        <v>2.86</v>
      </c>
      <c r="H59" s="15">
        <f>G59+F59</f>
        <v>2.86</v>
      </c>
      <c r="I59" s="12">
        <f>H59*C59</f>
        <v>479481.86</v>
      </c>
      <c r="J59" s="12" t="s">
        <v>28</v>
      </c>
      <c r="M59" s="15">
        <v>0.01</v>
      </c>
      <c r="N59" s="15">
        <v>0.01</v>
      </c>
      <c r="R59" s="12">
        <v>93000</v>
      </c>
      <c r="S59" s="12">
        <f>(SUM(M59:Q59)*E59)+I59+R59</f>
        <v>575801.36</v>
      </c>
      <c r="T59" s="15">
        <f>S59/E59</f>
        <v>3.4692053622533514</v>
      </c>
      <c r="U59" t="s">
        <v>24</v>
      </c>
    </row>
    <row r="60" spans="1:24" ht="13.5" thickBot="1" x14ac:dyDescent="0.25">
      <c r="A60" s="28" t="s">
        <v>27</v>
      </c>
      <c r="B60" s="28" t="s">
        <v>25</v>
      </c>
      <c r="C60" s="9">
        <f>SUM(C59)</f>
        <v>167651</v>
      </c>
      <c r="D60" s="9">
        <f>SUM(D59)</f>
        <v>-1676</v>
      </c>
      <c r="E60" s="9">
        <f>SUM(E59)</f>
        <v>165975</v>
      </c>
      <c r="F60" s="16"/>
      <c r="G60" s="16"/>
      <c r="H60" s="16">
        <f>I60/E60</f>
        <v>2.8888800120500076</v>
      </c>
      <c r="I60" s="21">
        <f>SUM(I59)</f>
        <v>479481.86</v>
      </c>
      <c r="J60" s="21"/>
      <c r="K60" s="21"/>
      <c r="L60" s="35"/>
      <c r="M60" s="16"/>
      <c r="N60" s="16"/>
      <c r="O60" s="16"/>
      <c r="P60" s="16"/>
      <c r="Q60" s="21"/>
      <c r="R60" s="21">
        <f>SUM(R59)</f>
        <v>93000</v>
      </c>
      <c r="S60" s="21">
        <f>SUM(S59)</f>
        <v>575801.36</v>
      </c>
      <c r="T60" s="16">
        <f>S60/E60</f>
        <v>3.4692053622533514</v>
      </c>
    </row>
    <row r="61" spans="1:24" ht="13.5" thickTop="1" x14ac:dyDescent="0.2">
      <c r="A61" s="31"/>
      <c r="B61" s="31"/>
      <c r="C61" s="11"/>
      <c r="D61" s="11"/>
      <c r="E61" s="11"/>
      <c r="F61" s="18"/>
      <c r="G61" s="18"/>
      <c r="H61" s="18"/>
      <c r="I61" s="23"/>
      <c r="J61" s="23"/>
      <c r="K61" s="23"/>
      <c r="L61" s="36"/>
      <c r="M61" s="18"/>
      <c r="N61" s="18"/>
      <c r="O61" s="18"/>
      <c r="P61" s="18"/>
      <c r="Q61" s="23"/>
      <c r="R61" s="23"/>
      <c r="S61" s="23"/>
      <c r="T61" s="18"/>
    </row>
    <row r="62" spans="1:24" x14ac:dyDescent="0.2">
      <c r="A62" s="31"/>
      <c r="B62" s="31"/>
      <c r="C62" s="11"/>
      <c r="D62" s="11"/>
      <c r="E62" s="11"/>
      <c r="F62" s="18"/>
      <c r="G62" s="18"/>
      <c r="H62" s="18"/>
      <c r="I62" s="23"/>
      <c r="J62" s="23"/>
      <c r="K62" s="23"/>
      <c r="L62" s="36"/>
      <c r="M62" s="18"/>
      <c r="N62" s="18"/>
      <c r="O62" s="18"/>
      <c r="P62" s="18"/>
      <c r="Q62" s="23"/>
      <c r="R62" s="23"/>
      <c r="S62" s="23"/>
      <c r="T62" s="18"/>
    </row>
    <row r="63" spans="1:24" x14ac:dyDescent="0.2">
      <c r="A63" s="4" t="s">
        <v>29</v>
      </c>
      <c r="B63" s="4" t="s">
        <v>20</v>
      </c>
      <c r="C63" s="8">
        <v>0</v>
      </c>
      <c r="D63" s="8">
        <f>C63*0</f>
        <v>0</v>
      </c>
      <c r="E63" s="8">
        <f>SUM(C63:D63)</f>
        <v>0</v>
      </c>
      <c r="F63" s="15">
        <v>0</v>
      </c>
      <c r="H63" s="15">
        <f>G63+F63</f>
        <v>0</v>
      </c>
      <c r="I63" s="12">
        <f>H63*C63</f>
        <v>0</v>
      </c>
      <c r="R63" s="12">
        <v>0</v>
      </c>
      <c r="S63" s="12">
        <f>(SUM(M63:Q63)*E63)+I63+R63</f>
        <v>0</v>
      </c>
      <c r="T63" s="15" t="e">
        <f>S63/E63</f>
        <v>#DIV/0!</v>
      </c>
      <c r="U63" t="s">
        <v>30</v>
      </c>
    </row>
    <row r="64" spans="1:24" x14ac:dyDescent="0.2">
      <c r="A64" s="4" t="s">
        <v>29</v>
      </c>
      <c r="B64" s="4" t="s">
        <v>20</v>
      </c>
      <c r="C64" s="8">
        <v>0</v>
      </c>
      <c r="D64" s="8">
        <f>C64*0</f>
        <v>0</v>
      </c>
      <c r="E64" s="8">
        <f>SUM(C64:D64)</f>
        <v>0</v>
      </c>
      <c r="F64" s="15">
        <v>0</v>
      </c>
      <c r="H64" s="15">
        <f>G64+F64</f>
        <v>0</v>
      </c>
      <c r="I64" s="12">
        <f>H64*C64</f>
        <v>0</v>
      </c>
      <c r="J64" s="12" t="s">
        <v>23</v>
      </c>
      <c r="R64" s="12">
        <v>0</v>
      </c>
      <c r="S64" s="12">
        <f>(SUM(M64:Q64)*E64)+I64+R64</f>
        <v>0</v>
      </c>
      <c r="T64" s="15" t="e">
        <f>S64/E64</f>
        <v>#DIV/0!</v>
      </c>
      <c r="U64" t="s">
        <v>30</v>
      </c>
    </row>
    <row r="65" spans="1:21" ht="13.5" thickBot="1" x14ac:dyDescent="0.25">
      <c r="A65" s="28" t="s">
        <v>29</v>
      </c>
      <c r="B65" s="28" t="s">
        <v>25</v>
      </c>
      <c r="C65" s="9">
        <f>SUM(C63:C64)</f>
        <v>0</v>
      </c>
      <c r="D65" s="9">
        <f>SUM(D63:D64)</f>
        <v>0</v>
      </c>
      <c r="E65" s="9">
        <f>SUM(E63:E64)</f>
        <v>0</v>
      </c>
      <c r="F65" s="16"/>
      <c r="G65" s="16"/>
      <c r="H65" s="16" t="e">
        <f>I65/E65</f>
        <v>#DIV/0!</v>
      </c>
      <c r="I65" s="21">
        <f>SUM(I63:I64)</f>
        <v>0</v>
      </c>
      <c r="J65" s="21"/>
      <c r="K65" s="21"/>
      <c r="L65" s="35"/>
      <c r="M65" s="16"/>
      <c r="N65" s="16"/>
      <c r="O65" s="16"/>
      <c r="P65" s="16"/>
      <c r="Q65" s="21"/>
      <c r="R65" s="21">
        <f>SUM(R63:R64)</f>
        <v>0</v>
      </c>
      <c r="S65" s="21">
        <f>SUM(S63:S64)</f>
        <v>0</v>
      </c>
      <c r="T65" s="16" t="e">
        <f>S65/E65</f>
        <v>#DIV/0!</v>
      </c>
    </row>
    <row r="66" spans="1:21" ht="13.5" thickTop="1" x14ac:dyDescent="0.2">
      <c r="C66" s="11"/>
      <c r="D66" s="11"/>
      <c r="E66" s="11"/>
      <c r="F66" s="18"/>
      <c r="G66" s="18"/>
      <c r="H66" s="18"/>
      <c r="I66" s="23"/>
      <c r="J66" s="23"/>
      <c r="K66" s="23"/>
      <c r="L66" s="36"/>
      <c r="M66" s="18"/>
      <c r="N66" s="18"/>
      <c r="O66" s="18"/>
      <c r="P66" s="18"/>
      <c r="Q66" s="23"/>
      <c r="R66" s="23"/>
      <c r="S66" s="23"/>
      <c r="T66" s="23"/>
    </row>
    <row r="67" spans="1:21" x14ac:dyDescent="0.2">
      <c r="T67" s="12"/>
    </row>
    <row r="68" spans="1:21" x14ac:dyDescent="0.2">
      <c r="A68" s="4" t="s">
        <v>31</v>
      </c>
      <c r="B68" s="4" t="s">
        <v>20</v>
      </c>
      <c r="C68" s="8">
        <v>0</v>
      </c>
      <c r="D68" s="8">
        <f>C68*0</f>
        <v>0</v>
      </c>
      <c r="E68" s="8">
        <f>SUM(C68:D68)</f>
        <v>0</v>
      </c>
      <c r="F68" s="15">
        <v>0</v>
      </c>
      <c r="H68" s="15">
        <f>G68+F68</f>
        <v>0</v>
      </c>
      <c r="I68" s="12">
        <f>H68*C68</f>
        <v>0</v>
      </c>
      <c r="J68" s="12" t="s">
        <v>54</v>
      </c>
      <c r="R68" s="12">
        <v>0</v>
      </c>
      <c r="S68" s="12">
        <f>(SUM(M68:Q68)*E68)+I68+R68</f>
        <v>0</v>
      </c>
      <c r="T68" s="15" t="e">
        <f>S68/E68</f>
        <v>#DIV/0!</v>
      </c>
    </row>
    <row r="69" spans="1:21" x14ac:dyDescent="0.2">
      <c r="A69" s="4" t="s">
        <v>31</v>
      </c>
      <c r="B69" s="4" t="s">
        <v>20</v>
      </c>
      <c r="C69" s="8">
        <v>0</v>
      </c>
      <c r="D69" s="8">
        <f>C69*0</f>
        <v>0</v>
      </c>
      <c r="E69" s="8">
        <f>SUM(C69:D69)</f>
        <v>0</v>
      </c>
      <c r="F69" s="15">
        <v>0</v>
      </c>
      <c r="H69" s="15">
        <f>G69+F69</f>
        <v>0</v>
      </c>
      <c r="I69" s="12">
        <f>H69*C69</f>
        <v>0</v>
      </c>
      <c r="R69" s="12">
        <v>0</v>
      </c>
      <c r="S69" s="12">
        <f>(SUM(M69:Q69)*E69)+I69+R69</f>
        <v>0</v>
      </c>
      <c r="T69" s="15" t="e">
        <f>S69/E69</f>
        <v>#DIV/0!</v>
      </c>
    </row>
    <row r="70" spans="1:21" x14ac:dyDescent="0.2">
      <c r="A70" s="4" t="s">
        <v>31</v>
      </c>
      <c r="B70" s="4" t="s">
        <v>20</v>
      </c>
      <c r="C70" s="8">
        <v>0</v>
      </c>
      <c r="D70" s="8">
        <f>C70*0</f>
        <v>0</v>
      </c>
      <c r="E70" s="8">
        <f>SUM(C70:D70)</f>
        <v>0</v>
      </c>
      <c r="F70" s="15">
        <v>0</v>
      </c>
      <c r="H70" s="15">
        <f>G70+F70</f>
        <v>0</v>
      </c>
      <c r="I70" s="12">
        <f>H70*C70</f>
        <v>0</v>
      </c>
      <c r="J70" s="12" t="s">
        <v>23</v>
      </c>
      <c r="R70" s="12">
        <v>0</v>
      </c>
      <c r="S70" s="12">
        <f>(SUM(M70:Q70)*E70)+I70+R70</f>
        <v>0</v>
      </c>
      <c r="T70" s="15" t="e">
        <f>S70/E70</f>
        <v>#DIV/0!</v>
      </c>
    </row>
    <row r="71" spans="1:21" ht="13.5" thickBot="1" x14ac:dyDescent="0.25">
      <c r="A71" s="28" t="s">
        <v>31</v>
      </c>
      <c r="B71" s="28" t="s">
        <v>25</v>
      </c>
      <c r="C71" s="9">
        <f>SUM(C68:C70)</f>
        <v>0</v>
      </c>
      <c r="D71" s="9">
        <f>SUM(D68:D70)</f>
        <v>0</v>
      </c>
      <c r="E71" s="9">
        <f>SUM(E68:E70)</f>
        <v>0</v>
      </c>
      <c r="F71" s="16"/>
      <c r="G71" s="16"/>
      <c r="H71" s="16" t="e">
        <f>I71/E71</f>
        <v>#DIV/0!</v>
      </c>
      <c r="I71" s="21">
        <f>SUM(I68:I70)</f>
        <v>0</v>
      </c>
      <c r="J71" s="21"/>
      <c r="K71" s="21"/>
      <c r="L71" s="35"/>
      <c r="M71" s="16"/>
      <c r="N71" s="16"/>
      <c r="O71" s="16"/>
      <c r="P71" s="16"/>
      <c r="Q71" s="21"/>
      <c r="R71" s="21">
        <f>SUM(R68:R70)</f>
        <v>0</v>
      </c>
      <c r="S71" s="21">
        <f>SUM(S68:S70)</f>
        <v>0</v>
      </c>
      <c r="T71" s="16" t="e">
        <f>S71/E71</f>
        <v>#DIV/0!</v>
      </c>
    </row>
    <row r="72" spans="1:21" ht="13.5" thickTop="1" x14ac:dyDescent="0.2">
      <c r="T72" s="12"/>
    </row>
    <row r="73" spans="1:21" x14ac:dyDescent="0.2">
      <c r="T73" s="12"/>
    </row>
    <row r="74" spans="1:21" x14ac:dyDescent="0.2">
      <c r="A74" s="4" t="s">
        <v>32</v>
      </c>
      <c r="B74" s="4" t="s">
        <v>33</v>
      </c>
      <c r="C74" s="8">
        <v>-1204000</v>
      </c>
      <c r="D74" s="8">
        <f>C74*0</f>
        <v>0</v>
      </c>
      <c r="E74" s="8">
        <f>SUM(C74:D74)</f>
        <v>-1204000</v>
      </c>
      <c r="F74" s="15">
        <v>0</v>
      </c>
      <c r="H74" s="15">
        <f>G74+F74</f>
        <v>0</v>
      </c>
      <c r="I74" s="12">
        <f>H74*C74</f>
        <v>0</v>
      </c>
      <c r="J74" s="12" t="s">
        <v>23</v>
      </c>
      <c r="Q74" s="29">
        <v>-3.5000000000000003E-2</v>
      </c>
      <c r="R74" s="12">
        <v>0</v>
      </c>
      <c r="S74" s="12">
        <f>(SUM(M74:Q74)*E74)+I74+R74</f>
        <v>42140.000000000007</v>
      </c>
      <c r="T74" s="15">
        <f>S74/E74</f>
        <v>-3.5000000000000003E-2</v>
      </c>
      <c r="U74" t="s">
        <v>57</v>
      </c>
    </row>
    <row r="75" spans="1:21" ht="13.5" thickBot="1" x14ac:dyDescent="0.25">
      <c r="A75" s="28" t="s">
        <v>32</v>
      </c>
      <c r="B75" s="28" t="s">
        <v>25</v>
      </c>
      <c r="C75" s="9">
        <f>SUM(C74)</f>
        <v>-1204000</v>
      </c>
      <c r="D75" s="9">
        <f>SUM(D74)</f>
        <v>0</v>
      </c>
      <c r="E75" s="9">
        <f>SUM(E74)</f>
        <v>-1204000</v>
      </c>
      <c r="F75" s="16"/>
      <c r="G75" s="16"/>
      <c r="H75" s="16">
        <f>I75/E75</f>
        <v>0</v>
      </c>
      <c r="I75" s="21">
        <f>SUM(I74)</f>
        <v>0</v>
      </c>
      <c r="J75" s="21"/>
      <c r="K75" s="21"/>
      <c r="L75" s="35"/>
      <c r="M75" s="16"/>
      <c r="N75" s="16"/>
      <c r="O75" s="16"/>
      <c r="P75" s="16"/>
      <c r="Q75" s="21"/>
      <c r="R75" s="21">
        <f>SUM(R74)</f>
        <v>0</v>
      </c>
      <c r="S75" s="21">
        <f>SUM(S74)</f>
        <v>42140.000000000007</v>
      </c>
      <c r="T75" s="16">
        <f>S75/E75</f>
        <v>-3.5000000000000003E-2</v>
      </c>
    </row>
    <row r="76" spans="1:21" ht="13.5" thickTop="1" x14ac:dyDescent="0.2">
      <c r="T76" s="12"/>
    </row>
    <row r="77" spans="1:21" x14ac:dyDescent="0.2">
      <c r="T77" s="12"/>
    </row>
    <row r="78" spans="1:21" x14ac:dyDescent="0.2">
      <c r="A78" s="4" t="s">
        <v>34</v>
      </c>
      <c r="B78" s="4" t="s">
        <v>35</v>
      </c>
      <c r="C78" s="8">
        <v>0</v>
      </c>
      <c r="D78" s="8">
        <f>C78*0</f>
        <v>0</v>
      </c>
      <c r="E78" s="8">
        <f>SUM(C78:D78)</f>
        <v>0</v>
      </c>
      <c r="F78" s="15">
        <v>0</v>
      </c>
      <c r="H78" s="15">
        <f>G78+F78</f>
        <v>0</v>
      </c>
      <c r="I78" s="12">
        <f>H78*C78</f>
        <v>0</v>
      </c>
      <c r="Q78" s="15"/>
      <c r="S78" s="12">
        <f>(SUM(M78:Q78)*E78)+I78+R78</f>
        <v>0</v>
      </c>
      <c r="T78" s="15" t="e">
        <f>S78/E78</f>
        <v>#DIV/0!</v>
      </c>
    </row>
    <row r="79" spans="1:21" x14ac:dyDescent="0.2">
      <c r="A79" s="4" t="s">
        <v>34</v>
      </c>
      <c r="B79" s="4" t="s">
        <v>35</v>
      </c>
      <c r="C79" s="8">
        <v>0</v>
      </c>
      <c r="D79" s="8">
        <f>C79*0</f>
        <v>0</v>
      </c>
      <c r="E79" s="8">
        <f>SUM(C79:D79)</f>
        <v>0</v>
      </c>
      <c r="F79" s="15">
        <v>0</v>
      </c>
      <c r="H79" s="15">
        <f>G79+F79</f>
        <v>0</v>
      </c>
      <c r="I79" s="12">
        <f>H79*C79</f>
        <v>0</v>
      </c>
      <c r="Q79" s="15"/>
      <c r="S79" s="12">
        <f>(SUM(M79:Q79)*E79)+I79+R79</f>
        <v>0</v>
      </c>
      <c r="T79" s="15" t="e">
        <f>S79/E79</f>
        <v>#DIV/0!</v>
      </c>
    </row>
    <row r="80" spans="1:21" x14ac:dyDescent="0.2">
      <c r="A80" s="4" t="s">
        <v>34</v>
      </c>
      <c r="B80" s="4" t="s">
        <v>35</v>
      </c>
      <c r="C80" s="8">
        <v>0</v>
      </c>
      <c r="D80" s="8">
        <f>C80*0</f>
        <v>0</v>
      </c>
      <c r="E80" s="8">
        <f>SUM(C80:D80)</f>
        <v>0</v>
      </c>
      <c r="F80" s="15">
        <v>0</v>
      </c>
      <c r="H80" s="15">
        <f>G80+F80</f>
        <v>0</v>
      </c>
      <c r="I80" s="12">
        <f>H80*C80</f>
        <v>0</v>
      </c>
      <c r="S80" s="12">
        <f>(SUM(M80:Q80)*E80)+I80+R80</f>
        <v>0</v>
      </c>
      <c r="T80" s="15" t="e">
        <f>S80/E80</f>
        <v>#DIV/0!</v>
      </c>
    </row>
    <row r="81" spans="1:21" ht="13.5" thickBot="1" x14ac:dyDescent="0.25">
      <c r="A81" s="28" t="s">
        <v>34</v>
      </c>
      <c r="B81" s="28" t="s">
        <v>25</v>
      </c>
      <c r="C81" s="9">
        <f>SUM(C78:C80)</f>
        <v>0</v>
      </c>
      <c r="D81" s="9">
        <f>SUM(D78:D80)</f>
        <v>0</v>
      </c>
      <c r="E81" s="9">
        <f>SUM(E78:E80)</f>
        <v>0</v>
      </c>
      <c r="F81" s="16"/>
      <c r="G81" s="16"/>
      <c r="H81" s="16" t="e">
        <f>I81/E81</f>
        <v>#DIV/0!</v>
      </c>
      <c r="I81" s="21">
        <f>SUM(I78:I80)</f>
        <v>0</v>
      </c>
      <c r="J81" s="21"/>
      <c r="K81" s="21"/>
      <c r="L81" s="35"/>
      <c r="M81" s="16"/>
      <c r="N81" s="16"/>
      <c r="O81" s="16"/>
      <c r="P81" s="16"/>
      <c r="Q81" s="21"/>
      <c r="R81" s="21">
        <f>SUM(R78:R80)</f>
        <v>0</v>
      </c>
      <c r="S81" s="21">
        <f>SUM(S78:S80)</f>
        <v>0</v>
      </c>
      <c r="T81" s="16" t="e">
        <f>S81/E81</f>
        <v>#DIV/0!</v>
      </c>
    </row>
    <row r="82" spans="1:21" ht="13.5" thickTop="1" x14ac:dyDescent="0.2">
      <c r="T82" s="12"/>
    </row>
    <row r="83" spans="1:21" x14ac:dyDescent="0.2">
      <c r="T83" s="12"/>
    </row>
    <row r="84" spans="1:21" x14ac:dyDescent="0.2">
      <c r="A84" s="4" t="s">
        <v>36</v>
      </c>
      <c r="B84" s="4" t="s">
        <v>37</v>
      </c>
      <c r="C84" s="8">
        <f>-123149+123149</f>
        <v>0</v>
      </c>
      <c r="D84" s="8">
        <f>C84*0</f>
        <v>0</v>
      </c>
      <c r="E84" s="8">
        <f>SUM(C84:D84)</f>
        <v>0</v>
      </c>
      <c r="F84" s="15">
        <v>0</v>
      </c>
      <c r="H84" s="15">
        <f>G84+F84</f>
        <v>0</v>
      </c>
      <c r="I84" s="12">
        <f>H84*C84</f>
        <v>0</v>
      </c>
      <c r="Q84" s="15"/>
      <c r="S84" s="12">
        <f>(SUM(M84:Q84)*E84)+I84+R84</f>
        <v>0</v>
      </c>
      <c r="T84" s="15" t="e">
        <f>S84/E84</f>
        <v>#DIV/0!</v>
      </c>
      <c r="U84" t="s">
        <v>38</v>
      </c>
    </row>
    <row r="85" spans="1:21" x14ac:dyDescent="0.2">
      <c r="A85" s="4" t="s">
        <v>36</v>
      </c>
      <c r="B85" s="4" t="s">
        <v>37</v>
      </c>
      <c r="C85" s="8">
        <v>0</v>
      </c>
      <c r="D85" s="8">
        <f>C85*0</f>
        <v>0</v>
      </c>
      <c r="E85" s="8">
        <f>SUM(C85:D85)</f>
        <v>0</v>
      </c>
      <c r="F85" s="15">
        <v>0</v>
      </c>
      <c r="H85" s="15">
        <f>G85+F85</f>
        <v>0</v>
      </c>
      <c r="I85" s="12">
        <f>H85*C85</f>
        <v>0</v>
      </c>
      <c r="Q85" s="15"/>
      <c r="S85" s="12">
        <f>(SUM(M85:Q85)*E85)+I85+R85</f>
        <v>0</v>
      </c>
      <c r="T85" s="15" t="e">
        <f>S85/E85</f>
        <v>#DIV/0!</v>
      </c>
    </row>
    <row r="86" spans="1:21" x14ac:dyDescent="0.2">
      <c r="A86" s="4" t="s">
        <v>36</v>
      </c>
      <c r="B86" s="4" t="s">
        <v>37</v>
      </c>
      <c r="C86" s="8">
        <v>0</v>
      </c>
      <c r="D86" s="8">
        <f>C86*0</f>
        <v>0</v>
      </c>
      <c r="E86" s="8">
        <f>SUM(C86:D86)</f>
        <v>0</v>
      </c>
      <c r="F86" s="15">
        <v>0</v>
      </c>
      <c r="H86" s="15">
        <f>G86+F86</f>
        <v>0</v>
      </c>
      <c r="I86" s="12">
        <f>H86*C86</f>
        <v>0</v>
      </c>
      <c r="S86" s="12">
        <f>(SUM(M86:Q86)*E86)+I86+R86</f>
        <v>0</v>
      </c>
      <c r="T86" s="15" t="e">
        <f>S86/E86</f>
        <v>#DIV/0!</v>
      </c>
    </row>
    <row r="87" spans="1:21" ht="13.5" thickBot="1" x14ac:dyDescent="0.25">
      <c r="A87" s="28" t="s">
        <v>36</v>
      </c>
      <c r="B87" s="28" t="s">
        <v>25</v>
      </c>
      <c r="C87" s="9">
        <f>SUM(C84:C86)</f>
        <v>0</v>
      </c>
      <c r="D87" s="9">
        <f>SUM(D84:D86)</f>
        <v>0</v>
      </c>
      <c r="E87" s="9">
        <f>SUM(E84:E86)</f>
        <v>0</v>
      </c>
      <c r="F87" s="16"/>
      <c r="G87" s="16"/>
      <c r="H87" s="16" t="e">
        <f>I87/E87</f>
        <v>#DIV/0!</v>
      </c>
      <c r="I87" s="21">
        <f>SUM(I84:I86)</f>
        <v>0</v>
      </c>
      <c r="J87" s="21"/>
      <c r="K87" s="21"/>
      <c r="L87" s="35"/>
      <c r="M87" s="16"/>
      <c r="N87" s="16"/>
      <c r="O87" s="16"/>
      <c r="P87" s="16"/>
      <c r="Q87" s="21"/>
      <c r="R87" s="21">
        <f>SUM(R84:R86)</f>
        <v>0</v>
      </c>
      <c r="S87" s="21">
        <f>SUM(S84:S86)</f>
        <v>0</v>
      </c>
      <c r="T87" s="16" t="e">
        <f>S87/E87</f>
        <v>#DIV/0!</v>
      </c>
    </row>
    <row r="88" spans="1:21" ht="13.5" thickTop="1" x14ac:dyDescent="0.2">
      <c r="T88" s="12"/>
    </row>
    <row r="89" spans="1:21" x14ac:dyDescent="0.2">
      <c r="T89" s="12"/>
    </row>
    <row r="90" spans="1:21" x14ac:dyDescent="0.2">
      <c r="A90" s="4" t="s">
        <v>39</v>
      </c>
      <c r="B90" s="4" t="s">
        <v>21</v>
      </c>
      <c r="C90" s="8">
        <v>0</v>
      </c>
      <c r="D90" s="8">
        <f>C90*0</f>
        <v>0</v>
      </c>
      <c r="E90" s="8">
        <f>SUM(C90:D90)</f>
        <v>0</v>
      </c>
      <c r="F90" s="15">
        <v>0</v>
      </c>
      <c r="H90" s="15">
        <f>G90+F90</f>
        <v>0</v>
      </c>
      <c r="I90" s="12">
        <f>H90*C90</f>
        <v>0</v>
      </c>
      <c r="S90" s="12">
        <f>(SUM(M90:Q90)*E90)+I90+R90</f>
        <v>0</v>
      </c>
      <c r="T90" s="15" t="e">
        <f>S90/E90</f>
        <v>#DIV/0!</v>
      </c>
    </row>
    <row r="91" spans="1:21" x14ac:dyDescent="0.2">
      <c r="A91" s="4" t="s">
        <v>39</v>
      </c>
      <c r="B91" s="4" t="s">
        <v>21</v>
      </c>
      <c r="C91" s="8">
        <v>0</v>
      </c>
      <c r="D91" s="8">
        <f>C91*0</f>
        <v>0</v>
      </c>
      <c r="E91" s="8">
        <f>SUM(C91:D91)</f>
        <v>0</v>
      </c>
      <c r="F91" s="15">
        <v>0</v>
      </c>
      <c r="H91" s="15">
        <f>G91+F91</f>
        <v>0</v>
      </c>
      <c r="I91" s="12">
        <f>H91*C91</f>
        <v>0</v>
      </c>
      <c r="S91" s="12">
        <f>(SUM(M91:Q91)*E91)+I91+R91</f>
        <v>0</v>
      </c>
      <c r="T91" s="15" t="e">
        <f>S91/E91</f>
        <v>#DIV/0!</v>
      </c>
    </row>
    <row r="92" spans="1:21" x14ac:dyDescent="0.2">
      <c r="A92" s="4" t="s">
        <v>39</v>
      </c>
      <c r="B92" s="4" t="s">
        <v>21</v>
      </c>
      <c r="C92" s="8">
        <v>0</v>
      </c>
      <c r="D92" s="8">
        <f>C92*0</f>
        <v>0</v>
      </c>
      <c r="E92" s="8">
        <f>SUM(C92:D92)</f>
        <v>0</v>
      </c>
      <c r="F92" s="15">
        <v>0</v>
      </c>
      <c r="H92" s="15">
        <f>G92+F92</f>
        <v>0</v>
      </c>
      <c r="I92" s="12">
        <f>H92*C92</f>
        <v>0</v>
      </c>
      <c r="S92" s="12">
        <f>(SUM(M92:Q92)*E92)+I92+R92</f>
        <v>0</v>
      </c>
      <c r="T92" s="15" t="e">
        <f>S92/E92</f>
        <v>#DIV/0!</v>
      </c>
    </row>
    <row r="93" spans="1:21" ht="13.5" thickBot="1" x14ac:dyDescent="0.25">
      <c r="A93" s="28" t="s">
        <v>39</v>
      </c>
      <c r="B93" s="28" t="s">
        <v>25</v>
      </c>
      <c r="C93" s="9">
        <f>SUM(C90:C92)</f>
        <v>0</v>
      </c>
      <c r="D93" s="9">
        <f>SUM(D90:D92)</f>
        <v>0</v>
      </c>
      <c r="E93" s="9">
        <f>SUM(E90:E92)</f>
        <v>0</v>
      </c>
      <c r="F93" s="16"/>
      <c r="G93" s="16"/>
      <c r="H93" s="16" t="e">
        <f>I93/E93</f>
        <v>#DIV/0!</v>
      </c>
      <c r="I93" s="21">
        <f>SUM(I90:I92)</f>
        <v>0</v>
      </c>
      <c r="J93" s="21"/>
      <c r="K93" s="21"/>
      <c r="L93" s="35"/>
      <c r="M93" s="16"/>
      <c r="N93" s="16"/>
      <c r="O93" s="16"/>
      <c r="P93" s="16"/>
      <c r="Q93" s="21"/>
      <c r="R93" s="21">
        <f>SUM(R90:R92)</f>
        <v>0</v>
      </c>
      <c r="S93" s="21">
        <f>SUM(S90:S92)</f>
        <v>0</v>
      </c>
      <c r="T93" s="16" t="e">
        <f>S93/E93</f>
        <v>#DIV/0!</v>
      </c>
    </row>
    <row r="94" spans="1:21" ht="13.5" thickTop="1" x14ac:dyDescent="0.2">
      <c r="T94" s="12"/>
    </row>
    <row r="95" spans="1:21" x14ac:dyDescent="0.2">
      <c r="T95" s="12"/>
    </row>
    <row r="96" spans="1:21" x14ac:dyDescent="0.2">
      <c r="A96" s="4" t="s">
        <v>40</v>
      </c>
      <c r="B96" s="4" t="s">
        <v>21</v>
      </c>
      <c r="C96" s="8">
        <v>0</v>
      </c>
      <c r="D96" s="8">
        <f>C96*0</f>
        <v>0</v>
      </c>
      <c r="E96" s="8">
        <f>SUM(C96:D96)</f>
        <v>0</v>
      </c>
      <c r="F96" s="15">
        <v>0</v>
      </c>
      <c r="G96" s="15">
        <v>0</v>
      </c>
      <c r="H96" s="15">
        <f>G96+F96</f>
        <v>0</v>
      </c>
      <c r="I96" s="12">
        <f>H96*C96</f>
        <v>0</v>
      </c>
      <c r="S96" s="12">
        <f>(SUM(M96:Q96)*E96)+I96+R96</f>
        <v>0</v>
      </c>
      <c r="T96" s="15" t="e">
        <f>S96/E96</f>
        <v>#DIV/0!</v>
      </c>
      <c r="U96" t="s">
        <v>41</v>
      </c>
    </row>
    <row r="97" spans="1:21" x14ac:dyDescent="0.2">
      <c r="A97" s="4" t="s">
        <v>40</v>
      </c>
      <c r="B97" s="4" t="s">
        <v>21</v>
      </c>
      <c r="C97" s="8">
        <v>0</v>
      </c>
      <c r="D97" s="8">
        <f>C97*0</f>
        <v>0</v>
      </c>
      <c r="E97" s="8">
        <f>SUM(C97:D97)</f>
        <v>0</v>
      </c>
      <c r="H97" s="15">
        <f>G97+F97</f>
        <v>0</v>
      </c>
      <c r="I97" s="12">
        <f>H97*C97</f>
        <v>0</v>
      </c>
      <c r="S97" s="12">
        <f>(SUM(M97:Q97)*E97)+I97+R97</f>
        <v>0</v>
      </c>
      <c r="T97" s="15" t="e">
        <f>S97/E97</f>
        <v>#DIV/0!</v>
      </c>
    </row>
    <row r="98" spans="1:21" x14ac:dyDescent="0.2">
      <c r="A98" s="4" t="s">
        <v>40</v>
      </c>
      <c r="B98" s="4" t="s">
        <v>21</v>
      </c>
      <c r="C98" s="8">
        <v>0</v>
      </c>
      <c r="D98" s="8">
        <f>C98*0</f>
        <v>0</v>
      </c>
      <c r="E98" s="8">
        <f>SUM(C98:D98)</f>
        <v>0</v>
      </c>
      <c r="F98" s="15">
        <v>0</v>
      </c>
      <c r="H98" s="15">
        <f>G98+F98</f>
        <v>0</v>
      </c>
      <c r="I98" s="12">
        <f>H98*C98</f>
        <v>0</v>
      </c>
      <c r="S98" s="12">
        <f>(SUM(M98:Q98)*E98)+I98+R98</f>
        <v>0</v>
      </c>
      <c r="T98" s="15" t="e">
        <f>S98/E98</f>
        <v>#DIV/0!</v>
      </c>
    </row>
    <row r="99" spans="1:21" ht="13.5" thickBot="1" x14ac:dyDescent="0.25">
      <c r="A99" s="28" t="s">
        <v>40</v>
      </c>
      <c r="B99" s="28" t="s">
        <v>25</v>
      </c>
      <c r="C99" s="9">
        <f>SUM(C96:C98)</f>
        <v>0</v>
      </c>
      <c r="D99" s="9">
        <f>SUM(D96:D98)</f>
        <v>0</v>
      </c>
      <c r="E99" s="9">
        <f>SUM(E96:E98)</f>
        <v>0</v>
      </c>
      <c r="F99" s="16"/>
      <c r="G99" s="16"/>
      <c r="H99" s="16" t="e">
        <f>I99/E99</f>
        <v>#DIV/0!</v>
      </c>
      <c r="I99" s="21">
        <f>SUM(I96:I98)</f>
        <v>0</v>
      </c>
      <c r="J99" s="21"/>
      <c r="K99" s="21"/>
      <c r="L99" s="35"/>
      <c r="M99" s="16"/>
      <c r="N99" s="16"/>
      <c r="O99" s="16"/>
      <c r="P99" s="16"/>
      <c r="Q99" s="21"/>
      <c r="R99" s="21">
        <f>SUM(R96:R98)</f>
        <v>0</v>
      </c>
      <c r="S99" s="21">
        <f>SUM(S96:S98)</f>
        <v>0</v>
      </c>
      <c r="T99" s="16" t="e">
        <f>S99/E99</f>
        <v>#DIV/0!</v>
      </c>
    </row>
    <row r="100" spans="1:21" ht="13.5" thickTop="1" x14ac:dyDescent="0.2">
      <c r="T100" s="12"/>
    </row>
    <row r="101" spans="1:21" x14ac:dyDescent="0.2">
      <c r="T101" s="12"/>
    </row>
    <row r="102" spans="1:21" x14ac:dyDescent="0.2">
      <c r="A102" s="4" t="s">
        <v>42</v>
      </c>
      <c r="B102" s="4" t="s">
        <v>20</v>
      </c>
      <c r="C102" s="8">
        <v>0</v>
      </c>
      <c r="D102" s="8">
        <f>C102*0</f>
        <v>0</v>
      </c>
      <c r="E102" s="8">
        <f>SUM(C102:D102)</f>
        <v>0</v>
      </c>
      <c r="F102" s="15">
        <v>0</v>
      </c>
      <c r="H102" s="15">
        <f>G102+F102</f>
        <v>0</v>
      </c>
      <c r="I102" s="12">
        <f>H102*C102</f>
        <v>0</v>
      </c>
      <c r="S102" s="12">
        <f>(SUM(M102:Q102)*E102)+I102+R102</f>
        <v>0</v>
      </c>
      <c r="T102" s="15" t="e">
        <f>S102/E102</f>
        <v>#DIV/0!</v>
      </c>
    </row>
    <row r="103" spans="1:21" x14ac:dyDescent="0.2">
      <c r="A103" s="4" t="s">
        <v>42</v>
      </c>
      <c r="B103" s="4" t="s">
        <v>20</v>
      </c>
      <c r="C103" s="8">
        <v>0</v>
      </c>
      <c r="D103" s="8">
        <f>C103*0</f>
        <v>0</v>
      </c>
      <c r="E103" s="8">
        <f>SUM(C103:D103)</f>
        <v>0</v>
      </c>
      <c r="F103" s="15">
        <v>0</v>
      </c>
      <c r="H103" s="15">
        <f>G103+F103</f>
        <v>0</v>
      </c>
      <c r="I103" s="12">
        <f>H103*C103</f>
        <v>0</v>
      </c>
      <c r="S103" s="12">
        <f>(SUM(M103:Q103)*E103)+I103+R103</f>
        <v>0</v>
      </c>
      <c r="T103" s="15" t="e">
        <f>S103/E103</f>
        <v>#DIV/0!</v>
      </c>
    </row>
    <row r="104" spans="1:21" x14ac:dyDescent="0.2">
      <c r="A104" s="4" t="s">
        <v>42</v>
      </c>
      <c r="B104" s="4" t="s">
        <v>20</v>
      </c>
      <c r="C104" s="8">
        <v>0</v>
      </c>
      <c r="D104" s="8">
        <f>C104*0</f>
        <v>0</v>
      </c>
      <c r="E104" s="8">
        <f>SUM(C104:D104)</f>
        <v>0</v>
      </c>
      <c r="F104" s="15">
        <v>0</v>
      </c>
      <c r="H104" s="15">
        <f>G104+F104</f>
        <v>0</v>
      </c>
      <c r="I104" s="12">
        <f>H104*C104</f>
        <v>0</v>
      </c>
      <c r="S104" s="12">
        <f>(SUM(M104:Q104)*E104)+I104+R104</f>
        <v>0</v>
      </c>
      <c r="T104" s="15" t="e">
        <f>S104/E104</f>
        <v>#DIV/0!</v>
      </c>
    </row>
    <row r="105" spans="1:21" ht="13.5" thickBot="1" x14ac:dyDescent="0.25">
      <c r="A105" s="28" t="s">
        <v>42</v>
      </c>
      <c r="B105" s="28" t="s">
        <v>25</v>
      </c>
      <c r="C105" s="9">
        <f>SUM(C102:C104)</f>
        <v>0</v>
      </c>
      <c r="D105" s="9">
        <f>SUM(D102:D104)</f>
        <v>0</v>
      </c>
      <c r="E105" s="9">
        <f>SUM(E102:E104)</f>
        <v>0</v>
      </c>
      <c r="F105" s="16"/>
      <c r="G105" s="16"/>
      <c r="H105" s="16" t="e">
        <f>I105/E105</f>
        <v>#DIV/0!</v>
      </c>
      <c r="I105" s="21">
        <f>SUM(I102:I104)</f>
        <v>0</v>
      </c>
      <c r="J105" s="21"/>
      <c r="K105" s="21"/>
      <c r="L105" s="35"/>
      <c r="M105" s="16"/>
      <c r="N105" s="16"/>
      <c r="O105" s="16"/>
      <c r="P105" s="16"/>
      <c r="Q105" s="21"/>
      <c r="R105" s="21">
        <f>SUM(R102:R104)</f>
        <v>0</v>
      </c>
      <c r="S105" s="21">
        <f>SUM(S102:S104)</f>
        <v>0</v>
      </c>
      <c r="T105" s="16" t="e">
        <f>S105/E105</f>
        <v>#DIV/0!</v>
      </c>
    </row>
    <row r="106" spans="1:21" ht="13.5" thickTop="1" x14ac:dyDescent="0.2">
      <c r="A106" s="31"/>
      <c r="B106" s="31"/>
      <c r="C106" s="11"/>
      <c r="D106" s="11"/>
      <c r="E106" s="11"/>
      <c r="F106" s="18"/>
      <c r="G106" s="18"/>
      <c r="H106" s="18"/>
      <c r="I106" s="23"/>
      <c r="J106" s="23"/>
      <c r="K106" s="23"/>
      <c r="L106" s="36"/>
      <c r="M106" s="18"/>
      <c r="N106" s="18"/>
      <c r="O106" s="18"/>
      <c r="P106" s="18"/>
      <c r="Q106" s="23"/>
      <c r="R106" s="23"/>
      <c r="S106" s="23"/>
      <c r="T106" s="18"/>
    </row>
    <row r="107" spans="1:21" x14ac:dyDescent="0.2">
      <c r="A107" s="31"/>
      <c r="B107" s="31"/>
      <c r="C107" s="11"/>
      <c r="D107" s="11"/>
      <c r="E107" s="11"/>
      <c r="F107" s="18"/>
      <c r="G107" s="18"/>
      <c r="H107" s="18"/>
      <c r="I107" s="23"/>
      <c r="J107" s="23"/>
      <c r="K107" s="23"/>
      <c r="L107" s="36"/>
      <c r="M107" s="18"/>
      <c r="N107" s="18"/>
      <c r="O107" s="18"/>
      <c r="P107" s="18"/>
      <c r="Q107" s="23"/>
      <c r="R107" s="23"/>
      <c r="S107" s="23"/>
      <c r="T107" s="18"/>
    </row>
    <row r="108" spans="1:21" x14ac:dyDescent="0.2">
      <c r="A108" s="4" t="s">
        <v>43</v>
      </c>
      <c r="B108" s="4" t="s">
        <v>21</v>
      </c>
      <c r="C108" s="8">
        <v>0</v>
      </c>
      <c r="D108" s="8">
        <f>C108*0</f>
        <v>0</v>
      </c>
      <c r="E108" s="8">
        <f>SUM(C108:D108)</f>
        <v>0</v>
      </c>
      <c r="F108" s="15">
        <v>0</v>
      </c>
      <c r="H108" s="15">
        <f>G108+F108</f>
        <v>0</v>
      </c>
      <c r="I108" s="12">
        <f>H108*C108</f>
        <v>0</v>
      </c>
      <c r="S108" s="12">
        <f>(SUM(M108:Q108)*E108)+I108+R108</f>
        <v>0</v>
      </c>
      <c r="T108" s="15" t="e">
        <f>S108/E108</f>
        <v>#DIV/0!</v>
      </c>
    </row>
    <row r="109" spans="1:21" ht="13.5" thickBot="1" x14ac:dyDescent="0.25">
      <c r="A109" s="28" t="s">
        <v>43</v>
      </c>
      <c r="B109" s="28" t="s">
        <v>25</v>
      </c>
      <c r="C109" s="9">
        <f>SUM(C108)</f>
        <v>0</v>
      </c>
      <c r="D109" s="9">
        <f>SUM(D108)</f>
        <v>0</v>
      </c>
      <c r="E109" s="9">
        <f>SUM(E108)</f>
        <v>0</v>
      </c>
      <c r="F109" s="16"/>
      <c r="G109" s="16"/>
      <c r="H109" s="16" t="e">
        <f>I109/E109</f>
        <v>#DIV/0!</v>
      </c>
      <c r="I109" s="21">
        <f>SUM(I108)</f>
        <v>0</v>
      </c>
      <c r="J109" s="21"/>
      <c r="K109" s="21"/>
      <c r="L109" s="35"/>
      <c r="M109" s="16"/>
      <c r="N109" s="16"/>
      <c r="O109" s="16"/>
      <c r="P109" s="16"/>
      <c r="Q109" s="21"/>
      <c r="R109" s="21">
        <f>SUM(R108)</f>
        <v>0</v>
      </c>
      <c r="S109" s="21">
        <f>SUM(S108)</f>
        <v>0</v>
      </c>
      <c r="T109" s="16" t="e">
        <f>S109/E109</f>
        <v>#DIV/0!</v>
      </c>
    </row>
    <row r="110" spans="1:21" ht="13.5" thickTop="1" x14ac:dyDescent="0.2">
      <c r="A110" s="31"/>
      <c r="B110" s="31"/>
      <c r="C110" s="11"/>
      <c r="D110" s="11"/>
      <c r="E110" s="11"/>
      <c r="F110" s="18"/>
      <c r="G110" s="18"/>
      <c r="H110" s="18"/>
      <c r="I110" s="23"/>
      <c r="J110" s="23"/>
      <c r="K110" s="23"/>
      <c r="L110" s="36"/>
      <c r="M110" s="18"/>
      <c r="N110" s="18"/>
      <c r="O110" s="18"/>
      <c r="P110" s="18"/>
      <c r="Q110" s="23"/>
      <c r="R110" s="23"/>
      <c r="S110" s="23"/>
      <c r="T110" s="18"/>
    </row>
    <row r="111" spans="1:21" x14ac:dyDescent="0.2">
      <c r="A111" s="31"/>
      <c r="B111" s="31"/>
      <c r="C111" s="11"/>
      <c r="D111" s="11"/>
      <c r="E111" s="11"/>
      <c r="F111" s="18"/>
      <c r="G111" s="18"/>
      <c r="H111" s="18"/>
      <c r="I111" s="23"/>
      <c r="J111" s="23"/>
      <c r="K111" s="23"/>
      <c r="L111" s="36"/>
      <c r="M111" s="18"/>
      <c r="N111" s="18"/>
      <c r="O111" s="18"/>
      <c r="P111" s="18"/>
      <c r="Q111" s="23"/>
      <c r="R111" s="23"/>
      <c r="S111" s="23"/>
      <c r="T111" s="18"/>
    </row>
    <row r="112" spans="1:21" x14ac:dyDescent="0.2">
      <c r="A112" s="4" t="s">
        <v>44</v>
      </c>
      <c r="B112" s="4" t="s">
        <v>45</v>
      </c>
      <c r="C112" s="8">
        <v>0</v>
      </c>
      <c r="D112" s="8">
        <f>C112*0</f>
        <v>0</v>
      </c>
      <c r="E112" s="8">
        <f>SUM(C112:D112)</f>
        <v>0</v>
      </c>
      <c r="F112" s="15">
        <v>0</v>
      </c>
      <c r="H112" s="15">
        <f>G112+F112</f>
        <v>0</v>
      </c>
      <c r="I112" s="12">
        <f>H112*C112</f>
        <v>0</v>
      </c>
      <c r="S112" s="12">
        <f>(SUM(M112:Q112)*E112)+I112+R112</f>
        <v>0</v>
      </c>
      <c r="T112" s="15" t="e">
        <f>S112/E112</f>
        <v>#DIV/0!</v>
      </c>
      <c r="U112" t="s">
        <v>46</v>
      </c>
    </row>
    <row r="113" spans="1:21" x14ac:dyDescent="0.2">
      <c r="A113" s="4" t="s">
        <v>44</v>
      </c>
      <c r="B113" s="4" t="s">
        <v>45</v>
      </c>
      <c r="C113" s="8">
        <v>0</v>
      </c>
      <c r="D113" s="8">
        <f>C113*0</f>
        <v>0</v>
      </c>
      <c r="E113" s="8">
        <f>SUM(C113:D113)</f>
        <v>0</v>
      </c>
      <c r="F113" s="15">
        <v>0</v>
      </c>
      <c r="H113" s="15">
        <f>G113+F113</f>
        <v>0</v>
      </c>
      <c r="I113" s="12">
        <f>H113*C113</f>
        <v>0</v>
      </c>
      <c r="S113" s="12">
        <f>(SUM(M113:Q113)*E113)+I113+R113</f>
        <v>0</v>
      </c>
      <c r="T113" s="15" t="e">
        <f>S113/E113</f>
        <v>#DIV/0!</v>
      </c>
    </row>
    <row r="114" spans="1:21" x14ac:dyDescent="0.2">
      <c r="A114" s="4" t="s">
        <v>44</v>
      </c>
      <c r="B114" s="4" t="s">
        <v>45</v>
      </c>
      <c r="C114" s="8">
        <v>0</v>
      </c>
      <c r="D114" s="8">
        <f>C114*0</f>
        <v>0</v>
      </c>
      <c r="E114" s="8">
        <f>SUM(C114:D114)</f>
        <v>0</v>
      </c>
      <c r="F114" s="15">
        <v>0</v>
      </c>
      <c r="H114" s="15">
        <f>G114+F114</f>
        <v>0</v>
      </c>
      <c r="I114" s="12">
        <f>H114*C114</f>
        <v>0</v>
      </c>
      <c r="S114" s="12">
        <f>(SUM(M114:Q114)*E114)+I114+R114</f>
        <v>0</v>
      </c>
      <c r="T114" s="15" t="e">
        <f>S114/E114</f>
        <v>#DIV/0!</v>
      </c>
    </row>
    <row r="115" spans="1:21" ht="13.5" thickBot="1" x14ac:dyDescent="0.25">
      <c r="A115" s="28" t="s">
        <v>44</v>
      </c>
      <c r="B115" s="28" t="s">
        <v>25</v>
      </c>
      <c r="C115" s="9">
        <f>SUM(C112:C114)</f>
        <v>0</v>
      </c>
      <c r="D115" s="9">
        <f>SUM(D112:D114)</f>
        <v>0</v>
      </c>
      <c r="E115" s="9">
        <f>SUM(E112:E114)</f>
        <v>0</v>
      </c>
      <c r="F115" s="16"/>
      <c r="G115" s="16"/>
      <c r="H115" s="16" t="e">
        <f>I115/E115</f>
        <v>#DIV/0!</v>
      </c>
      <c r="I115" s="21">
        <f>SUM(I112:I114)</f>
        <v>0</v>
      </c>
      <c r="J115" s="21"/>
      <c r="K115" s="21"/>
      <c r="L115" s="35"/>
      <c r="M115" s="16"/>
      <c r="N115" s="16"/>
      <c r="O115" s="16"/>
      <c r="P115" s="16"/>
      <c r="Q115" s="21"/>
      <c r="R115" s="21">
        <f>SUM(R112:R114)</f>
        <v>0</v>
      </c>
      <c r="S115" s="21">
        <f>SUM(S112:S114)</f>
        <v>0</v>
      </c>
      <c r="T115" s="16" t="e">
        <f>S115/E115</f>
        <v>#DIV/0!</v>
      </c>
    </row>
    <row r="116" spans="1:21" ht="13.5" thickTop="1" x14ac:dyDescent="0.2">
      <c r="T116" s="12"/>
    </row>
    <row r="117" spans="1:21" x14ac:dyDescent="0.2">
      <c r="T117" s="12"/>
    </row>
    <row r="118" spans="1:21" x14ac:dyDescent="0.2">
      <c r="A118" s="4" t="s">
        <v>47</v>
      </c>
      <c r="B118" s="4" t="s">
        <v>45</v>
      </c>
      <c r="C118" s="8">
        <v>0</v>
      </c>
      <c r="D118" s="8">
        <f>C118*0</f>
        <v>0</v>
      </c>
      <c r="E118" s="8">
        <f>SUM(C118:D118)</f>
        <v>0</v>
      </c>
      <c r="F118" s="15">
        <v>0</v>
      </c>
      <c r="H118" s="15">
        <f>G118+F118</f>
        <v>0</v>
      </c>
      <c r="I118" s="12">
        <f>H118*C118</f>
        <v>0</v>
      </c>
      <c r="S118" s="12">
        <f>(SUM(M118:Q118)*E118)+I118+R118</f>
        <v>0</v>
      </c>
      <c r="T118" s="15" t="e">
        <f>S118/E118</f>
        <v>#DIV/0!</v>
      </c>
    </row>
    <row r="119" spans="1:21" ht="13.5" thickBot="1" x14ac:dyDescent="0.25">
      <c r="A119" s="28" t="s">
        <v>47</v>
      </c>
      <c r="B119" s="28" t="s">
        <v>25</v>
      </c>
      <c r="C119" s="9">
        <f>SUM(C118)</f>
        <v>0</v>
      </c>
      <c r="D119" s="9">
        <f>SUM(D118)</f>
        <v>0</v>
      </c>
      <c r="E119" s="9">
        <f>SUM(E118)</f>
        <v>0</v>
      </c>
      <c r="F119" s="16"/>
      <c r="G119" s="16"/>
      <c r="H119" s="16" t="e">
        <f>I119/E119</f>
        <v>#DIV/0!</v>
      </c>
      <c r="I119" s="21">
        <f>SUM(I118)</f>
        <v>0</v>
      </c>
      <c r="J119" s="21"/>
      <c r="K119" s="21"/>
      <c r="L119" s="35"/>
      <c r="M119" s="16"/>
      <c r="N119" s="16"/>
      <c r="O119" s="16"/>
      <c r="P119" s="16"/>
      <c r="Q119" s="21"/>
      <c r="R119" s="21">
        <f>SUM(R118)</f>
        <v>0</v>
      </c>
      <c r="S119" s="21">
        <f>SUM(S118)</f>
        <v>0</v>
      </c>
      <c r="T119" s="16" t="e">
        <f>S119/E119</f>
        <v>#DIV/0!</v>
      </c>
    </row>
    <row r="120" spans="1:21" ht="13.5" thickTop="1" x14ac:dyDescent="0.2">
      <c r="T120" s="12"/>
    </row>
    <row r="121" spans="1:21" x14ac:dyDescent="0.2">
      <c r="T121" s="12"/>
    </row>
    <row r="122" spans="1:21" x14ac:dyDescent="0.2">
      <c r="A122" s="4" t="s">
        <v>48</v>
      </c>
      <c r="B122" s="4" t="s">
        <v>45</v>
      </c>
      <c r="C122" s="8">
        <v>0</v>
      </c>
      <c r="D122" s="8">
        <f>C122*0</f>
        <v>0</v>
      </c>
      <c r="E122" s="8">
        <f>SUM(C122:D122)</f>
        <v>0</v>
      </c>
      <c r="F122" s="15">
        <v>0</v>
      </c>
      <c r="G122" s="15">
        <v>0</v>
      </c>
      <c r="H122" s="15">
        <f>G122+F122</f>
        <v>0</v>
      </c>
      <c r="I122" s="12">
        <f>H122*C122</f>
        <v>0</v>
      </c>
      <c r="S122" s="12">
        <f>(SUM(M122:Q122)*E122)+I122+R122</f>
        <v>0</v>
      </c>
      <c r="T122" s="15" t="e">
        <f>S122/E122</f>
        <v>#DIV/0!</v>
      </c>
      <c r="U122" t="s">
        <v>49</v>
      </c>
    </row>
    <row r="123" spans="1:21" x14ac:dyDescent="0.2">
      <c r="A123" s="4" t="s">
        <v>48</v>
      </c>
      <c r="B123" s="4" t="s">
        <v>45</v>
      </c>
      <c r="C123" s="8">
        <v>0</v>
      </c>
      <c r="D123" s="8">
        <f>C123*0</f>
        <v>0</v>
      </c>
      <c r="E123" s="8">
        <f>SUM(C123:D123)</f>
        <v>0</v>
      </c>
      <c r="F123" s="15">
        <v>0</v>
      </c>
      <c r="H123" s="15">
        <f>G123+F123</f>
        <v>0</v>
      </c>
      <c r="I123" s="12">
        <f>H123*C123</f>
        <v>0</v>
      </c>
      <c r="S123" s="12">
        <f>(SUM(M123:Q123)*E123)+I123+R123</f>
        <v>0</v>
      </c>
      <c r="T123" s="15" t="e">
        <f>S123/E123</f>
        <v>#DIV/0!</v>
      </c>
    </row>
    <row r="124" spans="1:21" x14ac:dyDescent="0.2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5">
        <v>0</v>
      </c>
      <c r="H124" s="15">
        <f>G124+F124</f>
        <v>0</v>
      </c>
      <c r="I124" s="12">
        <f>H124*C124</f>
        <v>0</v>
      </c>
      <c r="Q124" s="29"/>
      <c r="S124" s="12">
        <f>(SUM(M124:Q124)*E124)+I124+R124</f>
        <v>0</v>
      </c>
      <c r="T124" s="15" t="e">
        <f>S124/E124</f>
        <v>#DIV/0!</v>
      </c>
    </row>
    <row r="125" spans="1:21" x14ac:dyDescent="0.2">
      <c r="A125" s="4" t="s">
        <v>48</v>
      </c>
      <c r="B125" s="4" t="s">
        <v>45</v>
      </c>
      <c r="C125" s="8">
        <v>0</v>
      </c>
      <c r="D125" s="8">
        <f>C125*0</f>
        <v>0</v>
      </c>
      <c r="E125" s="8">
        <f>SUM(C125:D125)</f>
        <v>0</v>
      </c>
      <c r="F125" s="15">
        <v>0</v>
      </c>
      <c r="H125" s="15">
        <f>G125+F125</f>
        <v>0</v>
      </c>
      <c r="I125" s="12">
        <f>H125*C125</f>
        <v>0</v>
      </c>
      <c r="S125" s="12">
        <f>(SUM(M125:Q125)*E125)+I125+R125</f>
        <v>0</v>
      </c>
      <c r="T125" s="15" t="e">
        <f>S125/E125</f>
        <v>#DIV/0!</v>
      </c>
    </row>
    <row r="126" spans="1:21" ht="13.5" thickBot="1" x14ac:dyDescent="0.25">
      <c r="A126" s="28" t="s">
        <v>48</v>
      </c>
      <c r="B126" s="28" t="s">
        <v>25</v>
      </c>
      <c r="C126" s="9">
        <f>SUM(C122:C125)</f>
        <v>0</v>
      </c>
      <c r="D126" s="9">
        <f>SUM(D122:D125)</f>
        <v>0</v>
      </c>
      <c r="E126" s="9">
        <f>SUM(E122:E125)</f>
        <v>0</v>
      </c>
      <c r="F126" s="16"/>
      <c r="G126" s="16"/>
      <c r="H126" s="16" t="e">
        <f>I126/E126</f>
        <v>#DIV/0!</v>
      </c>
      <c r="I126" s="21">
        <f>SUM(I122:I125)</f>
        <v>0</v>
      </c>
      <c r="J126" s="21"/>
      <c r="K126" s="21"/>
      <c r="L126" s="35"/>
      <c r="M126" s="16"/>
      <c r="N126" s="16"/>
      <c r="O126" s="16"/>
      <c r="P126" s="16"/>
      <c r="Q126" s="21"/>
      <c r="R126" s="21">
        <f>SUM(R122:R125)</f>
        <v>0</v>
      </c>
      <c r="S126" s="21">
        <f>SUM(S122:S125)</f>
        <v>0</v>
      </c>
      <c r="T126" s="16" t="e">
        <f>S126/E126</f>
        <v>#DIV/0!</v>
      </c>
    </row>
    <row r="127" spans="1:21" ht="13.5" thickTop="1" x14ac:dyDescent="0.2">
      <c r="A127" s="4"/>
      <c r="B127" s="4"/>
      <c r="C127" s="11"/>
      <c r="D127" s="11"/>
      <c r="E127" s="11"/>
      <c r="F127" s="18"/>
      <c r="G127" s="18"/>
      <c r="H127" s="18"/>
      <c r="I127" s="23"/>
      <c r="J127" s="23"/>
      <c r="K127" s="23"/>
      <c r="L127" s="36"/>
      <c r="M127" s="18"/>
      <c r="N127" s="18"/>
      <c r="O127" s="18"/>
      <c r="P127" s="18"/>
      <c r="Q127" s="23"/>
      <c r="R127" s="23"/>
      <c r="S127" s="23"/>
      <c r="T127" s="23"/>
    </row>
    <row r="128" spans="1:21" x14ac:dyDescent="0.2">
      <c r="T128" s="12"/>
    </row>
    <row r="129" spans="1:20" x14ac:dyDescent="0.2">
      <c r="A129" s="4" t="s">
        <v>50</v>
      </c>
      <c r="B129" s="4" t="s">
        <v>22</v>
      </c>
      <c r="C129" s="8">
        <v>0</v>
      </c>
      <c r="D129" s="8">
        <f>C129*-0.02</f>
        <v>0</v>
      </c>
      <c r="E129" s="8">
        <f>SUM(C129:D129)</f>
        <v>0</v>
      </c>
      <c r="F129" s="15">
        <v>0</v>
      </c>
      <c r="H129" s="15">
        <f>G129+F129</f>
        <v>0</v>
      </c>
      <c r="I129" s="12">
        <f>H129*C129</f>
        <v>0</v>
      </c>
      <c r="S129" s="12">
        <f>(SUM(M129:Q129)*E129)+I129+R129</f>
        <v>0</v>
      </c>
      <c r="T129" s="15" t="e">
        <f>S129/E129</f>
        <v>#DIV/0!</v>
      </c>
    </row>
    <row r="130" spans="1:20" ht="13.5" thickBot="1" x14ac:dyDescent="0.25">
      <c r="A130" s="28" t="s">
        <v>50</v>
      </c>
      <c r="B130" s="28" t="s">
        <v>25</v>
      </c>
      <c r="C130" s="9">
        <f>SUM(C129)</f>
        <v>0</v>
      </c>
      <c r="D130" s="9">
        <f>SUM(D129)</f>
        <v>0</v>
      </c>
      <c r="E130" s="9">
        <f>SUM(E129)</f>
        <v>0</v>
      </c>
      <c r="F130" s="16"/>
      <c r="G130" s="16"/>
      <c r="H130" s="16" t="e">
        <f>I130/E130</f>
        <v>#DIV/0!</v>
      </c>
      <c r="I130" s="21">
        <f>SUM(I129)</f>
        <v>0</v>
      </c>
      <c r="J130" s="21"/>
      <c r="K130" s="21"/>
      <c r="L130" s="35"/>
      <c r="M130" s="16"/>
      <c r="N130" s="16"/>
      <c r="O130" s="16"/>
      <c r="P130" s="16"/>
      <c r="Q130" s="21"/>
      <c r="R130" s="21">
        <f>SUM(R129)</f>
        <v>0</v>
      </c>
      <c r="S130" s="21">
        <f>SUM(S129)</f>
        <v>0</v>
      </c>
      <c r="T130" s="16" t="e">
        <f>S130/E130</f>
        <v>#DIV/0!</v>
      </c>
    </row>
    <row r="131" spans="1:20" ht="13.5" thickTop="1" x14ac:dyDescent="0.2"/>
    <row r="133" spans="1:20" x14ac:dyDescent="0.2">
      <c r="A133" s="4" t="s">
        <v>51</v>
      </c>
      <c r="B133" s="4" t="s">
        <v>52</v>
      </c>
      <c r="C133" s="8">
        <v>0</v>
      </c>
      <c r="D133" s="8">
        <f>C133*0</f>
        <v>0</v>
      </c>
      <c r="E133" s="8">
        <f>SUM(C133:D133)</f>
        <v>0</v>
      </c>
      <c r="F133" s="15">
        <v>0</v>
      </c>
      <c r="H133" s="15">
        <f>G133+F133</f>
        <v>0</v>
      </c>
      <c r="I133" s="12">
        <f>H133*C133</f>
        <v>0</v>
      </c>
      <c r="S133" s="12">
        <f>(SUM(M133:Q133)*E133)+I133+R133</f>
        <v>0</v>
      </c>
      <c r="T133" s="15" t="e">
        <f>S133/E133</f>
        <v>#DIV/0!</v>
      </c>
    </row>
    <row r="134" spans="1:20" ht="13.5" thickBot="1" x14ac:dyDescent="0.25">
      <c r="A134" s="28" t="s">
        <v>51</v>
      </c>
      <c r="B134" s="28" t="s">
        <v>25</v>
      </c>
      <c r="C134" s="9">
        <f>SUM(C133)</f>
        <v>0</v>
      </c>
      <c r="D134" s="9">
        <f>SUM(D133)</f>
        <v>0</v>
      </c>
      <c r="E134" s="9">
        <f>SUM(E133)</f>
        <v>0</v>
      </c>
      <c r="F134" s="16"/>
      <c r="G134" s="16"/>
      <c r="H134" s="16" t="e">
        <f>I134/E134</f>
        <v>#DIV/0!</v>
      </c>
      <c r="I134" s="21">
        <f>SUM(I133)</f>
        <v>0</v>
      </c>
      <c r="J134" s="21"/>
      <c r="K134" s="21"/>
      <c r="L134" s="35"/>
      <c r="M134" s="16"/>
      <c r="N134" s="16"/>
      <c r="O134" s="16"/>
      <c r="P134" s="16"/>
      <c r="Q134" s="21"/>
      <c r="R134" s="21">
        <f>SUM(R133)</f>
        <v>0</v>
      </c>
      <c r="S134" s="21">
        <f>SUM(S133)</f>
        <v>0</v>
      </c>
      <c r="T134" s="16" t="e">
        <f>S134/E134</f>
        <v>#DIV/0!</v>
      </c>
    </row>
    <row r="135" spans="1:20" ht="14.25" thickTop="1" thickBot="1" x14ac:dyDescent="0.25"/>
    <row r="136" spans="1:20" ht="14.25" thickTop="1" thickBot="1" x14ac:dyDescent="0.25">
      <c r="A136" s="24" t="s">
        <v>53</v>
      </c>
      <c r="B136" s="25"/>
      <c r="C136" s="10">
        <f>SUM(C47,C56,C60,C65,C75,C71,C81,C87,C93,C99,C105,C109,C115,C119,C126,C130,C134)</f>
        <v>8461614</v>
      </c>
      <c r="D136" s="10">
        <f>SUM(D47,D56,D60,D65,D75,D71,D81,D87,D93,D99,D105,D109,D115,D119,D126,D130,D134)</f>
        <v>-1676</v>
      </c>
      <c r="E136" s="10">
        <f>SUM(E47,E56,E60,E65,E75,E71,E81,E87,E93,E99,E105,E109,E115,E119,E126,E130,E134)</f>
        <v>8459938</v>
      </c>
      <c r="F136" s="10"/>
      <c r="G136" s="10"/>
      <c r="H136" s="17">
        <f>I136/E136</f>
        <v>2.9769984428372891</v>
      </c>
      <c r="I136" s="22">
        <f>SUM(I47,I56,I60,I65,I71,I75,I81,I87,I93,I99,I105,I109,I115,I119,I126,I130,I134)</f>
        <v>25185222.252500009</v>
      </c>
      <c r="J136" s="22"/>
      <c r="K136" s="22"/>
      <c r="L136" s="37"/>
      <c r="M136" s="10"/>
      <c r="N136" s="10"/>
      <c r="O136" s="10"/>
      <c r="P136" s="10"/>
      <c r="Q136" s="10"/>
      <c r="R136" s="22">
        <f>SUM(R47,R56,R65,R60,R71,R75,R81,R87,R93,R99,R105,R109,R115,R119,R126,R130,R134)</f>
        <v>93000</v>
      </c>
      <c r="S136" s="22">
        <f>SUM(S47,S56,S65,S60,S71,S75,S81,S87,S93,S99,S105,S109,S115,S119,S126,S130,S134)</f>
        <v>25323681.752500009</v>
      </c>
      <c r="T136" s="26">
        <f>S136/E136</f>
        <v>2.9933649339392332</v>
      </c>
    </row>
    <row r="137" spans="1:20" ht="13.5" thickTop="1" x14ac:dyDescent="0.2"/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2000-04-05T14:26:20Z</cp:lastPrinted>
  <dcterms:created xsi:type="dcterms:W3CDTF">1997-01-24T21:05:44Z</dcterms:created>
  <dcterms:modified xsi:type="dcterms:W3CDTF">2023-09-16T19:22:51Z</dcterms:modified>
</cp:coreProperties>
</file>