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4DDDE4-9BF2-46AE-A00F-53B4039A19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Sheet1!$A$1:$T$138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C51" i="1"/>
  <c r="D51" i="1"/>
  <c r="E51" i="1"/>
  <c r="I51" i="1"/>
  <c r="R51" i="1"/>
  <c r="S51" i="1"/>
  <c r="T51" i="1"/>
  <c r="C53" i="1"/>
  <c r="D53" i="1"/>
  <c r="E53" i="1"/>
  <c r="H53" i="1"/>
  <c r="I53" i="1"/>
  <c r="R53" i="1"/>
  <c r="S53" i="1"/>
  <c r="T53" i="1"/>
  <c r="D56" i="1"/>
  <c r="E56" i="1"/>
  <c r="H56" i="1"/>
  <c r="I56" i="1"/>
  <c r="S56" i="1"/>
  <c r="T56" i="1"/>
  <c r="D57" i="1"/>
  <c r="E57" i="1"/>
  <c r="H57" i="1"/>
  <c r="I57" i="1"/>
  <c r="S57" i="1"/>
  <c r="T57" i="1"/>
  <c r="C58" i="1"/>
  <c r="D58" i="1"/>
  <c r="E58" i="1"/>
  <c r="H58" i="1"/>
  <c r="I58" i="1"/>
  <c r="R58" i="1"/>
  <c r="S58" i="1"/>
  <c r="T58" i="1"/>
  <c r="E61" i="1"/>
  <c r="H61" i="1"/>
  <c r="I61" i="1"/>
  <c r="S61" i="1"/>
  <c r="T61" i="1"/>
  <c r="C62" i="1"/>
  <c r="D62" i="1"/>
  <c r="E62" i="1"/>
  <c r="H62" i="1"/>
  <c r="I62" i="1"/>
  <c r="R62" i="1"/>
  <c r="S62" i="1"/>
  <c r="T62" i="1"/>
  <c r="D65" i="1"/>
  <c r="E65" i="1"/>
  <c r="H65" i="1"/>
  <c r="I65" i="1"/>
  <c r="S65" i="1"/>
  <c r="T65" i="1"/>
  <c r="D66" i="1"/>
  <c r="E66" i="1"/>
  <c r="H66" i="1"/>
  <c r="I66" i="1"/>
  <c r="S66" i="1"/>
  <c r="T66" i="1"/>
  <c r="C67" i="1"/>
  <c r="D67" i="1"/>
  <c r="E67" i="1"/>
  <c r="H67" i="1"/>
  <c r="I67" i="1"/>
  <c r="R67" i="1"/>
  <c r="S67" i="1"/>
  <c r="T67" i="1"/>
  <c r="D70" i="1"/>
  <c r="E70" i="1"/>
  <c r="H70" i="1"/>
  <c r="I70" i="1"/>
  <c r="S70" i="1"/>
  <c r="T70" i="1"/>
  <c r="D71" i="1"/>
  <c r="E71" i="1"/>
  <c r="H71" i="1"/>
  <c r="I71" i="1"/>
  <c r="S71" i="1"/>
  <c r="T71" i="1"/>
  <c r="D72" i="1"/>
  <c r="E72" i="1"/>
  <c r="H72" i="1"/>
  <c r="I72" i="1"/>
  <c r="S72" i="1"/>
  <c r="T72" i="1"/>
  <c r="C73" i="1"/>
  <c r="D73" i="1"/>
  <c r="E73" i="1"/>
  <c r="H73" i="1"/>
  <c r="I73" i="1"/>
  <c r="R73" i="1"/>
  <c r="S73" i="1"/>
  <c r="T73" i="1"/>
  <c r="D76" i="1"/>
  <c r="E76" i="1"/>
  <c r="H76" i="1"/>
  <c r="I76" i="1"/>
  <c r="S76" i="1"/>
  <c r="T76" i="1"/>
  <c r="C77" i="1"/>
  <c r="D77" i="1"/>
  <c r="E77" i="1"/>
  <c r="H77" i="1"/>
  <c r="I77" i="1"/>
  <c r="R77" i="1"/>
  <c r="S77" i="1"/>
  <c r="T77" i="1"/>
  <c r="D80" i="1"/>
  <c r="E80" i="1"/>
  <c r="H80" i="1"/>
  <c r="I80" i="1"/>
  <c r="S80" i="1"/>
  <c r="T80" i="1"/>
  <c r="D81" i="1"/>
  <c r="E81" i="1"/>
  <c r="H81" i="1"/>
  <c r="I81" i="1"/>
  <c r="S81" i="1"/>
  <c r="T81" i="1"/>
  <c r="D82" i="1"/>
  <c r="E82" i="1"/>
  <c r="H82" i="1"/>
  <c r="I82" i="1"/>
  <c r="S82" i="1"/>
  <c r="T82" i="1"/>
  <c r="C83" i="1"/>
  <c r="D83" i="1"/>
  <c r="E83" i="1"/>
  <c r="H83" i="1"/>
  <c r="I83" i="1"/>
  <c r="R83" i="1"/>
  <c r="S83" i="1"/>
  <c r="T83" i="1"/>
  <c r="C86" i="1"/>
  <c r="D86" i="1"/>
  <c r="E86" i="1"/>
  <c r="H86" i="1"/>
  <c r="I86" i="1"/>
  <c r="S86" i="1"/>
  <c r="T86" i="1"/>
  <c r="D87" i="1"/>
  <c r="E87" i="1"/>
  <c r="H87" i="1"/>
  <c r="I87" i="1"/>
  <c r="S87" i="1"/>
  <c r="T87" i="1"/>
  <c r="D88" i="1"/>
  <c r="E88" i="1"/>
  <c r="H88" i="1"/>
  <c r="I88" i="1"/>
  <c r="S88" i="1"/>
  <c r="T88" i="1"/>
  <c r="C89" i="1"/>
  <c r="D89" i="1"/>
  <c r="E89" i="1"/>
  <c r="H89" i="1"/>
  <c r="I89" i="1"/>
  <c r="R89" i="1"/>
  <c r="S89" i="1"/>
  <c r="T89" i="1"/>
  <c r="D92" i="1"/>
  <c r="E92" i="1"/>
  <c r="H92" i="1"/>
  <c r="I92" i="1"/>
  <c r="S92" i="1"/>
  <c r="T92" i="1"/>
  <c r="D93" i="1"/>
  <c r="E93" i="1"/>
  <c r="H93" i="1"/>
  <c r="I93" i="1"/>
  <c r="S93" i="1"/>
  <c r="T93" i="1"/>
  <c r="D94" i="1"/>
  <c r="E94" i="1"/>
  <c r="H94" i="1"/>
  <c r="I94" i="1"/>
  <c r="S94" i="1"/>
  <c r="T94" i="1"/>
  <c r="C95" i="1"/>
  <c r="D95" i="1"/>
  <c r="E95" i="1"/>
  <c r="H95" i="1"/>
  <c r="I95" i="1"/>
  <c r="R95" i="1"/>
  <c r="S95" i="1"/>
  <c r="T95" i="1"/>
  <c r="D98" i="1"/>
  <c r="E98" i="1"/>
  <c r="H98" i="1"/>
  <c r="I98" i="1"/>
  <c r="S98" i="1"/>
  <c r="T98" i="1"/>
  <c r="D99" i="1"/>
  <c r="E99" i="1"/>
  <c r="H99" i="1"/>
  <c r="I99" i="1"/>
  <c r="S99" i="1"/>
  <c r="T99" i="1"/>
  <c r="D100" i="1"/>
  <c r="E100" i="1"/>
  <c r="H100" i="1"/>
  <c r="I100" i="1"/>
  <c r="S100" i="1"/>
  <c r="T100" i="1"/>
  <c r="C101" i="1"/>
  <c r="D101" i="1"/>
  <c r="E101" i="1"/>
  <c r="H101" i="1"/>
  <c r="I101" i="1"/>
  <c r="R101" i="1"/>
  <c r="S101" i="1"/>
  <c r="T101" i="1"/>
  <c r="D104" i="1"/>
  <c r="E104" i="1"/>
  <c r="H104" i="1"/>
  <c r="I104" i="1"/>
  <c r="S104" i="1"/>
  <c r="T104" i="1"/>
  <c r="D105" i="1"/>
  <c r="E105" i="1"/>
  <c r="H105" i="1"/>
  <c r="I105" i="1"/>
  <c r="S105" i="1"/>
  <c r="T105" i="1"/>
  <c r="D106" i="1"/>
  <c r="E106" i="1"/>
  <c r="H106" i="1"/>
  <c r="I106" i="1"/>
  <c r="S106" i="1"/>
  <c r="T106" i="1"/>
  <c r="C107" i="1"/>
  <c r="D107" i="1"/>
  <c r="E107" i="1"/>
  <c r="H107" i="1"/>
  <c r="I107" i="1"/>
  <c r="R107" i="1"/>
  <c r="S107" i="1"/>
  <c r="T107" i="1"/>
  <c r="D110" i="1"/>
  <c r="E110" i="1"/>
  <c r="H110" i="1"/>
  <c r="I110" i="1"/>
  <c r="S110" i="1"/>
  <c r="T110" i="1"/>
  <c r="C111" i="1"/>
  <c r="D111" i="1"/>
  <c r="E111" i="1"/>
  <c r="H111" i="1"/>
  <c r="I111" i="1"/>
  <c r="R111" i="1"/>
  <c r="S111" i="1"/>
  <c r="T111" i="1"/>
  <c r="D114" i="1"/>
  <c r="E114" i="1"/>
  <c r="H114" i="1"/>
  <c r="I114" i="1"/>
  <c r="S114" i="1"/>
  <c r="T114" i="1"/>
  <c r="D115" i="1"/>
  <c r="E115" i="1"/>
  <c r="H115" i="1"/>
  <c r="I115" i="1"/>
  <c r="S115" i="1"/>
  <c r="T115" i="1"/>
  <c r="D116" i="1"/>
  <c r="E116" i="1"/>
  <c r="H116" i="1"/>
  <c r="I116" i="1"/>
  <c r="S116" i="1"/>
  <c r="T116" i="1"/>
  <c r="C117" i="1"/>
  <c r="D117" i="1"/>
  <c r="E117" i="1"/>
  <c r="H117" i="1"/>
  <c r="I117" i="1"/>
  <c r="R117" i="1"/>
  <c r="S117" i="1"/>
  <c r="T117" i="1"/>
  <c r="D120" i="1"/>
  <c r="E120" i="1"/>
  <c r="H120" i="1"/>
  <c r="I120" i="1"/>
  <c r="S120" i="1"/>
  <c r="T120" i="1"/>
  <c r="C121" i="1"/>
  <c r="D121" i="1"/>
  <c r="E121" i="1"/>
  <c r="H121" i="1"/>
  <c r="I121" i="1"/>
  <c r="R121" i="1"/>
  <c r="S121" i="1"/>
  <c r="T121" i="1"/>
  <c r="D124" i="1"/>
  <c r="E124" i="1"/>
  <c r="H124" i="1"/>
  <c r="I124" i="1"/>
  <c r="S124" i="1"/>
  <c r="T124" i="1"/>
  <c r="D125" i="1"/>
  <c r="E125" i="1"/>
  <c r="H125" i="1"/>
  <c r="I125" i="1"/>
  <c r="S125" i="1"/>
  <c r="T125" i="1"/>
  <c r="D126" i="1"/>
  <c r="E126" i="1"/>
  <c r="H126" i="1"/>
  <c r="I126" i="1"/>
  <c r="S126" i="1"/>
  <c r="T126" i="1"/>
  <c r="D127" i="1"/>
  <c r="E127" i="1"/>
  <c r="H127" i="1"/>
  <c r="I127" i="1"/>
  <c r="S127" i="1"/>
  <c r="T127" i="1"/>
  <c r="C128" i="1"/>
  <c r="D128" i="1"/>
  <c r="E128" i="1"/>
  <c r="H128" i="1"/>
  <c r="I128" i="1"/>
  <c r="R128" i="1"/>
  <c r="S128" i="1"/>
  <c r="T128" i="1"/>
  <c r="D131" i="1"/>
  <c r="E131" i="1"/>
  <c r="H131" i="1"/>
  <c r="I131" i="1"/>
  <c r="S131" i="1"/>
  <c r="T131" i="1"/>
  <c r="C132" i="1"/>
  <c r="D132" i="1"/>
  <c r="E132" i="1"/>
  <c r="H132" i="1"/>
  <c r="I132" i="1"/>
  <c r="R132" i="1"/>
  <c r="S132" i="1"/>
  <c r="T132" i="1"/>
  <c r="D135" i="1"/>
  <c r="E135" i="1"/>
  <c r="H135" i="1"/>
  <c r="I135" i="1"/>
  <c r="S135" i="1"/>
  <c r="T135" i="1"/>
  <c r="C136" i="1"/>
  <c r="D136" i="1"/>
  <c r="E136" i="1"/>
  <c r="H136" i="1"/>
  <c r="I136" i="1"/>
  <c r="R136" i="1"/>
  <c r="S136" i="1"/>
  <c r="T136" i="1"/>
  <c r="C138" i="1"/>
  <c r="D138" i="1"/>
  <c r="E138" i="1"/>
  <c r="H138" i="1"/>
  <c r="I138" i="1"/>
  <c r="R138" i="1"/>
  <c r="S138" i="1"/>
  <c r="T138" i="1"/>
</calcChain>
</file>

<file path=xl/sharedStrings.xml><?xml version="1.0" encoding="utf-8"?>
<sst xmlns="http://schemas.openxmlformats.org/spreadsheetml/2006/main" count="308" uniqueCount="101">
  <si>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</si>
  <si>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</si>
  <si>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</si>
  <si>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</si>
  <si>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</si>
  <si>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</si>
  <si>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</si>
  <si>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</si>
  <si>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</si>
  <si>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</si>
  <si>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</si>
  <si>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</si>
  <si>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</si>
  <si>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</si>
  <si>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</si>
  <si>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</si>
  <si>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</si>
  <si>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</si>
  <si>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</si>
  <si>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</si>
  <si>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</si>
  <si>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</si>
  <si>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</si>
  <si>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</si>
  <si>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</si>
  <si>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</si>
  <si>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</si>
  <si>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</si>
  <si>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</si>
  <si>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</si>
  <si>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</si>
  <si>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</si>
  <si>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</si>
  <si>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</si>
  <si>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</si>
  <si>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</si>
  <si>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</si>
  <si>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</si>
  <si>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</si>
  <si>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</si>
  <si>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</si>
  <si>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</si>
  <si>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</si>
  <si>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</si>
  <si>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</si>
  <si>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</si>
  <si>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</si>
  <si>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</si>
  <si>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</si>
  <si>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</si>
  <si>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</si>
  <si>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</si>
  <si>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</si>
  <si>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</si>
  <si>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</si>
  <si>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</si>
  <si>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if-henryhub</t>
  </si>
  <si>
    <t>Date Entered</t>
  </si>
  <si>
    <t>APRIL 2000 STORAGE TRANSACTIONS</t>
  </si>
  <si>
    <t>EW9339.1</t>
  </si>
  <si>
    <t>N26174.9</t>
  </si>
  <si>
    <t>N28520.7</t>
  </si>
  <si>
    <t>N35575.1</t>
  </si>
  <si>
    <t>N43644.1</t>
  </si>
  <si>
    <t>N57005.3</t>
  </si>
  <si>
    <t>N59021.1</t>
  </si>
  <si>
    <t>N59021.3</t>
  </si>
  <si>
    <t>N89316.1</t>
  </si>
  <si>
    <t>N92953.1</t>
  </si>
  <si>
    <t>N94081.1</t>
  </si>
  <si>
    <t>N95426.5</t>
  </si>
  <si>
    <t>NA4009.3</t>
  </si>
  <si>
    <t>NA5561.1</t>
  </si>
  <si>
    <t>NA9035.1</t>
  </si>
  <si>
    <t>NA9176.1</t>
  </si>
  <si>
    <t>NB5659.1</t>
  </si>
  <si>
    <t>NB7354.1</t>
  </si>
  <si>
    <t>NC0682.1</t>
  </si>
  <si>
    <t>NC7242.1</t>
  </si>
  <si>
    <t>NC9251.1</t>
  </si>
  <si>
    <t>ND8157.1</t>
  </si>
  <si>
    <t>SS1166.3</t>
  </si>
  <si>
    <t>SS1342.0</t>
  </si>
  <si>
    <t>EA6179.2</t>
  </si>
  <si>
    <t>EI9247.2</t>
  </si>
  <si>
    <t>EJ2724.1</t>
  </si>
  <si>
    <t>EJ4453.1</t>
  </si>
  <si>
    <t>EJ5563.2</t>
  </si>
  <si>
    <t>EK5808.1</t>
  </si>
  <si>
    <t>EK8989.1</t>
  </si>
  <si>
    <t>EL6203.1</t>
  </si>
  <si>
    <t>EL6795.1</t>
  </si>
  <si>
    <t>S-3275</t>
  </si>
  <si>
    <t>S-3278</t>
  </si>
  <si>
    <t>S-3288</t>
  </si>
  <si>
    <t>NG1344</t>
  </si>
  <si>
    <t>NE8607</t>
  </si>
  <si>
    <t>NE9444</t>
  </si>
  <si>
    <t>S-3291</t>
  </si>
  <si>
    <t>S-3322</t>
  </si>
  <si>
    <t>S-3323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</si>
</sst>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abSelected="1" topLeftCell="A32" workbookViewId="0">
      <selection activeCell="A51" sqref="A51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6" width="9.28515625" style="15" customWidth="1"/>
    <col min="7" max="7" width="9.28515625" style="15" bestFit="1" customWidth="1"/>
    <col min="8" max="8" width="9.28515625" style="15" customWidth="1"/>
    <col min="9" max="9" width="16.28515625" style="12" customWidth="1"/>
    <col min="10" max="10" width="14" style="12" customWidth="1"/>
    <col min="11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28515625" style="12" bestFit="1" customWidth="1"/>
    <col min="18" max="18" width="12" style="12" customWidth="1"/>
    <col min="19" max="19" width="14.85546875" style="12" bestFit="1" customWidth="1"/>
    <col min="20" max="20" width="9.7109375" bestFit="1" customWidth="1"/>
  </cols>
  <sheetData>
    <row r="1" spans="1:21" ht="18" x14ac:dyDescent="0.25">
      <c r="A1" s="2" t="s">
        <v>58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57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5" thickTop="1" x14ac:dyDescent="0.2">
      <c r="T6" s="12"/>
    </row>
    <row r="7" spans="1:21" x14ac:dyDescent="0.2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5" thickBot="1" x14ac:dyDescent="0.25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5" thickTop="1" x14ac:dyDescent="0.2">
      <c r="T9" s="12"/>
    </row>
    <row r="10" spans="1:21" x14ac:dyDescent="0.2">
      <c r="A10" s="5" t="s">
        <v>19</v>
      </c>
      <c r="B10" s="5" t="s">
        <v>22</v>
      </c>
      <c r="C10" s="8">
        <v>-210283</v>
      </c>
      <c r="D10" s="8">
        <f t="shared" ref="D10:D50" si="0">C10*0</f>
        <v>0</v>
      </c>
      <c r="E10" s="8">
        <f t="shared" ref="E10:E18" si="1">SUM(C10:D10)</f>
        <v>-210283</v>
      </c>
      <c r="F10" s="15">
        <v>2.9</v>
      </c>
      <c r="G10" s="15">
        <v>-7.4999999999999997E-3</v>
      </c>
      <c r="H10" s="15">
        <f t="shared" ref="H10:H18" si="2">G10+F10</f>
        <v>2.8925000000000001</v>
      </c>
      <c r="I10" s="12">
        <f t="shared" ref="I10:I18" si="3">H10*C10</f>
        <v>-608243.57750000001</v>
      </c>
      <c r="K10" s="39" t="s">
        <v>59</v>
      </c>
      <c r="S10" s="12">
        <f t="shared" ref="S10:S18" si="4">(SUM(M10:Q10)*E10)+I10+R10</f>
        <v>-608243.57750000001</v>
      </c>
      <c r="T10" s="15">
        <f t="shared" ref="T10:T18" si="5">S10/E10</f>
        <v>2.8925000000000001</v>
      </c>
    </row>
    <row r="11" spans="1:21" x14ac:dyDescent="0.2">
      <c r="A11" s="5" t="s">
        <v>19</v>
      </c>
      <c r="B11" s="5" t="s">
        <v>22</v>
      </c>
      <c r="C11" s="8">
        <v>210000</v>
      </c>
      <c r="D11" s="8">
        <f t="shared" si="0"/>
        <v>0</v>
      </c>
      <c r="E11" s="8">
        <f t="shared" si="1"/>
        <v>210000</v>
      </c>
      <c r="F11" s="15">
        <v>2.9</v>
      </c>
      <c r="G11" s="15">
        <v>-5.0000000000000001E-3</v>
      </c>
      <c r="H11" s="15">
        <f t="shared" si="2"/>
        <v>2.895</v>
      </c>
      <c r="I11" s="12">
        <f t="shared" si="3"/>
        <v>607950</v>
      </c>
      <c r="K11" s="39" t="s">
        <v>60</v>
      </c>
      <c r="S11" s="12">
        <f t="shared" si="4"/>
        <v>607950</v>
      </c>
      <c r="T11" s="15">
        <f t="shared" si="5"/>
        <v>2.895</v>
      </c>
      <c r="U11" t="s">
        <v>24</v>
      </c>
    </row>
    <row r="12" spans="1:21" x14ac:dyDescent="0.2">
      <c r="A12" s="5" t="s">
        <v>19</v>
      </c>
      <c r="B12" s="5" t="s">
        <v>22</v>
      </c>
      <c r="C12" s="8">
        <v>-59717</v>
      </c>
      <c r="D12" s="8">
        <f t="shared" si="0"/>
        <v>0</v>
      </c>
      <c r="E12" s="8">
        <f>SUM(C12:D12)</f>
        <v>-59717</v>
      </c>
      <c r="F12" s="15">
        <v>2.9</v>
      </c>
      <c r="G12" s="15">
        <v>-5.0000000000000001E-3</v>
      </c>
      <c r="H12" s="15">
        <f>G12+F12</f>
        <v>2.895</v>
      </c>
      <c r="I12" s="12">
        <f>H12*C12</f>
        <v>-172880.715</v>
      </c>
      <c r="K12" s="39" t="s">
        <v>61</v>
      </c>
      <c r="S12" s="12">
        <f>(SUM(M12:Q12)*E12)+I12+R12</f>
        <v>-172880.715</v>
      </c>
      <c r="T12" s="15">
        <f>S12/E12</f>
        <v>2.895</v>
      </c>
      <c r="U12" t="s">
        <v>24</v>
      </c>
    </row>
    <row r="13" spans="1:21" x14ac:dyDescent="0.2">
      <c r="A13" s="5" t="s">
        <v>19</v>
      </c>
      <c r="B13" s="5" t="s">
        <v>22</v>
      </c>
      <c r="C13" s="8">
        <v>-335</v>
      </c>
      <c r="D13" s="8">
        <f t="shared" si="0"/>
        <v>0</v>
      </c>
      <c r="E13" s="8">
        <f t="shared" si="1"/>
        <v>-335</v>
      </c>
      <c r="F13" s="15">
        <v>2.9</v>
      </c>
      <c r="G13" s="15">
        <v>-5.0000000000000001E-3</v>
      </c>
      <c r="H13" s="15">
        <f t="shared" si="2"/>
        <v>2.895</v>
      </c>
      <c r="I13" s="12">
        <f t="shared" si="3"/>
        <v>-969.82500000000005</v>
      </c>
      <c r="K13" s="39" t="s">
        <v>62</v>
      </c>
      <c r="S13" s="12">
        <f t="shared" si="4"/>
        <v>-969.82500000000005</v>
      </c>
      <c r="T13" s="15">
        <f t="shared" si="5"/>
        <v>2.895</v>
      </c>
      <c r="U13" t="s">
        <v>24</v>
      </c>
    </row>
    <row r="14" spans="1:21" ht="12.75" customHeight="1" x14ac:dyDescent="0.2">
      <c r="A14" s="5" t="s">
        <v>19</v>
      </c>
      <c r="B14" s="5" t="s">
        <v>22</v>
      </c>
      <c r="C14" s="8">
        <v>-766423</v>
      </c>
      <c r="D14" s="8">
        <f t="shared" si="0"/>
        <v>0</v>
      </c>
      <c r="E14" s="8">
        <f t="shared" si="1"/>
        <v>-766423</v>
      </c>
      <c r="F14" s="15">
        <v>2.9</v>
      </c>
      <c r="G14" s="15">
        <v>-5.0000000000000001E-3</v>
      </c>
      <c r="H14" s="15">
        <f t="shared" si="2"/>
        <v>2.895</v>
      </c>
      <c r="I14" s="12">
        <f t="shared" si="3"/>
        <v>-2218794.585</v>
      </c>
      <c r="K14" s="39" t="s">
        <v>63</v>
      </c>
      <c r="S14" s="12">
        <f t="shared" si="4"/>
        <v>-2218794.585</v>
      </c>
      <c r="T14" s="15">
        <f t="shared" si="5"/>
        <v>2.895</v>
      </c>
      <c r="U14" t="s">
        <v>24</v>
      </c>
    </row>
    <row r="15" spans="1:21" ht="12.75" customHeight="1" x14ac:dyDescent="0.2">
      <c r="A15" s="5" t="s">
        <v>19</v>
      </c>
      <c r="B15" s="5" t="s">
        <v>22</v>
      </c>
      <c r="C15" s="8">
        <v>7000000</v>
      </c>
      <c r="D15" s="8">
        <f t="shared" si="0"/>
        <v>0</v>
      </c>
      <c r="E15" s="8">
        <f t="shared" si="1"/>
        <v>7000000</v>
      </c>
      <c r="F15" s="15">
        <v>2.9</v>
      </c>
      <c r="G15" s="15">
        <v>-5.0000000000000001E-3</v>
      </c>
      <c r="H15" s="15">
        <f t="shared" si="2"/>
        <v>2.895</v>
      </c>
      <c r="I15" s="12">
        <f t="shared" si="3"/>
        <v>20265000</v>
      </c>
      <c r="K15" s="39" t="s">
        <v>64</v>
      </c>
      <c r="S15" s="12">
        <f t="shared" si="4"/>
        <v>20265000</v>
      </c>
      <c r="T15" s="15">
        <f t="shared" si="5"/>
        <v>2.895</v>
      </c>
      <c r="U15" t="s">
        <v>24</v>
      </c>
    </row>
    <row r="16" spans="1:21" ht="12.75" customHeight="1" x14ac:dyDescent="0.2">
      <c r="A16" s="5" t="s">
        <v>19</v>
      </c>
      <c r="B16" s="5" t="s">
        <v>22</v>
      </c>
      <c r="C16" s="8">
        <v>-5000000</v>
      </c>
      <c r="D16" s="8">
        <f t="shared" si="0"/>
        <v>0</v>
      </c>
      <c r="E16" s="8">
        <f t="shared" si="1"/>
        <v>-5000000</v>
      </c>
      <c r="F16" s="15">
        <v>2.9</v>
      </c>
      <c r="G16" s="15">
        <v>-5.0000000000000001E-3</v>
      </c>
      <c r="H16" s="15">
        <f t="shared" si="2"/>
        <v>2.895</v>
      </c>
      <c r="I16" s="12">
        <f t="shared" si="3"/>
        <v>-14475000</v>
      </c>
      <c r="K16" s="39" t="s">
        <v>65</v>
      </c>
      <c r="S16" s="12">
        <f t="shared" si="4"/>
        <v>-14475000</v>
      </c>
      <c r="T16" s="15">
        <f t="shared" si="5"/>
        <v>2.895</v>
      </c>
      <c r="U16" t="s">
        <v>24</v>
      </c>
    </row>
    <row r="17" spans="1:21" ht="12.75" customHeight="1" x14ac:dyDescent="0.2">
      <c r="A17" s="5" t="s">
        <v>19</v>
      </c>
      <c r="B17" s="5" t="s">
        <v>22</v>
      </c>
      <c r="C17" s="8">
        <v>-1200000</v>
      </c>
      <c r="D17" s="8">
        <f t="shared" si="0"/>
        <v>0</v>
      </c>
      <c r="E17" s="8">
        <f t="shared" si="1"/>
        <v>-1200000</v>
      </c>
      <c r="F17" s="15">
        <v>2.9</v>
      </c>
      <c r="G17" s="15">
        <v>-5.0000000000000001E-3</v>
      </c>
      <c r="H17" s="15">
        <f t="shared" si="2"/>
        <v>2.895</v>
      </c>
      <c r="I17" s="12">
        <f t="shared" si="3"/>
        <v>-3474000</v>
      </c>
      <c r="K17" s="39" t="s">
        <v>66</v>
      </c>
      <c r="S17" s="12">
        <f t="shared" si="4"/>
        <v>-3474000</v>
      </c>
      <c r="T17" s="15">
        <f t="shared" si="5"/>
        <v>2.895</v>
      </c>
      <c r="U17" t="s">
        <v>24</v>
      </c>
    </row>
    <row r="18" spans="1:21" ht="12.75" customHeight="1" x14ac:dyDescent="0.2">
      <c r="A18" s="5" t="s">
        <v>19</v>
      </c>
      <c r="B18" s="5" t="s">
        <v>22</v>
      </c>
      <c r="C18" s="8">
        <v>-4000000</v>
      </c>
      <c r="D18" s="8">
        <f t="shared" si="0"/>
        <v>0</v>
      </c>
      <c r="E18" s="8">
        <f t="shared" si="1"/>
        <v>-4000000</v>
      </c>
      <c r="F18" s="15">
        <v>2.9</v>
      </c>
      <c r="G18" s="15">
        <v>-5.0000000000000001E-3</v>
      </c>
      <c r="H18" s="15">
        <f t="shared" si="2"/>
        <v>2.895</v>
      </c>
      <c r="I18" s="12">
        <f t="shared" si="3"/>
        <v>-11580000</v>
      </c>
      <c r="K18" s="39" t="s">
        <v>67</v>
      </c>
      <c r="S18" s="12">
        <f t="shared" si="4"/>
        <v>-11580000</v>
      </c>
      <c r="T18" s="15">
        <f t="shared" si="5"/>
        <v>2.895</v>
      </c>
      <c r="U18" t="s">
        <v>24</v>
      </c>
    </row>
    <row r="19" spans="1:21" ht="12.75" customHeight="1" x14ac:dyDescent="0.2">
      <c r="A19" s="5" t="s">
        <v>19</v>
      </c>
      <c r="B19" s="5" t="s">
        <v>22</v>
      </c>
      <c r="C19" s="8">
        <v>-3096316</v>
      </c>
      <c r="D19" s="8">
        <f t="shared" si="0"/>
        <v>0</v>
      </c>
      <c r="E19" s="8">
        <f t="shared" ref="E19:E29" si="6">SUM(C19:D19)</f>
        <v>-3096316</v>
      </c>
      <c r="F19" s="15">
        <v>2.9</v>
      </c>
      <c r="G19" s="15">
        <v>-5.0000000000000001E-3</v>
      </c>
      <c r="H19" s="15">
        <f t="shared" ref="H19:H29" si="7">G19+F19</f>
        <v>2.895</v>
      </c>
      <c r="I19" s="12">
        <f t="shared" ref="I19:I29" si="8">H19*C19</f>
        <v>-8963834.8200000003</v>
      </c>
      <c r="K19" s="39" t="s">
        <v>68</v>
      </c>
      <c r="S19" s="12">
        <f t="shared" ref="S19:S29" si="9">(SUM(M19:Q19)*E19)+I19+R19</f>
        <v>-8963834.8200000003</v>
      </c>
      <c r="T19" s="15">
        <f t="shared" ref="T19:T30" si="10">S19/E19</f>
        <v>2.895</v>
      </c>
      <c r="U19" t="s">
        <v>24</v>
      </c>
    </row>
    <row r="20" spans="1:21" ht="12.75" customHeight="1" x14ac:dyDescent="0.2">
      <c r="A20" s="5" t="s">
        <v>19</v>
      </c>
      <c r="B20" s="5" t="s">
        <v>22</v>
      </c>
      <c r="C20" s="8">
        <v>6896621</v>
      </c>
      <c r="D20" s="8">
        <f t="shared" si="0"/>
        <v>0</v>
      </c>
      <c r="E20" s="8">
        <f t="shared" si="6"/>
        <v>6896621</v>
      </c>
      <c r="F20" s="15">
        <v>2.9</v>
      </c>
      <c r="G20" s="15">
        <v>-5.0000000000000001E-3</v>
      </c>
      <c r="H20" s="15">
        <f t="shared" si="7"/>
        <v>2.895</v>
      </c>
      <c r="I20" s="12">
        <f t="shared" si="8"/>
        <v>19965717.795000002</v>
      </c>
      <c r="K20" s="39" t="s">
        <v>69</v>
      </c>
      <c r="S20" s="12">
        <f t="shared" si="9"/>
        <v>19965717.795000002</v>
      </c>
      <c r="T20" s="15">
        <f t="shared" si="10"/>
        <v>2.8950000000000005</v>
      </c>
      <c r="U20" t="s">
        <v>24</v>
      </c>
    </row>
    <row r="21" spans="1:21" ht="12.75" customHeight="1" x14ac:dyDescent="0.2">
      <c r="A21" s="5" t="s">
        <v>19</v>
      </c>
      <c r="B21" s="5" t="s">
        <v>22</v>
      </c>
      <c r="C21" s="8">
        <v>226453</v>
      </c>
      <c r="D21" s="8">
        <f t="shared" si="0"/>
        <v>0</v>
      </c>
      <c r="E21" s="8">
        <f t="shared" si="6"/>
        <v>226453</v>
      </c>
      <c r="F21" s="15">
        <v>2.9</v>
      </c>
      <c r="G21" s="15">
        <v>-5.0000000000000001E-3</v>
      </c>
      <c r="H21" s="15">
        <f t="shared" si="7"/>
        <v>2.895</v>
      </c>
      <c r="I21" s="12">
        <f t="shared" si="8"/>
        <v>655581.43500000006</v>
      </c>
      <c r="K21" s="39" t="s">
        <v>70</v>
      </c>
      <c r="S21" s="12">
        <f t="shared" si="9"/>
        <v>655581.43500000006</v>
      </c>
      <c r="T21" s="15">
        <f t="shared" si="10"/>
        <v>2.8950000000000005</v>
      </c>
      <c r="U21" t="s">
        <v>24</v>
      </c>
    </row>
    <row r="22" spans="1:21" ht="12.75" customHeight="1" x14ac:dyDescent="0.2">
      <c r="A22" s="5" t="s">
        <v>19</v>
      </c>
      <c r="B22" s="5" t="s">
        <v>22</v>
      </c>
      <c r="C22" s="8">
        <v>3720000</v>
      </c>
      <c r="D22" s="8">
        <f t="shared" si="0"/>
        <v>0</v>
      </c>
      <c r="E22" s="8">
        <f t="shared" si="6"/>
        <v>3720000</v>
      </c>
      <c r="F22" s="15">
        <v>2.9</v>
      </c>
      <c r="G22" s="15">
        <v>-5.0000000000000001E-3</v>
      </c>
      <c r="H22" s="15">
        <f t="shared" si="7"/>
        <v>2.895</v>
      </c>
      <c r="I22" s="12">
        <f t="shared" si="8"/>
        <v>10769400</v>
      </c>
      <c r="K22" s="39" t="s">
        <v>71</v>
      </c>
      <c r="S22" s="12">
        <f t="shared" si="9"/>
        <v>10769400</v>
      </c>
      <c r="T22" s="15">
        <f t="shared" si="10"/>
        <v>2.895</v>
      </c>
      <c r="U22" t="s">
        <v>24</v>
      </c>
    </row>
    <row r="23" spans="1:21" ht="12.75" customHeight="1" x14ac:dyDescent="0.2">
      <c r="A23" s="5" t="s">
        <v>19</v>
      </c>
      <c r="B23" s="5" t="s">
        <v>22</v>
      </c>
      <c r="C23" s="8">
        <v>2635723</v>
      </c>
      <c r="D23" s="8">
        <f t="shared" si="0"/>
        <v>0</v>
      </c>
      <c r="E23" s="8">
        <f t="shared" si="6"/>
        <v>2635723</v>
      </c>
      <c r="F23" s="15">
        <v>2.9</v>
      </c>
      <c r="G23" s="15">
        <v>-0.01</v>
      </c>
      <c r="H23" s="15">
        <f t="shared" si="7"/>
        <v>2.89</v>
      </c>
      <c r="I23" s="12">
        <f t="shared" si="8"/>
        <v>7617239.4700000007</v>
      </c>
      <c r="K23" s="39" t="s">
        <v>72</v>
      </c>
      <c r="S23" s="12">
        <f t="shared" si="9"/>
        <v>7617239.4700000007</v>
      </c>
      <c r="T23" s="15">
        <f t="shared" si="10"/>
        <v>2.89</v>
      </c>
      <c r="U23" t="s">
        <v>24</v>
      </c>
    </row>
    <row r="24" spans="1:21" ht="12.75" customHeight="1" x14ac:dyDescent="0.2">
      <c r="A24" s="5" t="s">
        <v>19</v>
      </c>
      <c r="B24" s="5" t="s">
        <v>22</v>
      </c>
      <c r="C24" s="8">
        <v>-1000000</v>
      </c>
      <c r="D24" s="8">
        <f t="shared" si="0"/>
        <v>0</v>
      </c>
      <c r="E24" s="8">
        <f t="shared" si="6"/>
        <v>-1000000</v>
      </c>
      <c r="F24" s="15">
        <v>2.9</v>
      </c>
      <c r="G24" s="15">
        <v>-0.01</v>
      </c>
      <c r="H24" s="15">
        <f t="shared" si="7"/>
        <v>2.89</v>
      </c>
      <c r="I24" s="12">
        <f t="shared" si="8"/>
        <v>-2890000</v>
      </c>
      <c r="K24" s="39" t="s">
        <v>73</v>
      </c>
      <c r="S24" s="12">
        <f t="shared" si="9"/>
        <v>-2890000</v>
      </c>
      <c r="T24" s="15">
        <f t="shared" si="10"/>
        <v>2.89</v>
      </c>
      <c r="U24" t="s">
        <v>24</v>
      </c>
    </row>
    <row r="25" spans="1:21" ht="12.75" customHeight="1" x14ac:dyDescent="0.2">
      <c r="A25" s="5" t="s">
        <v>19</v>
      </c>
      <c r="B25" s="5" t="s">
        <v>22</v>
      </c>
      <c r="C25" s="8">
        <v>-5355723</v>
      </c>
      <c r="D25" s="8">
        <f t="shared" si="0"/>
        <v>0</v>
      </c>
      <c r="E25" s="8">
        <f t="shared" si="6"/>
        <v>-5355723</v>
      </c>
      <c r="F25" s="15">
        <v>2.9</v>
      </c>
      <c r="G25" s="15">
        <v>-0.01</v>
      </c>
      <c r="H25" s="15">
        <f t="shared" si="7"/>
        <v>2.89</v>
      </c>
      <c r="I25" s="12">
        <f t="shared" si="8"/>
        <v>-15478039.470000001</v>
      </c>
      <c r="K25" s="39" t="s">
        <v>74</v>
      </c>
      <c r="S25" s="12">
        <f t="shared" si="9"/>
        <v>-15478039.470000001</v>
      </c>
      <c r="T25" s="15">
        <f t="shared" si="10"/>
        <v>2.89</v>
      </c>
      <c r="U25" t="s">
        <v>24</v>
      </c>
    </row>
    <row r="26" spans="1:21" ht="12.75" customHeight="1" x14ac:dyDescent="0.2">
      <c r="A26" s="5" t="s">
        <v>19</v>
      </c>
      <c r="B26" s="5" t="s">
        <v>22</v>
      </c>
      <c r="C26" s="8">
        <v>3977231</v>
      </c>
      <c r="D26" s="8">
        <f t="shared" si="0"/>
        <v>0</v>
      </c>
      <c r="E26" s="8">
        <f t="shared" si="6"/>
        <v>3977231</v>
      </c>
      <c r="F26" s="15">
        <v>2.9</v>
      </c>
      <c r="G26" s="15">
        <v>-0.01</v>
      </c>
      <c r="H26" s="15">
        <f t="shared" si="7"/>
        <v>2.89</v>
      </c>
      <c r="I26" s="12">
        <f t="shared" si="8"/>
        <v>11494197.59</v>
      </c>
      <c r="K26" s="39" t="s">
        <v>75</v>
      </c>
      <c r="S26" s="12">
        <f t="shared" si="9"/>
        <v>11494197.59</v>
      </c>
      <c r="T26" s="15">
        <f t="shared" si="10"/>
        <v>2.89</v>
      </c>
      <c r="U26" t="s">
        <v>24</v>
      </c>
    </row>
    <row r="27" spans="1:21" ht="12.75" customHeight="1" x14ac:dyDescent="0.2">
      <c r="A27" s="5" t="s">
        <v>19</v>
      </c>
      <c r="B27" s="5" t="s">
        <v>22</v>
      </c>
      <c r="C27" s="8">
        <v>1971167</v>
      </c>
      <c r="D27" s="8">
        <f t="shared" si="0"/>
        <v>0</v>
      </c>
      <c r="E27" s="8">
        <f t="shared" si="6"/>
        <v>1971167</v>
      </c>
      <c r="F27" s="15">
        <v>2.9</v>
      </c>
      <c r="G27" s="15">
        <v>-0.01</v>
      </c>
      <c r="H27" s="15">
        <f t="shared" si="7"/>
        <v>2.89</v>
      </c>
      <c r="I27" s="12">
        <f t="shared" si="8"/>
        <v>5696672.6299999999</v>
      </c>
      <c r="K27" s="39" t="s">
        <v>76</v>
      </c>
      <c r="S27" s="12">
        <f t="shared" si="9"/>
        <v>5696672.6299999999</v>
      </c>
      <c r="T27" s="15">
        <f t="shared" si="10"/>
        <v>2.89</v>
      </c>
      <c r="U27" t="s">
        <v>24</v>
      </c>
    </row>
    <row r="28" spans="1:21" ht="12.75" customHeight="1" x14ac:dyDescent="0.2">
      <c r="A28" s="5" t="s">
        <v>19</v>
      </c>
      <c r="B28" s="5" t="s">
        <v>22</v>
      </c>
      <c r="C28" s="8">
        <v>-5948398</v>
      </c>
      <c r="D28" s="8">
        <f t="shared" si="0"/>
        <v>0</v>
      </c>
      <c r="E28" s="8">
        <f t="shared" si="6"/>
        <v>-5948398</v>
      </c>
      <c r="F28" s="15">
        <v>2.9</v>
      </c>
      <c r="G28" s="15">
        <v>-0.01</v>
      </c>
      <c r="H28" s="15">
        <f t="shared" si="7"/>
        <v>2.89</v>
      </c>
      <c r="I28" s="12">
        <f t="shared" si="8"/>
        <v>-17190870.220000003</v>
      </c>
      <c r="K28" s="39" t="s">
        <v>77</v>
      </c>
      <c r="S28" s="12">
        <f t="shared" si="9"/>
        <v>-17190870.220000003</v>
      </c>
      <c r="T28" s="15">
        <f t="shared" si="10"/>
        <v>2.8900000000000006</v>
      </c>
      <c r="U28" t="s">
        <v>24</v>
      </c>
    </row>
    <row r="29" spans="1:21" ht="12.75" customHeight="1" x14ac:dyDescent="0.2">
      <c r="A29" s="5" t="s">
        <v>19</v>
      </c>
      <c r="B29" s="5" t="s">
        <v>22</v>
      </c>
      <c r="C29" s="8">
        <v>1000000</v>
      </c>
      <c r="D29" s="8">
        <f t="shared" si="0"/>
        <v>0</v>
      </c>
      <c r="E29" s="8">
        <f t="shared" si="6"/>
        <v>1000000</v>
      </c>
      <c r="F29" s="15">
        <v>2.9</v>
      </c>
      <c r="G29" s="15">
        <v>-0.01</v>
      </c>
      <c r="H29" s="15">
        <f t="shared" si="7"/>
        <v>2.89</v>
      </c>
      <c r="I29" s="12">
        <f t="shared" si="8"/>
        <v>2890000</v>
      </c>
      <c r="K29" s="39" t="s">
        <v>78</v>
      </c>
      <c r="S29" s="12">
        <f t="shared" si="9"/>
        <v>2890000</v>
      </c>
      <c r="T29" s="15">
        <f t="shared" si="10"/>
        <v>2.89</v>
      </c>
      <c r="U29" t="s">
        <v>24</v>
      </c>
    </row>
    <row r="30" spans="1:21" ht="12.75" customHeight="1" x14ac:dyDescent="0.2">
      <c r="A30" s="5" t="s">
        <v>19</v>
      </c>
      <c r="B30" s="5" t="s">
        <v>22</v>
      </c>
      <c r="C30" s="8">
        <v>-1000000</v>
      </c>
      <c r="D30" s="8">
        <f t="shared" si="0"/>
        <v>0</v>
      </c>
      <c r="E30" s="8">
        <f t="shared" ref="E30:E35" si="11">SUM(C30:D30)</f>
        <v>-1000000</v>
      </c>
      <c r="F30" s="15">
        <v>2.9</v>
      </c>
      <c r="G30" s="15">
        <v>-0.01</v>
      </c>
      <c r="H30" s="15">
        <f t="shared" ref="H30:H35" si="12">G30+F30</f>
        <v>2.89</v>
      </c>
      <c r="I30" s="12">
        <f t="shared" ref="I30:I35" si="13">H30*C30</f>
        <v>-2890000</v>
      </c>
      <c r="K30" s="39" t="s">
        <v>79</v>
      </c>
      <c r="S30" s="12">
        <f t="shared" ref="S30:S35" si="14">(SUM(M30:Q30)*E30)+I30+R30</f>
        <v>-2890000</v>
      </c>
      <c r="T30" s="15">
        <f t="shared" si="10"/>
        <v>2.89</v>
      </c>
      <c r="U30" t="s">
        <v>24</v>
      </c>
    </row>
    <row r="31" spans="1:21" ht="12.75" customHeight="1" x14ac:dyDescent="0.2">
      <c r="A31" s="5" t="s">
        <v>19</v>
      </c>
      <c r="B31" s="5" t="s">
        <v>22</v>
      </c>
      <c r="C31" s="8">
        <v>300337</v>
      </c>
      <c r="D31" s="8">
        <f t="shared" si="0"/>
        <v>0</v>
      </c>
      <c r="E31" s="8">
        <f t="shared" si="11"/>
        <v>300337</v>
      </c>
      <c r="F31" s="15">
        <v>2.9</v>
      </c>
      <c r="G31" s="15">
        <v>-0.01</v>
      </c>
      <c r="H31" s="15">
        <f t="shared" si="12"/>
        <v>2.89</v>
      </c>
      <c r="I31" s="12">
        <f t="shared" si="13"/>
        <v>867973.93</v>
      </c>
      <c r="K31" s="39" t="s">
        <v>80</v>
      </c>
      <c r="S31" s="12">
        <f t="shared" si="14"/>
        <v>867973.93</v>
      </c>
      <c r="T31" s="15">
        <f>S31/E31</f>
        <v>2.89</v>
      </c>
      <c r="U31" t="s">
        <v>24</v>
      </c>
    </row>
    <row r="32" spans="1:21" ht="12.75" customHeight="1" x14ac:dyDescent="0.2">
      <c r="A32" s="5" t="s">
        <v>19</v>
      </c>
      <c r="B32" s="5" t="s">
        <v>22</v>
      </c>
      <c r="C32" s="8">
        <v>7500000</v>
      </c>
      <c r="D32" s="8">
        <f t="shared" si="0"/>
        <v>0</v>
      </c>
      <c r="E32" s="8">
        <f t="shared" si="11"/>
        <v>7500000</v>
      </c>
      <c r="F32" s="15">
        <v>2.9</v>
      </c>
      <c r="G32" s="15">
        <v>-1.0000000000000001E-5</v>
      </c>
      <c r="H32" s="15">
        <f t="shared" si="12"/>
        <v>2.8999899999999998</v>
      </c>
      <c r="I32" s="12">
        <f t="shared" si="13"/>
        <v>21749925</v>
      </c>
      <c r="K32" s="39" t="s">
        <v>81</v>
      </c>
      <c r="S32" s="12">
        <f t="shared" si="14"/>
        <v>21749925</v>
      </c>
      <c r="T32" s="15">
        <f>S32/E32</f>
        <v>2.8999899999999998</v>
      </c>
      <c r="U32" t="s">
        <v>24</v>
      </c>
    </row>
    <row r="33" spans="1:21" ht="12.75" customHeight="1" x14ac:dyDescent="0.2">
      <c r="A33" s="5" t="s">
        <v>19</v>
      </c>
      <c r="B33" s="5" t="s">
        <v>22</v>
      </c>
      <c r="C33" s="8">
        <v>-6500000</v>
      </c>
      <c r="D33" s="8">
        <f t="shared" si="0"/>
        <v>0</v>
      </c>
      <c r="E33" s="8">
        <f t="shared" si="11"/>
        <v>-6500000</v>
      </c>
      <c r="F33" s="15">
        <v>2.9</v>
      </c>
      <c r="G33" s="15">
        <v>-1.0000000000000001E-5</v>
      </c>
      <c r="H33" s="15">
        <f t="shared" si="12"/>
        <v>2.8999899999999998</v>
      </c>
      <c r="I33" s="12">
        <f t="shared" si="13"/>
        <v>-18849935</v>
      </c>
      <c r="K33" s="39" t="s">
        <v>82</v>
      </c>
      <c r="S33" s="12">
        <f t="shared" si="14"/>
        <v>-18849935</v>
      </c>
      <c r="T33" s="15">
        <f>S33/E33</f>
        <v>2.8999899999999998</v>
      </c>
      <c r="U33" t="s">
        <v>24</v>
      </c>
    </row>
    <row r="34" spans="1:21" ht="12.75" customHeight="1" x14ac:dyDescent="0.2">
      <c r="A34" s="5" t="s">
        <v>19</v>
      </c>
      <c r="B34" s="5" t="s">
        <v>22</v>
      </c>
      <c r="C34" s="8">
        <v>-1000000</v>
      </c>
      <c r="D34" s="8">
        <f t="shared" si="0"/>
        <v>0</v>
      </c>
      <c r="E34" s="8">
        <f t="shared" si="11"/>
        <v>-1000000</v>
      </c>
      <c r="F34" s="15">
        <v>2.9</v>
      </c>
      <c r="G34" s="15">
        <v>-1.0000000000000001E-5</v>
      </c>
      <c r="H34" s="15">
        <f t="shared" si="12"/>
        <v>2.8999899999999998</v>
      </c>
      <c r="I34" s="12">
        <f t="shared" si="13"/>
        <v>-2899990</v>
      </c>
      <c r="K34" s="39" t="s">
        <v>83</v>
      </c>
      <c r="S34" s="12">
        <f t="shared" si="14"/>
        <v>-2899990</v>
      </c>
      <c r="T34" s="15">
        <f>S34/E34</f>
        <v>2.8999899999999998</v>
      </c>
      <c r="U34" t="s">
        <v>24</v>
      </c>
    </row>
    <row r="35" spans="1:21" ht="12.75" customHeight="1" x14ac:dyDescent="0.2">
      <c r="A35" s="5" t="s">
        <v>19</v>
      </c>
      <c r="B35" s="5" t="s">
        <v>22</v>
      </c>
      <c r="C35" s="8">
        <v>8797000</v>
      </c>
      <c r="D35" s="8">
        <f t="shared" si="0"/>
        <v>0</v>
      </c>
      <c r="E35" s="8">
        <f t="shared" si="11"/>
        <v>8797000</v>
      </c>
      <c r="F35" s="15">
        <v>2.9</v>
      </c>
      <c r="G35" s="15">
        <v>-1.0000000000000001E-5</v>
      </c>
      <c r="H35" s="15">
        <f t="shared" si="12"/>
        <v>2.8999899999999998</v>
      </c>
      <c r="I35" s="12">
        <f t="shared" si="13"/>
        <v>25511212.029999997</v>
      </c>
      <c r="K35" s="39" t="s">
        <v>84</v>
      </c>
      <c r="S35" s="12">
        <f t="shared" si="14"/>
        <v>25511212.029999997</v>
      </c>
      <c r="T35" s="15">
        <f>S35/E35</f>
        <v>2.8999899999999998</v>
      </c>
      <c r="U35" t="s">
        <v>24</v>
      </c>
    </row>
    <row r="36" spans="1:21" ht="12.75" customHeight="1" x14ac:dyDescent="0.2">
      <c r="A36" s="5" t="s">
        <v>19</v>
      </c>
      <c r="B36" s="5" t="s">
        <v>22</v>
      </c>
      <c r="C36" s="8">
        <v>850000</v>
      </c>
      <c r="D36" s="8">
        <f t="shared" si="0"/>
        <v>0</v>
      </c>
      <c r="E36" s="8">
        <f t="shared" ref="E36:E44" si="15">SUM(C36:D36)</f>
        <v>850000</v>
      </c>
      <c r="F36" s="15">
        <v>2.9</v>
      </c>
      <c r="G36" s="15">
        <v>-1.0000000000000001E-5</v>
      </c>
      <c r="H36" s="15">
        <f t="shared" ref="H36:H44" si="16">G36+F36</f>
        <v>2.8999899999999998</v>
      </c>
      <c r="I36" s="12">
        <f t="shared" ref="I36:I44" si="17">H36*C36</f>
        <v>2464991.5</v>
      </c>
      <c r="K36" s="39" t="s">
        <v>85</v>
      </c>
      <c r="S36" s="12">
        <f t="shared" ref="S36:S44" si="18">(SUM(M36:Q36)*E36)+I36+R36</f>
        <v>2464991.5</v>
      </c>
      <c r="T36" s="15">
        <f t="shared" ref="T36:T44" si="19">S36/E36</f>
        <v>2.8999899999999998</v>
      </c>
      <c r="U36" t="s">
        <v>24</v>
      </c>
    </row>
    <row r="37" spans="1:21" ht="12.75" customHeight="1" x14ac:dyDescent="0.2">
      <c r="A37" s="5" t="s">
        <v>19</v>
      </c>
      <c r="B37" s="5" t="s">
        <v>22</v>
      </c>
      <c r="C37" s="8">
        <v>300000</v>
      </c>
      <c r="D37" s="8">
        <f t="shared" si="0"/>
        <v>0</v>
      </c>
      <c r="E37" s="8">
        <f t="shared" si="15"/>
        <v>300000</v>
      </c>
      <c r="F37" s="15">
        <v>2.9</v>
      </c>
      <c r="G37" s="15">
        <v>-1.0000000000000001E-5</v>
      </c>
      <c r="H37" s="15">
        <f t="shared" si="16"/>
        <v>2.8999899999999998</v>
      </c>
      <c r="I37" s="12">
        <f t="shared" si="17"/>
        <v>869997</v>
      </c>
      <c r="K37" s="39" t="s">
        <v>86</v>
      </c>
      <c r="S37" s="12">
        <f t="shared" si="18"/>
        <v>869997</v>
      </c>
      <c r="T37" s="15">
        <f t="shared" si="19"/>
        <v>2.8999899999999998</v>
      </c>
      <c r="U37" t="s">
        <v>24</v>
      </c>
    </row>
    <row r="38" spans="1:21" ht="12.75" customHeight="1" x14ac:dyDescent="0.2">
      <c r="A38" s="5" t="s">
        <v>19</v>
      </c>
      <c r="B38" s="5" t="s">
        <v>22</v>
      </c>
      <c r="C38" s="8">
        <v>-1930000</v>
      </c>
      <c r="D38" s="8">
        <f t="shared" si="0"/>
        <v>0</v>
      </c>
      <c r="E38" s="8">
        <f t="shared" si="15"/>
        <v>-1930000</v>
      </c>
      <c r="F38" s="15">
        <v>2.9</v>
      </c>
      <c r="G38" s="15">
        <v>-1.0000000000000001E-5</v>
      </c>
      <c r="H38" s="15">
        <f t="shared" si="16"/>
        <v>2.8999899999999998</v>
      </c>
      <c r="I38" s="12">
        <f t="shared" si="17"/>
        <v>-5596980.6999999993</v>
      </c>
      <c r="K38" s="39" t="s">
        <v>87</v>
      </c>
      <c r="S38" s="12">
        <f t="shared" si="18"/>
        <v>-5596980.6999999993</v>
      </c>
      <c r="T38" s="15">
        <f t="shared" si="19"/>
        <v>2.8999899999999994</v>
      </c>
      <c r="U38" t="s">
        <v>24</v>
      </c>
    </row>
    <row r="39" spans="1:21" ht="12.75" customHeight="1" x14ac:dyDescent="0.2">
      <c r="A39" s="5" t="s">
        <v>19</v>
      </c>
      <c r="B39" s="5" t="s">
        <v>22</v>
      </c>
      <c r="C39" s="8">
        <v>1798000</v>
      </c>
      <c r="D39" s="8">
        <f t="shared" si="0"/>
        <v>0</v>
      </c>
      <c r="E39" s="8">
        <f t="shared" si="15"/>
        <v>1798000</v>
      </c>
      <c r="F39" s="15">
        <v>2.9</v>
      </c>
      <c r="G39" s="15">
        <v>-1.0000000000000001E-5</v>
      </c>
      <c r="H39" s="15">
        <f t="shared" si="16"/>
        <v>2.8999899999999998</v>
      </c>
      <c r="I39" s="12">
        <f t="shared" si="17"/>
        <v>5214182.0199999996</v>
      </c>
      <c r="K39" s="39" t="s">
        <v>88</v>
      </c>
      <c r="S39" s="12">
        <f t="shared" si="18"/>
        <v>5214182.0199999996</v>
      </c>
      <c r="T39" s="15">
        <f t="shared" si="19"/>
        <v>2.8999899999999998</v>
      </c>
      <c r="U39" t="s">
        <v>24</v>
      </c>
    </row>
    <row r="40" spans="1:21" ht="12.75" customHeight="1" x14ac:dyDescent="0.2">
      <c r="A40" s="5" t="s">
        <v>19</v>
      </c>
      <c r="B40" s="5" t="s">
        <v>22</v>
      </c>
      <c r="C40" s="8">
        <v>-6800000</v>
      </c>
      <c r="D40" s="8">
        <f t="shared" si="0"/>
        <v>0</v>
      </c>
      <c r="E40" s="8">
        <f t="shared" si="15"/>
        <v>-6800000</v>
      </c>
      <c r="F40" s="15">
        <v>2.9</v>
      </c>
      <c r="G40" s="15">
        <v>-1.0000000000000001E-5</v>
      </c>
      <c r="H40" s="15">
        <f t="shared" si="16"/>
        <v>2.8999899999999998</v>
      </c>
      <c r="I40" s="12">
        <f t="shared" si="17"/>
        <v>-19719932</v>
      </c>
      <c r="K40" s="39" t="s">
        <v>89</v>
      </c>
      <c r="S40" s="12">
        <f t="shared" si="18"/>
        <v>-19719932</v>
      </c>
      <c r="T40" s="15">
        <f t="shared" si="19"/>
        <v>2.8999899999999998</v>
      </c>
      <c r="U40" t="s">
        <v>24</v>
      </c>
    </row>
    <row r="41" spans="1:21" ht="12.75" customHeight="1" x14ac:dyDescent="0.2">
      <c r="A41" s="5" t="s">
        <v>19</v>
      </c>
      <c r="B41" s="5" t="s">
        <v>22</v>
      </c>
      <c r="C41" s="8">
        <v>-1500000</v>
      </c>
      <c r="D41" s="8">
        <f t="shared" si="0"/>
        <v>0</v>
      </c>
      <c r="E41" s="8">
        <f t="shared" si="15"/>
        <v>-1500000</v>
      </c>
      <c r="F41" s="15">
        <v>2.9</v>
      </c>
      <c r="G41" s="15">
        <v>-1.0000000000000001E-5</v>
      </c>
      <c r="H41" s="15">
        <f t="shared" si="16"/>
        <v>2.8999899999999998</v>
      </c>
      <c r="I41" s="12">
        <f t="shared" si="17"/>
        <v>-4349985</v>
      </c>
      <c r="K41" s="39" t="s">
        <v>90</v>
      </c>
      <c r="S41" s="12">
        <f t="shared" si="18"/>
        <v>-4349985</v>
      </c>
      <c r="T41" s="15">
        <f t="shared" si="19"/>
        <v>2.8999899999999998</v>
      </c>
      <c r="U41" t="s">
        <v>24</v>
      </c>
    </row>
    <row r="42" spans="1:21" ht="12.75" customHeight="1" x14ac:dyDescent="0.2">
      <c r="A42" s="5" t="s">
        <v>19</v>
      </c>
      <c r="B42" s="5" t="s">
        <v>22</v>
      </c>
      <c r="C42" s="8">
        <v>-1515000</v>
      </c>
      <c r="D42" s="8">
        <f t="shared" si="0"/>
        <v>0</v>
      </c>
      <c r="E42" s="8">
        <f t="shared" si="15"/>
        <v>-1515000</v>
      </c>
      <c r="F42" s="15">
        <v>2.9</v>
      </c>
      <c r="G42" s="15">
        <v>-1.0000000000000001E-5</v>
      </c>
      <c r="H42" s="15">
        <f t="shared" si="16"/>
        <v>2.8999899999999998</v>
      </c>
      <c r="I42" s="12">
        <f t="shared" si="17"/>
        <v>-4393484.8499999996</v>
      </c>
      <c r="K42" s="39" t="s">
        <v>91</v>
      </c>
      <c r="S42" s="12">
        <f t="shared" si="18"/>
        <v>-4393484.8499999996</v>
      </c>
      <c r="T42" s="15">
        <f t="shared" si="19"/>
        <v>2.8999899999999998</v>
      </c>
      <c r="U42" t="s">
        <v>24</v>
      </c>
    </row>
    <row r="43" spans="1:21" ht="12.75" customHeight="1" x14ac:dyDescent="0.2">
      <c r="A43" s="5" t="s">
        <v>19</v>
      </c>
      <c r="B43" s="5" t="s">
        <v>22</v>
      </c>
      <c r="C43" s="8">
        <v>1000000</v>
      </c>
      <c r="D43" s="8">
        <f t="shared" si="0"/>
        <v>0</v>
      </c>
      <c r="E43" s="8">
        <f t="shared" si="15"/>
        <v>1000000</v>
      </c>
      <c r="F43" s="15">
        <v>2.9</v>
      </c>
      <c r="G43" s="15">
        <v>0.12</v>
      </c>
      <c r="H43" s="15">
        <f t="shared" si="16"/>
        <v>3.02</v>
      </c>
      <c r="I43" s="12">
        <f t="shared" si="17"/>
        <v>3020000</v>
      </c>
      <c r="J43" s="12" t="s">
        <v>92</v>
      </c>
      <c r="K43" s="39" t="s">
        <v>96</v>
      </c>
      <c r="L43" s="34">
        <v>36629</v>
      </c>
      <c r="S43" s="12">
        <f t="shared" si="18"/>
        <v>3020000</v>
      </c>
      <c r="T43" s="15">
        <f t="shared" si="19"/>
        <v>3.02</v>
      </c>
      <c r="U43" t="s">
        <v>24</v>
      </c>
    </row>
    <row r="44" spans="1:21" ht="12.75" customHeight="1" x14ac:dyDescent="0.2">
      <c r="A44" s="5" t="s">
        <v>19</v>
      </c>
      <c r="B44" s="5" t="s">
        <v>22</v>
      </c>
      <c r="C44" s="8">
        <v>300000</v>
      </c>
      <c r="D44" s="8">
        <f t="shared" si="0"/>
        <v>0</v>
      </c>
      <c r="E44" s="8">
        <f t="shared" si="15"/>
        <v>300000</v>
      </c>
      <c r="F44" s="15">
        <v>2.9</v>
      </c>
      <c r="G44" s="15">
        <v>0.11</v>
      </c>
      <c r="H44" s="15">
        <f t="shared" si="16"/>
        <v>3.01</v>
      </c>
      <c r="I44" s="12">
        <f t="shared" si="17"/>
        <v>902999.99999999988</v>
      </c>
      <c r="J44" s="12" t="s">
        <v>93</v>
      </c>
      <c r="K44" s="39" t="s">
        <v>97</v>
      </c>
      <c r="L44" s="34">
        <v>36630</v>
      </c>
      <c r="S44" s="12">
        <f t="shared" si="18"/>
        <v>902999.99999999988</v>
      </c>
      <c r="T44" s="15">
        <f t="shared" si="19"/>
        <v>3.01</v>
      </c>
      <c r="U44" t="s">
        <v>24</v>
      </c>
    </row>
    <row r="45" spans="1:21" ht="12.75" customHeight="1" x14ac:dyDescent="0.2">
      <c r="A45" s="5" t="s">
        <v>19</v>
      </c>
      <c r="B45" s="5" t="s">
        <v>22</v>
      </c>
      <c r="C45" s="8">
        <v>2000000</v>
      </c>
      <c r="D45" s="8">
        <f t="shared" si="0"/>
        <v>0</v>
      </c>
      <c r="E45" s="8">
        <f t="shared" ref="E45:E50" si="20">SUM(C45:D45)</f>
        <v>2000000</v>
      </c>
      <c r="F45" s="15">
        <v>2.9</v>
      </c>
      <c r="G45" s="15">
        <v>0.11</v>
      </c>
      <c r="H45" s="15">
        <f t="shared" ref="H45:H50" si="21">G45+F45</f>
        <v>3.01</v>
      </c>
      <c r="I45" s="12">
        <f t="shared" ref="I45:I50" si="22">H45*C45</f>
        <v>6020000</v>
      </c>
      <c r="J45" s="12" t="s">
        <v>94</v>
      </c>
      <c r="K45" s="39" t="s">
        <v>95</v>
      </c>
      <c r="L45" s="34">
        <v>36643</v>
      </c>
      <c r="S45" s="12">
        <f t="shared" ref="S45:S50" si="23">(SUM(M45:Q45)*E45)+I45+R45</f>
        <v>6020000</v>
      </c>
      <c r="T45" s="15">
        <f t="shared" ref="T45:T51" si="24">S45/E45</f>
        <v>3.01</v>
      </c>
      <c r="U45" t="s">
        <v>24</v>
      </c>
    </row>
    <row r="46" spans="1:21" ht="12.75" customHeight="1" x14ac:dyDescent="0.2">
      <c r="A46" s="5" t="s">
        <v>19</v>
      </c>
      <c r="B46" s="5" t="s">
        <v>22</v>
      </c>
      <c r="C46" s="8">
        <v>333488</v>
      </c>
      <c r="D46" s="8">
        <f t="shared" si="0"/>
        <v>0</v>
      </c>
      <c r="E46" s="8">
        <f t="shared" si="20"/>
        <v>333488</v>
      </c>
      <c r="F46" s="15">
        <v>3.08</v>
      </c>
      <c r="H46" s="15">
        <f t="shared" si="21"/>
        <v>3.08</v>
      </c>
      <c r="I46" s="12">
        <f t="shared" si="22"/>
        <v>1027143.04</v>
      </c>
      <c r="J46" s="12" t="s">
        <v>98</v>
      </c>
      <c r="K46" s="39"/>
      <c r="L46" s="34">
        <v>36647</v>
      </c>
      <c r="S46" s="12">
        <f t="shared" si="23"/>
        <v>1027143.04</v>
      </c>
      <c r="T46" s="15">
        <f t="shared" si="24"/>
        <v>3.08</v>
      </c>
      <c r="U46" t="s">
        <v>24</v>
      </c>
    </row>
    <row r="47" spans="1:21" ht="12.75" customHeight="1" x14ac:dyDescent="0.2">
      <c r="A47" s="5" t="s">
        <v>19</v>
      </c>
      <c r="B47" s="5" t="s">
        <v>22</v>
      </c>
      <c r="C47" s="8">
        <v>-6062</v>
      </c>
      <c r="D47" s="8">
        <f t="shared" si="0"/>
        <v>0</v>
      </c>
      <c r="E47" s="8">
        <f t="shared" si="20"/>
        <v>-6062</v>
      </c>
      <c r="F47" s="15">
        <v>2.9</v>
      </c>
      <c r="H47" s="15">
        <f t="shared" si="21"/>
        <v>2.9</v>
      </c>
      <c r="I47" s="12">
        <f t="shared" si="22"/>
        <v>-17579.8</v>
      </c>
      <c r="J47" s="12" t="s">
        <v>99</v>
      </c>
      <c r="L47" s="34">
        <v>36679</v>
      </c>
      <c r="S47" s="12">
        <f t="shared" si="23"/>
        <v>-17579.8</v>
      </c>
      <c r="T47" s="15">
        <f t="shared" si="24"/>
        <v>2.9</v>
      </c>
      <c r="U47" t="s">
        <v>24</v>
      </c>
    </row>
    <row r="48" spans="1:21" ht="12.75" customHeight="1" x14ac:dyDescent="0.2">
      <c r="A48" s="5" t="s">
        <v>19</v>
      </c>
      <c r="B48" s="5" t="s">
        <v>22</v>
      </c>
      <c r="C48" s="8">
        <v>6062</v>
      </c>
      <c r="D48" s="8">
        <f t="shared" si="0"/>
        <v>0</v>
      </c>
      <c r="E48" s="8">
        <f t="shared" si="20"/>
        <v>6062</v>
      </c>
      <c r="F48" s="15">
        <v>0</v>
      </c>
      <c r="H48" s="15">
        <f t="shared" si="21"/>
        <v>0</v>
      </c>
      <c r="I48" s="12">
        <f t="shared" si="22"/>
        <v>0</v>
      </c>
      <c r="J48" s="12" t="s">
        <v>99</v>
      </c>
      <c r="L48" s="34">
        <v>36679</v>
      </c>
      <c r="S48" s="12">
        <f t="shared" si="23"/>
        <v>0</v>
      </c>
      <c r="T48" s="15">
        <f t="shared" si="24"/>
        <v>0</v>
      </c>
      <c r="U48" t="s">
        <v>24</v>
      </c>
    </row>
    <row r="49" spans="1:21" ht="12.75" customHeight="1" x14ac:dyDescent="0.2">
      <c r="A49" s="5" t="s">
        <v>19</v>
      </c>
      <c r="B49" s="5" t="s">
        <v>22</v>
      </c>
      <c r="C49" s="8">
        <v>-4295</v>
      </c>
      <c r="D49" s="8">
        <f t="shared" si="0"/>
        <v>0</v>
      </c>
      <c r="E49" s="8">
        <f t="shared" si="20"/>
        <v>-4295</v>
      </c>
      <c r="F49" s="15">
        <v>4.38</v>
      </c>
      <c r="H49" s="15">
        <f t="shared" si="21"/>
        <v>4.38</v>
      </c>
      <c r="I49" s="12">
        <f t="shared" si="22"/>
        <v>-18812.099999999999</v>
      </c>
      <c r="J49" s="12" t="s">
        <v>100</v>
      </c>
      <c r="L49" s="34">
        <v>36679</v>
      </c>
      <c r="S49" s="12">
        <f t="shared" si="23"/>
        <v>-18812.099999999999</v>
      </c>
      <c r="T49" s="15">
        <f t="shared" si="24"/>
        <v>4.38</v>
      </c>
      <c r="U49" t="s">
        <v>24</v>
      </c>
    </row>
    <row r="50" spans="1:21" x14ac:dyDescent="0.2">
      <c r="A50" s="5" t="s">
        <v>19</v>
      </c>
      <c r="B50" s="5" t="s">
        <v>22</v>
      </c>
      <c r="C50" s="8">
        <v>18977</v>
      </c>
      <c r="D50" s="8">
        <f t="shared" si="0"/>
        <v>0</v>
      </c>
      <c r="E50" s="8">
        <f t="shared" si="20"/>
        <v>18977</v>
      </c>
      <c r="F50" s="15">
        <v>4.38</v>
      </c>
      <c r="H50" s="15">
        <f t="shared" si="21"/>
        <v>4.38</v>
      </c>
      <c r="I50" s="12">
        <f t="shared" si="22"/>
        <v>83119.259999999995</v>
      </c>
      <c r="J50" s="12" t="s">
        <v>100</v>
      </c>
      <c r="L50" s="34">
        <v>36679</v>
      </c>
      <c r="S50" s="12">
        <f t="shared" si="23"/>
        <v>83119.259999999995</v>
      </c>
      <c r="T50" s="15">
        <f t="shared" si="24"/>
        <v>4.38</v>
      </c>
      <c r="U50" t="s">
        <v>24</v>
      </c>
    </row>
    <row r="51" spans="1:21" ht="13.5" thickBot="1" x14ac:dyDescent="0.25">
      <c r="C51" s="9">
        <f>SUM(C10:C50)</f>
        <v>3948507</v>
      </c>
      <c r="D51" s="9">
        <f>SUM(D10:D50)</f>
        <v>0</v>
      </c>
      <c r="E51" s="9">
        <f>SUM(E10:E50)</f>
        <v>3948507</v>
      </c>
      <c r="F51" s="16"/>
      <c r="G51" s="16"/>
      <c r="H51" s="16"/>
      <c r="I51" s="21">
        <f>SUM(I10:I50)</f>
        <v>11903970.037499998</v>
      </c>
      <c r="J51" s="21"/>
      <c r="K51" s="21"/>
      <c r="L51" s="35"/>
      <c r="M51" s="16"/>
      <c r="N51" s="16"/>
      <c r="O51" s="16"/>
      <c r="P51" s="16"/>
      <c r="Q51" s="21"/>
      <c r="R51" s="21">
        <f>SUM(R10:R50)</f>
        <v>0</v>
      </c>
      <c r="S51" s="21">
        <f>SUM(S10:S50)</f>
        <v>11903970.037499998</v>
      </c>
      <c r="T51" s="16">
        <f t="shared" si="24"/>
        <v>3.0148028197746637</v>
      </c>
    </row>
    <row r="52" spans="1:21" ht="13.5" thickTop="1" x14ac:dyDescent="0.2"/>
    <row r="53" spans="1:21" ht="13.5" thickBot="1" x14ac:dyDescent="0.25">
      <c r="A53" s="27" t="s">
        <v>19</v>
      </c>
      <c r="B53" s="27" t="s">
        <v>25</v>
      </c>
      <c r="C53" s="9">
        <f>SUM(C5,C8,C51)</f>
        <v>3948507</v>
      </c>
      <c r="D53" s="9">
        <f>SUM(D5,D8,D51)</f>
        <v>0</v>
      </c>
      <c r="E53" s="9">
        <f>SUM(E5,E8,E51)</f>
        <v>3948507</v>
      </c>
      <c r="F53" s="16"/>
      <c r="G53" s="16"/>
      <c r="H53" s="16">
        <f>I53/E53</f>
        <v>3.0148028197746637</v>
      </c>
      <c r="I53" s="21">
        <f>SUM(I5,I8,I51)</f>
        <v>11903970.037499998</v>
      </c>
      <c r="J53" s="21"/>
      <c r="K53" s="21"/>
      <c r="L53" s="35"/>
      <c r="M53" s="16"/>
      <c r="N53" s="16"/>
      <c r="O53" s="16"/>
      <c r="P53" s="16"/>
      <c r="Q53" s="21"/>
      <c r="R53" s="21">
        <f>SUM(R5,R8,R51)</f>
        <v>0</v>
      </c>
      <c r="S53" s="21">
        <f>SUM(S5,S8,S51)</f>
        <v>11903970.037499998</v>
      </c>
      <c r="T53" s="16">
        <f>S53/E53</f>
        <v>3.0148028197746637</v>
      </c>
    </row>
    <row r="54" spans="1:21" ht="13.5" thickTop="1" x14ac:dyDescent="0.2">
      <c r="A54" s="30"/>
      <c r="B54" s="30"/>
      <c r="C54" s="11"/>
      <c r="D54" s="11"/>
      <c r="E54" s="11"/>
      <c r="F54" s="18"/>
      <c r="G54" s="18"/>
      <c r="H54" s="18"/>
      <c r="I54" s="23"/>
      <c r="J54" s="23"/>
      <c r="K54" s="23"/>
      <c r="L54" s="36"/>
      <c r="M54" s="18"/>
      <c r="N54" s="18"/>
      <c r="O54" s="18"/>
      <c r="P54" s="18"/>
      <c r="Q54" s="23"/>
      <c r="R54" s="23"/>
      <c r="S54" s="23"/>
      <c r="T54" s="18"/>
    </row>
    <row r="55" spans="1:21" x14ac:dyDescent="0.2">
      <c r="L55" s="38"/>
      <c r="T55" s="15"/>
    </row>
    <row r="56" spans="1:21" x14ac:dyDescent="0.2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x14ac:dyDescent="0.2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S57" s="12">
        <f>(SUM(M57:Q57)*E57)+I57+R57</f>
        <v>0</v>
      </c>
      <c r="T57" s="15" t="e">
        <f>S57/E57</f>
        <v>#DIV/0!</v>
      </c>
    </row>
    <row r="58" spans="1:21" ht="13.5" thickBot="1" x14ac:dyDescent="0.25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ht="13.5" thickTop="1" x14ac:dyDescent="0.2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">
      <c r="A61" s="4" t="s">
        <v>27</v>
      </c>
      <c r="B61" s="4" t="s">
        <v>22</v>
      </c>
      <c r="C61" s="8">
        <v>0</v>
      </c>
      <c r="D61" s="8"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M61" s="15">
        <v>0.01</v>
      </c>
      <c r="N61" s="15">
        <v>0.01</v>
      </c>
      <c r="R61" s="12">
        <v>93000</v>
      </c>
      <c r="S61" s="12">
        <f>(SUM(M61:Q61)*E61)+I61+R61</f>
        <v>93000</v>
      </c>
      <c r="T61" s="15" t="e">
        <f>S61/E61</f>
        <v>#DIV/0!</v>
      </c>
      <c r="U61" t="s">
        <v>24</v>
      </c>
    </row>
    <row r="62" spans="1:21" ht="13.5" thickBot="1" x14ac:dyDescent="0.25">
      <c r="A62" s="28" t="s">
        <v>27</v>
      </c>
      <c r="B62" s="28" t="s">
        <v>25</v>
      </c>
      <c r="C62" s="9">
        <f>SUM(C61)</f>
        <v>0</v>
      </c>
      <c r="D62" s="9">
        <f>SUM(D61)</f>
        <v>0</v>
      </c>
      <c r="E62" s="9">
        <f>SUM(E61)</f>
        <v>0</v>
      </c>
      <c r="F62" s="16"/>
      <c r="G62" s="16"/>
      <c r="H62" s="16" t="e">
        <f>I62/E62</f>
        <v>#DIV/0!</v>
      </c>
      <c r="I62" s="21">
        <f>SUM(I61)</f>
        <v>0</v>
      </c>
      <c r="J62" s="21"/>
      <c r="K62" s="21"/>
      <c r="L62" s="35"/>
      <c r="M62" s="16"/>
      <c r="N62" s="16"/>
      <c r="O62" s="16"/>
      <c r="P62" s="16"/>
      <c r="Q62" s="21"/>
      <c r="R62" s="21">
        <f>SUM(R61)</f>
        <v>93000</v>
      </c>
      <c r="S62" s="21">
        <f>SUM(S61)</f>
        <v>93000</v>
      </c>
      <c r="T62" s="16" t="e">
        <f>S62/E62</f>
        <v>#DIV/0!</v>
      </c>
    </row>
    <row r="63" spans="1:21" ht="13.5" thickTop="1" x14ac:dyDescent="0.2">
      <c r="A63" s="31"/>
      <c r="B63" s="31"/>
      <c r="C63" s="11"/>
      <c r="D63" s="11"/>
      <c r="E63" s="11"/>
      <c r="F63" s="18"/>
      <c r="G63" s="18"/>
      <c r="H63" s="18"/>
      <c r="I63" s="23"/>
      <c r="J63" s="23"/>
      <c r="K63" s="23"/>
      <c r="L63" s="36"/>
      <c r="M63" s="18"/>
      <c r="N63" s="18"/>
      <c r="O63" s="18"/>
      <c r="P63" s="18"/>
      <c r="Q63" s="23"/>
      <c r="R63" s="23"/>
      <c r="S63" s="23"/>
      <c r="T63" s="18"/>
    </row>
    <row r="64" spans="1:21" x14ac:dyDescent="0.2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">
      <c r="A65" s="4" t="s">
        <v>29</v>
      </c>
      <c r="B65" s="4" t="s">
        <v>20</v>
      </c>
      <c r="C65" s="8">
        <v>0</v>
      </c>
      <c r="D65" s="8">
        <f>C65*0</f>
        <v>0</v>
      </c>
      <c r="E65" s="8">
        <f>SUM(C65:D65)</f>
        <v>0</v>
      </c>
      <c r="F65" s="15">
        <v>0</v>
      </c>
      <c r="H65" s="15">
        <f>G65+F65</f>
        <v>0</v>
      </c>
      <c r="I65" s="12">
        <f>H65*C65</f>
        <v>0</v>
      </c>
      <c r="R65" s="12">
        <v>0</v>
      </c>
      <c r="S65" s="12">
        <f>(SUM(M65:Q65)*E65)+I65+R65</f>
        <v>0</v>
      </c>
      <c r="T65" s="15" t="e">
        <f>S65/E65</f>
        <v>#DIV/0!</v>
      </c>
      <c r="U65" t="s">
        <v>30</v>
      </c>
    </row>
    <row r="66" spans="1:21" x14ac:dyDescent="0.2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J66" s="12" t="s">
        <v>23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ht="13.5" thickBot="1" x14ac:dyDescent="0.25">
      <c r="A67" s="28" t="s">
        <v>29</v>
      </c>
      <c r="B67" s="28" t="s">
        <v>25</v>
      </c>
      <c r="C67" s="9">
        <f>SUM(C65:C66)</f>
        <v>0</v>
      </c>
      <c r="D67" s="9">
        <f>SUM(D65:D66)</f>
        <v>0</v>
      </c>
      <c r="E67" s="9">
        <f>SUM(E65:E66)</f>
        <v>0</v>
      </c>
      <c r="F67" s="16"/>
      <c r="G67" s="16"/>
      <c r="H67" s="16" t="e">
        <f>I67/E67</f>
        <v>#DIV/0!</v>
      </c>
      <c r="I67" s="21">
        <f>SUM(I65:I66)</f>
        <v>0</v>
      </c>
      <c r="J67" s="21"/>
      <c r="K67" s="21"/>
      <c r="L67" s="35"/>
      <c r="M67" s="16"/>
      <c r="N67" s="16"/>
      <c r="O67" s="16"/>
      <c r="P67" s="16"/>
      <c r="Q67" s="21"/>
      <c r="R67" s="21">
        <f>SUM(R65:R66)</f>
        <v>0</v>
      </c>
      <c r="S67" s="21">
        <f>SUM(S65:S66)</f>
        <v>0</v>
      </c>
      <c r="T67" s="16" t="e">
        <f>S67/E67</f>
        <v>#DIV/0!</v>
      </c>
    </row>
    <row r="68" spans="1:21" ht="13.5" thickTop="1" x14ac:dyDescent="0.2">
      <c r="C68" s="11"/>
      <c r="D68" s="11"/>
      <c r="E68" s="11"/>
      <c r="F68" s="18"/>
      <c r="G68" s="18"/>
      <c r="H68" s="18"/>
      <c r="I68" s="23"/>
      <c r="J68" s="23"/>
      <c r="K68" s="23"/>
      <c r="L68" s="36"/>
      <c r="M68" s="18"/>
      <c r="N68" s="18"/>
      <c r="O68" s="18"/>
      <c r="P68" s="18"/>
      <c r="Q68" s="23"/>
      <c r="R68" s="23"/>
      <c r="S68" s="23"/>
      <c r="T68" s="23"/>
    </row>
    <row r="69" spans="1:21" x14ac:dyDescent="0.2">
      <c r="T69" s="12"/>
    </row>
    <row r="70" spans="1:21" x14ac:dyDescent="0.2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54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x14ac:dyDescent="0.2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J72" s="12" t="s">
        <v>23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ht="13.5" thickBot="1" x14ac:dyDescent="0.25">
      <c r="A73" s="28" t="s">
        <v>31</v>
      </c>
      <c r="B73" s="28" t="s">
        <v>25</v>
      </c>
      <c r="C73" s="9">
        <f>SUM(C70:C72)</f>
        <v>0</v>
      </c>
      <c r="D73" s="9">
        <f>SUM(D70:D72)</f>
        <v>0</v>
      </c>
      <c r="E73" s="9">
        <f>SUM(E70:E72)</f>
        <v>0</v>
      </c>
      <c r="F73" s="16"/>
      <c r="G73" s="16"/>
      <c r="H73" s="16" t="e">
        <f>I73/E73</f>
        <v>#DIV/0!</v>
      </c>
      <c r="I73" s="21">
        <f>SUM(I70:I72)</f>
        <v>0</v>
      </c>
      <c r="J73" s="21"/>
      <c r="K73" s="21"/>
      <c r="L73" s="35"/>
      <c r="M73" s="16"/>
      <c r="N73" s="16"/>
      <c r="O73" s="16"/>
      <c r="P73" s="16"/>
      <c r="Q73" s="21"/>
      <c r="R73" s="21">
        <f>SUM(R70:R72)</f>
        <v>0</v>
      </c>
      <c r="S73" s="21">
        <f>SUM(S70:S72)</f>
        <v>0</v>
      </c>
      <c r="T73" s="16" t="e">
        <f>S73/E73</f>
        <v>#DIV/0!</v>
      </c>
    </row>
    <row r="74" spans="1:21" ht="13.5" thickTop="1" x14ac:dyDescent="0.2">
      <c r="T74" s="12"/>
    </row>
    <row r="75" spans="1:21" x14ac:dyDescent="0.2">
      <c r="T75" s="12"/>
    </row>
    <row r="76" spans="1:21" x14ac:dyDescent="0.2">
      <c r="A76" s="4" t="s">
        <v>32</v>
      </c>
      <c r="B76" s="4" t="s">
        <v>33</v>
      </c>
      <c r="C76" s="8">
        <v>0</v>
      </c>
      <c r="D76" s="8">
        <f>C76*0</f>
        <v>0</v>
      </c>
      <c r="E76" s="8">
        <f>SUM(C76:D76)</f>
        <v>0</v>
      </c>
      <c r="F76" s="15">
        <v>0</v>
      </c>
      <c r="H76" s="15">
        <f>G76+F76</f>
        <v>0</v>
      </c>
      <c r="I76" s="12">
        <f>H76*C76</f>
        <v>0</v>
      </c>
      <c r="J76" s="12" t="s">
        <v>23</v>
      </c>
      <c r="Q76" s="29"/>
      <c r="R76" s="12">
        <v>0</v>
      </c>
      <c r="S76" s="12">
        <f>(SUM(M76:Q76)*E76)+I76+R76</f>
        <v>0</v>
      </c>
      <c r="T76" s="15" t="e">
        <f>S76/E76</f>
        <v>#DIV/0!</v>
      </c>
      <c r="U76" t="s">
        <v>56</v>
      </c>
    </row>
    <row r="77" spans="1:21" ht="13.5" thickBot="1" x14ac:dyDescent="0.25">
      <c r="A77" s="28" t="s">
        <v>32</v>
      </c>
      <c r="B77" s="28" t="s">
        <v>25</v>
      </c>
      <c r="C77" s="9">
        <f>SUM(C76)</f>
        <v>0</v>
      </c>
      <c r="D77" s="9">
        <f>SUM(D76)</f>
        <v>0</v>
      </c>
      <c r="E77" s="9">
        <f>SUM(E76)</f>
        <v>0</v>
      </c>
      <c r="F77" s="16"/>
      <c r="G77" s="16"/>
      <c r="H77" s="16" t="e">
        <f>I77/E77</f>
        <v>#DIV/0!</v>
      </c>
      <c r="I77" s="21">
        <f>SUM(I76)</f>
        <v>0</v>
      </c>
      <c r="J77" s="21"/>
      <c r="K77" s="21"/>
      <c r="L77" s="35"/>
      <c r="M77" s="16"/>
      <c r="N77" s="16"/>
      <c r="O77" s="16"/>
      <c r="P77" s="16"/>
      <c r="Q77" s="21"/>
      <c r="R77" s="21">
        <f>SUM(R76)</f>
        <v>0</v>
      </c>
      <c r="S77" s="21">
        <f>SUM(S76)</f>
        <v>0</v>
      </c>
      <c r="T77" s="16" t="e">
        <f>S77/E77</f>
        <v>#DIV/0!</v>
      </c>
    </row>
    <row r="78" spans="1:21" ht="13.5" thickTop="1" x14ac:dyDescent="0.2">
      <c r="T78" s="12"/>
    </row>
    <row r="79" spans="1:21" x14ac:dyDescent="0.2">
      <c r="T79" s="12"/>
    </row>
    <row r="80" spans="1:21" x14ac:dyDescent="0.2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Q80" s="15"/>
      <c r="S80" s="12">
        <f>(SUM(M80:Q80)*E80)+I80+R80</f>
        <v>0</v>
      </c>
      <c r="T80" s="15" t="e">
        <f>S80/E80</f>
        <v>#DIV/0!</v>
      </c>
    </row>
    <row r="81" spans="1:21" x14ac:dyDescent="0.2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S82" s="12">
        <f>(SUM(M82:Q82)*E82)+I82+R82</f>
        <v>0</v>
      </c>
      <c r="T82" s="15" t="e">
        <f>S82/E82</f>
        <v>#DIV/0!</v>
      </c>
    </row>
    <row r="83" spans="1:21" ht="13.5" thickBot="1" x14ac:dyDescent="0.25">
      <c r="A83" s="28" t="s">
        <v>34</v>
      </c>
      <c r="B83" s="28" t="s">
        <v>25</v>
      </c>
      <c r="C83" s="9">
        <f>SUM(C80:C82)</f>
        <v>0</v>
      </c>
      <c r="D83" s="9">
        <f>SUM(D80:D82)</f>
        <v>0</v>
      </c>
      <c r="E83" s="9">
        <f>SUM(E80:E82)</f>
        <v>0</v>
      </c>
      <c r="F83" s="16"/>
      <c r="G83" s="16"/>
      <c r="H83" s="16" t="e">
        <f>I83/E83</f>
        <v>#DIV/0!</v>
      </c>
      <c r="I83" s="21">
        <f>SUM(I80:I82)</f>
        <v>0</v>
      </c>
      <c r="J83" s="21"/>
      <c r="K83" s="21"/>
      <c r="L83" s="35"/>
      <c r="M83" s="16"/>
      <c r="N83" s="16"/>
      <c r="O83" s="16"/>
      <c r="P83" s="16"/>
      <c r="Q83" s="21"/>
      <c r="R83" s="21">
        <f>SUM(R80:R82)</f>
        <v>0</v>
      </c>
      <c r="S83" s="21">
        <f>SUM(S80:S82)</f>
        <v>0</v>
      </c>
      <c r="T83" s="16" t="e">
        <f>S83/E83</f>
        <v>#DIV/0!</v>
      </c>
    </row>
    <row r="84" spans="1:21" ht="13.5" thickTop="1" x14ac:dyDescent="0.2">
      <c r="T84" s="12"/>
    </row>
    <row r="85" spans="1:21" x14ac:dyDescent="0.2">
      <c r="T85" s="12"/>
    </row>
    <row r="86" spans="1:21" x14ac:dyDescent="0.2">
      <c r="A86" s="4" t="s">
        <v>36</v>
      </c>
      <c r="B86" s="4" t="s">
        <v>37</v>
      </c>
      <c r="C86" s="8">
        <f>-123149+123149</f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Q86" s="15"/>
      <c r="S86" s="12">
        <f>(SUM(M86:Q86)*E86)+I86+R86</f>
        <v>0</v>
      </c>
      <c r="T86" s="15" t="e">
        <f>S86/E86</f>
        <v>#DIV/0!</v>
      </c>
      <c r="U86" t="s">
        <v>38</v>
      </c>
    </row>
    <row r="87" spans="1:21" x14ac:dyDescent="0.2">
      <c r="A87" s="4" t="s">
        <v>36</v>
      </c>
      <c r="B87" s="4" t="s">
        <v>37</v>
      </c>
      <c r="C87" s="8"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</row>
    <row r="88" spans="1:21" x14ac:dyDescent="0.2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S88" s="12">
        <f>(SUM(M88:Q88)*E88)+I88+R88</f>
        <v>0</v>
      </c>
      <c r="T88" s="15" t="e">
        <f>S88/E88</f>
        <v>#DIV/0!</v>
      </c>
    </row>
    <row r="89" spans="1:21" ht="13.5" thickBot="1" x14ac:dyDescent="0.25">
      <c r="A89" s="28" t="s">
        <v>36</v>
      </c>
      <c r="B89" s="28" t="s">
        <v>25</v>
      </c>
      <c r="C89" s="9">
        <f>SUM(C86:C88)</f>
        <v>0</v>
      </c>
      <c r="D89" s="9">
        <f>SUM(D86:D88)</f>
        <v>0</v>
      </c>
      <c r="E89" s="9">
        <f>SUM(E86:E88)</f>
        <v>0</v>
      </c>
      <c r="F89" s="16"/>
      <c r="G89" s="16"/>
      <c r="H89" s="16" t="e">
        <f>I89/E89</f>
        <v>#DIV/0!</v>
      </c>
      <c r="I89" s="21">
        <f>SUM(I86:I88)</f>
        <v>0</v>
      </c>
      <c r="J89" s="21"/>
      <c r="K89" s="21"/>
      <c r="L89" s="35"/>
      <c r="M89" s="16"/>
      <c r="N89" s="16"/>
      <c r="O89" s="16"/>
      <c r="P89" s="16"/>
      <c r="Q89" s="21"/>
      <c r="R89" s="21">
        <f>SUM(R86:R88)</f>
        <v>0</v>
      </c>
      <c r="S89" s="21">
        <f>SUM(S86:S88)</f>
        <v>0</v>
      </c>
      <c r="T89" s="16" t="e">
        <f>S89/E89</f>
        <v>#DIV/0!</v>
      </c>
    </row>
    <row r="90" spans="1:21" ht="13.5" thickTop="1" x14ac:dyDescent="0.2">
      <c r="T90" s="12"/>
    </row>
    <row r="91" spans="1:21" x14ac:dyDescent="0.2">
      <c r="T91" s="12"/>
    </row>
    <row r="92" spans="1:21" x14ac:dyDescent="0.2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x14ac:dyDescent="0.2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ht="13.5" thickBot="1" x14ac:dyDescent="0.25">
      <c r="A95" s="28" t="s">
        <v>39</v>
      </c>
      <c r="B95" s="28" t="s">
        <v>25</v>
      </c>
      <c r="C95" s="9">
        <f>SUM(C92:C94)</f>
        <v>0</v>
      </c>
      <c r="D95" s="9">
        <f>SUM(D92:D94)</f>
        <v>0</v>
      </c>
      <c r="E95" s="9">
        <f>SUM(E92:E94)</f>
        <v>0</v>
      </c>
      <c r="F95" s="16"/>
      <c r="G95" s="16"/>
      <c r="H95" s="16" t="e">
        <f>I95/E95</f>
        <v>#DIV/0!</v>
      </c>
      <c r="I95" s="21">
        <f>SUM(I92:I94)</f>
        <v>0</v>
      </c>
      <c r="J95" s="21"/>
      <c r="K95" s="21"/>
      <c r="L95" s="35"/>
      <c r="M95" s="16"/>
      <c r="N95" s="16"/>
      <c r="O95" s="16"/>
      <c r="P95" s="16"/>
      <c r="Q95" s="21"/>
      <c r="R95" s="21">
        <f>SUM(R92:R94)</f>
        <v>0</v>
      </c>
      <c r="S95" s="21">
        <f>SUM(S92:S94)</f>
        <v>0</v>
      </c>
      <c r="T95" s="16" t="e">
        <f>S95/E95</f>
        <v>#DIV/0!</v>
      </c>
    </row>
    <row r="96" spans="1:21" ht="13.5" thickTop="1" x14ac:dyDescent="0.2">
      <c r="T96" s="12"/>
    </row>
    <row r="97" spans="1:21" x14ac:dyDescent="0.2">
      <c r="T97" s="12"/>
    </row>
    <row r="98" spans="1:21" x14ac:dyDescent="0.2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G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  <c r="U98" t="s">
        <v>41</v>
      </c>
    </row>
    <row r="99" spans="1:21" x14ac:dyDescent="0.2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</row>
    <row r="100" spans="1:21" x14ac:dyDescent="0.2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5"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ht="13.5" thickBot="1" x14ac:dyDescent="0.25">
      <c r="A101" s="28" t="s">
        <v>40</v>
      </c>
      <c r="B101" s="28" t="s">
        <v>25</v>
      </c>
      <c r="C101" s="9">
        <f>SUM(C98:C100)</f>
        <v>0</v>
      </c>
      <c r="D101" s="9">
        <f>SUM(D98:D100)</f>
        <v>0</v>
      </c>
      <c r="E101" s="9">
        <f>SUM(E98:E100)</f>
        <v>0</v>
      </c>
      <c r="F101" s="16"/>
      <c r="G101" s="16"/>
      <c r="H101" s="16" t="e">
        <f>I101/E101</f>
        <v>#DIV/0!</v>
      </c>
      <c r="I101" s="21">
        <f>SUM(I98:I100)</f>
        <v>0</v>
      </c>
      <c r="J101" s="21"/>
      <c r="K101" s="21"/>
      <c r="L101" s="35"/>
      <c r="M101" s="16"/>
      <c r="N101" s="16"/>
      <c r="O101" s="16"/>
      <c r="P101" s="16"/>
      <c r="Q101" s="21"/>
      <c r="R101" s="21">
        <f>SUM(R98:R100)</f>
        <v>0</v>
      </c>
      <c r="S101" s="21">
        <f>SUM(S98:S100)</f>
        <v>0</v>
      </c>
      <c r="T101" s="16" t="e">
        <f>S101/E101</f>
        <v>#DIV/0!</v>
      </c>
    </row>
    <row r="102" spans="1:21" ht="13.5" thickTop="1" x14ac:dyDescent="0.2">
      <c r="T102" s="12"/>
    </row>
    <row r="103" spans="1:21" x14ac:dyDescent="0.2">
      <c r="T103" s="12"/>
    </row>
    <row r="104" spans="1:21" x14ac:dyDescent="0.2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x14ac:dyDescent="0.2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ht="13.5" thickBot="1" x14ac:dyDescent="0.25">
      <c r="A107" s="28" t="s">
        <v>42</v>
      </c>
      <c r="B107" s="28" t="s">
        <v>25</v>
      </c>
      <c r="C107" s="9">
        <f>SUM(C104:C106)</f>
        <v>0</v>
      </c>
      <c r="D107" s="9">
        <f>SUM(D104:D106)</f>
        <v>0</v>
      </c>
      <c r="E107" s="9">
        <f>SUM(E104:E106)</f>
        <v>0</v>
      </c>
      <c r="F107" s="16"/>
      <c r="G107" s="16"/>
      <c r="H107" s="16" t="e">
        <f>I107/E107</f>
        <v>#DIV/0!</v>
      </c>
      <c r="I107" s="21">
        <f>SUM(I104:I106)</f>
        <v>0</v>
      </c>
      <c r="J107" s="21"/>
      <c r="K107" s="21"/>
      <c r="L107" s="35"/>
      <c r="M107" s="16"/>
      <c r="N107" s="16"/>
      <c r="O107" s="16"/>
      <c r="P107" s="16"/>
      <c r="Q107" s="21"/>
      <c r="R107" s="21">
        <f>SUM(R104:R106)</f>
        <v>0</v>
      </c>
      <c r="S107" s="21">
        <f>SUM(S104:S106)</f>
        <v>0</v>
      </c>
      <c r="T107" s="16" t="e">
        <f>S107/E107</f>
        <v>#DIV/0!</v>
      </c>
    </row>
    <row r="108" spans="1:21" ht="13.5" thickTop="1" x14ac:dyDescent="0.2">
      <c r="A108" s="31"/>
      <c r="B108" s="31"/>
      <c r="C108" s="11"/>
      <c r="D108" s="11"/>
      <c r="E108" s="11"/>
      <c r="F108" s="18"/>
      <c r="G108" s="18"/>
      <c r="H108" s="18"/>
      <c r="I108" s="23"/>
      <c r="J108" s="23"/>
      <c r="K108" s="23"/>
      <c r="L108" s="36"/>
      <c r="M108" s="18"/>
      <c r="N108" s="18"/>
      <c r="O108" s="18"/>
      <c r="P108" s="18"/>
      <c r="Q108" s="23"/>
      <c r="R108" s="23"/>
      <c r="S108" s="23"/>
      <c r="T108" s="18"/>
    </row>
    <row r="109" spans="1:21" x14ac:dyDescent="0.2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">
      <c r="A110" s="4" t="s">
        <v>43</v>
      </c>
      <c r="B110" s="4" t="s">
        <v>21</v>
      </c>
      <c r="C110" s="8">
        <v>0</v>
      </c>
      <c r="D110" s="8">
        <f>C110*0</f>
        <v>0</v>
      </c>
      <c r="E110" s="8">
        <f>SUM(C110:D110)</f>
        <v>0</v>
      </c>
      <c r="F110" s="15">
        <v>0</v>
      </c>
      <c r="H110" s="15">
        <f>G110+F110</f>
        <v>0</v>
      </c>
      <c r="I110" s="12">
        <f>H110*C110</f>
        <v>0</v>
      </c>
      <c r="S110" s="12">
        <f>(SUM(M110:Q110)*E110)+I110+R110</f>
        <v>0</v>
      </c>
      <c r="T110" s="15" t="e">
        <f>S110/E110</f>
        <v>#DIV/0!</v>
      </c>
    </row>
    <row r="111" spans="1:21" ht="13.5" thickBot="1" x14ac:dyDescent="0.25">
      <c r="A111" s="28" t="s">
        <v>43</v>
      </c>
      <c r="B111" s="28" t="s">
        <v>25</v>
      </c>
      <c r="C111" s="9">
        <f>SUM(C110)</f>
        <v>0</v>
      </c>
      <c r="D111" s="9">
        <f>SUM(D110)</f>
        <v>0</v>
      </c>
      <c r="E111" s="9">
        <f>SUM(E110)</f>
        <v>0</v>
      </c>
      <c r="F111" s="16"/>
      <c r="G111" s="16"/>
      <c r="H111" s="16" t="e">
        <f>I111/E111</f>
        <v>#DIV/0!</v>
      </c>
      <c r="I111" s="21">
        <f>SUM(I110)</f>
        <v>0</v>
      </c>
      <c r="J111" s="21"/>
      <c r="K111" s="21"/>
      <c r="L111" s="35"/>
      <c r="M111" s="16"/>
      <c r="N111" s="16"/>
      <c r="O111" s="16"/>
      <c r="P111" s="16"/>
      <c r="Q111" s="21"/>
      <c r="R111" s="21">
        <f>SUM(R110)</f>
        <v>0</v>
      </c>
      <c r="S111" s="21">
        <f>SUM(S110)</f>
        <v>0</v>
      </c>
      <c r="T111" s="16" t="e">
        <f>S111/E111</f>
        <v>#DIV/0!</v>
      </c>
    </row>
    <row r="112" spans="1:21" ht="13.5" thickTop="1" x14ac:dyDescent="0.2">
      <c r="A112" s="31"/>
      <c r="B112" s="31"/>
      <c r="C112" s="11"/>
      <c r="D112" s="11"/>
      <c r="E112" s="11"/>
      <c r="F112" s="18"/>
      <c r="G112" s="18"/>
      <c r="H112" s="18"/>
      <c r="I112" s="23"/>
      <c r="J112" s="23"/>
      <c r="K112" s="23"/>
      <c r="L112" s="36"/>
      <c r="M112" s="18"/>
      <c r="N112" s="18"/>
      <c r="O112" s="18"/>
      <c r="P112" s="18"/>
      <c r="Q112" s="23"/>
      <c r="R112" s="23"/>
      <c r="S112" s="23"/>
      <c r="T112" s="18"/>
    </row>
    <row r="113" spans="1:21" x14ac:dyDescent="0.2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  <c r="U114" t="s">
        <v>46</v>
      </c>
    </row>
    <row r="115" spans="1:21" x14ac:dyDescent="0.2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</row>
    <row r="116" spans="1:21" x14ac:dyDescent="0.2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ht="13.5" thickBot="1" x14ac:dyDescent="0.25">
      <c r="A117" s="28" t="s">
        <v>44</v>
      </c>
      <c r="B117" s="28" t="s">
        <v>25</v>
      </c>
      <c r="C117" s="9">
        <f>SUM(C114:C116)</f>
        <v>0</v>
      </c>
      <c r="D117" s="9">
        <f>SUM(D114:D116)</f>
        <v>0</v>
      </c>
      <c r="E117" s="9">
        <f>SUM(E114:E116)</f>
        <v>0</v>
      </c>
      <c r="F117" s="16"/>
      <c r="G117" s="16"/>
      <c r="H117" s="16" t="e">
        <f>I117/E117</f>
        <v>#DIV/0!</v>
      </c>
      <c r="I117" s="21">
        <f>SUM(I114:I116)</f>
        <v>0</v>
      </c>
      <c r="J117" s="21"/>
      <c r="K117" s="21"/>
      <c r="L117" s="35"/>
      <c r="M117" s="16"/>
      <c r="N117" s="16"/>
      <c r="O117" s="16"/>
      <c r="P117" s="16"/>
      <c r="Q117" s="21"/>
      <c r="R117" s="21">
        <f>SUM(R114:R116)</f>
        <v>0</v>
      </c>
      <c r="S117" s="21">
        <f>SUM(S114:S116)</f>
        <v>0</v>
      </c>
      <c r="T117" s="16" t="e">
        <f>S117/E117</f>
        <v>#DIV/0!</v>
      </c>
    </row>
    <row r="118" spans="1:21" ht="13.5" thickTop="1" x14ac:dyDescent="0.2">
      <c r="T118" s="12"/>
    </row>
    <row r="119" spans="1:21" x14ac:dyDescent="0.2">
      <c r="T119" s="12"/>
    </row>
    <row r="120" spans="1:21" x14ac:dyDescent="0.2">
      <c r="A120" s="4" t="s">
        <v>47</v>
      </c>
      <c r="B120" s="4" t="s">
        <v>45</v>
      </c>
      <c r="C120" s="8">
        <v>0</v>
      </c>
      <c r="D120" s="8">
        <f>C120*0</f>
        <v>0</v>
      </c>
      <c r="E120" s="8">
        <f>SUM(C120:D120)</f>
        <v>0</v>
      </c>
      <c r="F120" s="15">
        <v>0</v>
      </c>
      <c r="H120" s="15">
        <f>G120+F120</f>
        <v>0</v>
      </c>
      <c r="I120" s="12">
        <f>H120*C120</f>
        <v>0</v>
      </c>
      <c r="S120" s="12">
        <f>(SUM(M120:Q120)*E120)+I120+R120</f>
        <v>0</v>
      </c>
      <c r="T120" s="15" t="e">
        <f>S120/E120</f>
        <v>#DIV/0!</v>
      </c>
    </row>
    <row r="121" spans="1:21" ht="13.5" thickBot="1" x14ac:dyDescent="0.25">
      <c r="A121" s="28" t="s">
        <v>47</v>
      </c>
      <c r="B121" s="28" t="s">
        <v>25</v>
      </c>
      <c r="C121" s="9">
        <f>SUM(C120)</f>
        <v>0</v>
      </c>
      <c r="D121" s="9">
        <f>SUM(D120)</f>
        <v>0</v>
      </c>
      <c r="E121" s="9">
        <f>SUM(E120)</f>
        <v>0</v>
      </c>
      <c r="F121" s="16"/>
      <c r="G121" s="16"/>
      <c r="H121" s="16" t="e">
        <f>I121/E121</f>
        <v>#DIV/0!</v>
      </c>
      <c r="I121" s="21">
        <f>SUM(I120)</f>
        <v>0</v>
      </c>
      <c r="J121" s="21"/>
      <c r="K121" s="21"/>
      <c r="L121" s="35"/>
      <c r="M121" s="16"/>
      <c r="N121" s="16"/>
      <c r="O121" s="16"/>
      <c r="P121" s="16"/>
      <c r="Q121" s="21"/>
      <c r="R121" s="21">
        <f>SUM(R120)</f>
        <v>0</v>
      </c>
      <c r="S121" s="21">
        <f>SUM(S120)</f>
        <v>0</v>
      </c>
      <c r="T121" s="16" t="e">
        <f>S121/E121</f>
        <v>#DIV/0!</v>
      </c>
    </row>
    <row r="122" spans="1:21" ht="13.5" thickTop="1" x14ac:dyDescent="0.2">
      <c r="T122" s="12"/>
    </row>
    <row r="123" spans="1:21" x14ac:dyDescent="0.2">
      <c r="T123" s="12"/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G124" s="15">
        <v>0</v>
      </c>
      <c r="H124" s="15">
        <f>G124+F124</f>
        <v>0</v>
      </c>
      <c r="I124" s="12">
        <f>H124*C124</f>
        <v>0</v>
      </c>
      <c r="S124" s="12">
        <f>(SUM(M124:Q124)*E124)+I124+R124</f>
        <v>0</v>
      </c>
      <c r="T124" s="15" t="e">
        <f>S124/E124</f>
        <v>#DIV/0!</v>
      </c>
      <c r="U124" t="s">
        <v>49</v>
      </c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x14ac:dyDescent="0.2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Q126" s="29"/>
      <c r="S126" s="12">
        <f>(SUM(M126:Q126)*E126)+I126+R126</f>
        <v>0</v>
      </c>
      <c r="T126" s="15" t="e">
        <f>S126/E126</f>
        <v>#DIV/0!</v>
      </c>
    </row>
    <row r="127" spans="1:21" x14ac:dyDescent="0.2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S127" s="12">
        <f>(SUM(M127:Q127)*E127)+I127+R127</f>
        <v>0</v>
      </c>
      <c r="T127" s="15" t="e">
        <f>S127/E127</f>
        <v>#DIV/0!</v>
      </c>
    </row>
    <row r="128" spans="1:21" ht="13.5" thickBot="1" x14ac:dyDescent="0.25">
      <c r="A128" s="28" t="s">
        <v>48</v>
      </c>
      <c r="B128" s="28" t="s">
        <v>25</v>
      </c>
      <c r="C128" s="9">
        <f>SUM(C124:C127)</f>
        <v>0</v>
      </c>
      <c r="D128" s="9">
        <f>SUM(D124:D127)</f>
        <v>0</v>
      </c>
      <c r="E128" s="9">
        <f>SUM(E124:E127)</f>
        <v>0</v>
      </c>
      <c r="F128" s="16"/>
      <c r="G128" s="16"/>
      <c r="H128" s="16" t="e">
        <f>I128/E128</f>
        <v>#DIV/0!</v>
      </c>
      <c r="I128" s="21">
        <f>SUM(I124:I127)</f>
        <v>0</v>
      </c>
      <c r="J128" s="21"/>
      <c r="K128" s="21"/>
      <c r="L128" s="35"/>
      <c r="M128" s="16"/>
      <c r="N128" s="16"/>
      <c r="O128" s="16"/>
      <c r="P128" s="16"/>
      <c r="Q128" s="21"/>
      <c r="R128" s="21">
        <f>SUM(R124:R127)</f>
        <v>0</v>
      </c>
      <c r="S128" s="21">
        <f>SUM(S124:S127)</f>
        <v>0</v>
      </c>
      <c r="T128" s="16" t="e">
        <f>S128/E128</f>
        <v>#DIV/0!</v>
      </c>
    </row>
    <row r="129" spans="1:20" ht="13.5" thickTop="1" x14ac:dyDescent="0.2">
      <c r="A129" s="4"/>
      <c r="B129" s="4"/>
      <c r="C129" s="11"/>
      <c r="D129" s="11"/>
      <c r="E129" s="11"/>
      <c r="F129" s="18"/>
      <c r="G129" s="18"/>
      <c r="H129" s="18"/>
      <c r="I129" s="23"/>
      <c r="J129" s="23"/>
      <c r="K129" s="23"/>
      <c r="L129" s="36"/>
      <c r="M129" s="18"/>
      <c r="N129" s="18"/>
      <c r="O129" s="18"/>
      <c r="P129" s="18"/>
      <c r="Q129" s="23"/>
      <c r="R129" s="23"/>
      <c r="S129" s="23"/>
      <c r="T129" s="23"/>
    </row>
    <row r="130" spans="1:20" x14ac:dyDescent="0.2">
      <c r="T130" s="12"/>
    </row>
    <row r="131" spans="1:20" x14ac:dyDescent="0.2">
      <c r="A131" s="4" t="s">
        <v>50</v>
      </c>
      <c r="B131" s="4" t="s">
        <v>22</v>
      </c>
      <c r="C131" s="8">
        <v>0</v>
      </c>
      <c r="D131" s="8">
        <f>C131*-0.02</f>
        <v>0</v>
      </c>
      <c r="E131" s="8">
        <f>SUM(C131:D131)</f>
        <v>0</v>
      </c>
      <c r="F131" s="15">
        <v>0</v>
      </c>
      <c r="H131" s="15">
        <f>G131+F131</f>
        <v>0</v>
      </c>
      <c r="I131" s="12">
        <f>H131*C131</f>
        <v>0</v>
      </c>
      <c r="S131" s="12">
        <f>(SUM(M131:Q131)*E131)+I131+R131</f>
        <v>0</v>
      </c>
      <c r="T131" s="15" t="e">
        <f>S131/E131</f>
        <v>#DIV/0!</v>
      </c>
    </row>
    <row r="132" spans="1:20" ht="13.5" thickBot="1" x14ac:dyDescent="0.25">
      <c r="A132" s="28" t="s">
        <v>50</v>
      </c>
      <c r="B132" s="28" t="s">
        <v>25</v>
      </c>
      <c r="C132" s="9">
        <f>SUM(C131)</f>
        <v>0</v>
      </c>
      <c r="D132" s="9">
        <f>SUM(D131)</f>
        <v>0</v>
      </c>
      <c r="E132" s="9">
        <f>SUM(E131)</f>
        <v>0</v>
      </c>
      <c r="F132" s="16"/>
      <c r="G132" s="16"/>
      <c r="H132" s="16" t="e">
        <f>I132/E132</f>
        <v>#DIV/0!</v>
      </c>
      <c r="I132" s="21">
        <f>SUM(I131)</f>
        <v>0</v>
      </c>
      <c r="J132" s="21"/>
      <c r="K132" s="21"/>
      <c r="L132" s="35"/>
      <c r="M132" s="16"/>
      <c r="N132" s="16"/>
      <c r="O132" s="16"/>
      <c r="P132" s="16"/>
      <c r="Q132" s="21"/>
      <c r="R132" s="21">
        <f>SUM(R131)</f>
        <v>0</v>
      </c>
      <c r="S132" s="21">
        <f>SUM(S131)</f>
        <v>0</v>
      </c>
      <c r="T132" s="16" t="e">
        <f>S132/E132</f>
        <v>#DIV/0!</v>
      </c>
    </row>
    <row r="133" spans="1:20" ht="13.5" thickTop="1" x14ac:dyDescent="0.2"/>
    <row r="135" spans="1:20" x14ac:dyDescent="0.2">
      <c r="A135" s="4" t="s">
        <v>51</v>
      </c>
      <c r="B135" s="4" t="s">
        <v>52</v>
      </c>
      <c r="C135" s="8">
        <v>0</v>
      </c>
      <c r="D135" s="8">
        <f>C135*0</f>
        <v>0</v>
      </c>
      <c r="E135" s="8">
        <f>SUM(C135:D135)</f>
        <v>0</v>
      </c>
      <c r="F135" s="15">
        <v>0</v>
      </c>
      <c r="H135" s="15">
        <f>G135+F135</f>
        <v>0</v>
      </c>
      <c r="I135" s="12">
        <f>H135*C135</f>
        <v>0</v>
      </c>
      <c r="S135" s="12">
        <f>(SUM(M135:Q135)*E135)+I135+R135</f>
        <v>0</v>
      </c>
      <c r="T135" s="15" t="e">
        <f>S135/E135</f>
        <v>#DIV/0!</v>
      </c>
    </row>
    <row r="136" spans="1:20" ht="13.5" thickBot="1" x14ac:dyDescent="0.25">
      <c r="A136" s="28" t="s">
        <v>51</v>
      </c>
      <c r="B136" s="28" t="s">
        <v>25</v>
      </c>
      <c r="C136" s="9">
        <f>SUM(C135)</f>
        <v>0</v>
      </c>
      <c r="D136" s="9">
        <f>SUM(D135)</f>
        <v>0</v>
      </c>
      <c r="E136" s="9">
        <f>SUM(E135)</f>
        <v>0</v>
      </c>
      <c r="F136" s="16"/>
      <c r="G136" s="16"/>
      <c r="H136" s="16" t="e">
        <f>I136/E136</f>
        <v>#DIV/0!</v>
      </c>
      <c r="I136" s="21">
        <f>SUM(I135)</f>
        <v>0</v>
      </c>
      <c r="J136" s="21"/>
      <c r="K136" s="21"/>
      <c r="L136" s="35"/>
      <c r="M136" s="16"/>
      <c r="N136" s="16"/>
      <c r="O136" s="16"/>
      <c r="P136" s="16"/>
      <c r="Q136" s="21"/>
      <c r="R136" s="21">
        <f>SUM(R135)</f>
        <v>0</v>
      </c>
      <c r="S136" s="21">
        <f>SUM(S135)</f>
        <v>0</v>
      </c>
      <c r="T136" s="16" t="e">
        <f>S136/E136</f>
        <v>#DIV/0!</v>
      </c>
    </row>
    <row r="137" spans="1:20" ht="14.25" thickTop="1" thickBot="1" x14ac:dyDescent="0.25"/>
    <row r="138" spans="1:20" ht="14.25" thickTop="1" thickBot="1" x14ac:dyDescent="0.25">
      <c r="A138" s="24" t="s">
        <v>53</v>
      </c>
      <c r="B138" s="25"/>
      <c r="C138" s="10">
        <f>SUM(C53,C58,C62,C67,C77,C73,C83,C89,C95,C101,C107,C111,C117,C121,C128,C132,C136)</f>
        <v>3948507</v>
      </c>
      <c r="D138" s="10">
        <f>SUM(D53,D58,D62,D67,D77,D73,D83,D89,D95,D101,D107,D111,D117,D121,D128,D132,D136)</f>
        <v>0</v>
      </c>
      <c r="E138" s="10">
        <f>SUM(E53,E58,E62,E67,E77,E73,E83,E89,E95,E101,E107,E111,E117,E121,E128,E132,E136)</f>
        <v>3948507</v>
      </c>
      <c r="F138" s="10"/>
      <c r="G138" s="10"/>
      <c r="H138" s="17">
        <f>I138/E138</f>
        <v>3.0148028197746637</v>
      </c>
      <c r="I138" s="22">
        <f>SUM(I53,I58,I62,I67,I73,I77,I83,I89,I95,I101,I107,I111,I117,I121,I128,I132,I136)</f>
        <v>11903970.037499998</v>
      </c>
      <c r="J138" s="22"/>
      <c r="K138" s="22"/>
      <c r="L138" s="37"/>
      <c r="M138" s="10"/>
      <c r="N138" s="10"/>
      <c r="O138" s="10"/>
      <c r="P138" s="10"/>
      <c r="Q138" s="10"/>
      <c r="R138" s="22">
        <f>SUM(R53,R58,R67,R62,R73,R77,R83,R89,R95,R101,R107,R111,R117,R121,R128,R132,R136)</f>
        <v>93000</v>
      </c>
      <c r="S138" s="22">
        <f>SUM(S53,S58,S67,S62,S73,S77,S83,S89,S95,S101,S107,S111,S117,S121,S128,S132,S136)</f>
        <v>11996970.037499998</v>
      </c>
      <c r="T138" s="26">
        <f>S138/E138</f>
        <v>3.0383560260878348</v>
      </c>
    </row>
    <row r="139" spans="1:20" ht="13.5" thickTop="1" x14ac:dyDescent="0.2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2000-04-05T14:26:20Z</cp:lastPrinted>
  <dcterms:created xsi:type="dcterms:W3CDTF">1997-01-24T21:05:44Z</dcterms:created>
  <dcterms:modified xsi:type="dcterms:W3CDTF">2023-09-16T19:23:02Z</dcterms:modified>
</cp:coreProperties>
</file>