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8BCEA9-CEB9-4252-B84E-F111FBA6BDF9}" xr6:coauthVersionLast="47" xr6:coauthVersionMax="47" xr10:uidLastSave="{00000000-0000-0000-0000-000000000000}"/>
  <bookViews>
    <workbookView xWindow="-120" yWindow="-120" windowWidth="38640" windowHeight="15720" tabRatio="645" firstSheet="8" activeTab="11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1">'November 01 Est   '!$A$1:$AT$140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1">'November 01 Est   '!$AK$122:$AP$139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O10" i="14"/>
  <c r="AP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O11" i="14"/>
  <c r="AP11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X12" i="14"/>
  <c r="Z12" i="14"/>
  <c r="AA12" i="14"/>
  <c r="AD12" i="14"/>
  <c r="AE12" i="14"/>
  <c r="AF12" i="14"/>
  <c r="AG12" i="14"/>
  <c r="AH12" i="14"/>
  <c r="AI12" i="14"/>
  <c r="AJ12" i="14"/>
  <c r="AK12" i="14"/>
  <c r="AL12" i="14"/>
  <c r="AO12" i="14"/>
  <c r="AP12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O13" i="14"/>
  <c r="AP13" i="14"/>
  <c r="J14" i="14"/>
  <c r="K14" i="14"/>
  <c r="L14" i="14"/>
  <c r="M14" i="14"/>
  <c r="N14" i="14"/>
  <c r="Q14" i="14"/>
  <c r="R14" i="14"/>
  <c r="S14" i="14"/>
  <c r="T14" i="14"/>
  <c r="U14" i="14"/>
  <c r="X14" i="14"/>
  <c r="Y14" i="14"/>
  <c r="Z14" i="14"/>
  <c r="AA14" i="14"/>
  <c r="AC14" i="14"/>
  <c r="AD14" i="14"/>
  <c r="AE14" i="14"/>
  <c r="AF14" i="14"/>
  <c r="AG14" i="14"/>
  <c r="AH14" i="14"/>
  <c r="AI14" i="14"/>
  <c r="AJ14" i="14"/>
  <c r="AK14" i="14"/>
  <c r="AL14" i="14"/>
  <c r="AO14" i="14"/>
  <c r="AP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O15" i="14"/>
  <c r="AP15" i="14"/>
  <c r="L16" i="14"/>
  <c r="M16" i="14"/>
  <c r="Q16" i="14"/>
  <c r="R16" i="14"/>
  <c r="S16" i="14"/>
  <c r="T16" i="14"/>
  <c r="U16" i="14"/>
  <c r="X16" i="14"/>
  <c r="Y16" i="14"/>
  <c r="Z16" i="14"/>
  <c r="AA16" i="14"/>
  <c r="AD16" i="14"/>
  <c r="AE16" i="14"/>
  <c r="AF16" i="14"/>
  <c r="AG16" i="14"/>
  <c r="AH16" i="14"/>
  <c r="AI16" i="14"/>
  <c r="AJ16" i="14"/>
  <c r="AL16" i="14"/>
  <c r="AM16" i="14"/>
  <c r="AO16" i="14"/>
  <c r="AP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O17" i="14"/>
  <c r="AP17" i="14"/>
  <c r="J20" i="14"/>
  <c r="K20" i="14"/>
  <c r="L20" i="14"/>
  <c r="M20" i="14"/>
  <c r="N20" i="14"/>
  <c r="O20" i="14"/>
  <c r="P20" i="14"/>
  <c r="Q20" i="14"/>
  <c r="S20" i="14"/>
  <c r="T20" i="14"/>
  <c r="U20" i="14"/>
  <c r="X20" i="14"/>
  <c r="Z20" i="14"/>
  <c r="AB20" i="14"/>
  <c r="AD20" i="14"/>
  <c r="AE20" i="14"/>
  <c r="AF20" i="14"/>
  <c r="AG20" i="14"/>
  <c r="AH20" i="14"/>
  <c r="AI20" i="14"/>
  <c r="AJ20" i="14"/>
  <c r="AK20" i="14"/>
  <c r="AL20" i="14"/>
  <c r="AO20" i="14"/>
  <c r="AP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O21" i="14"/>
  <c r="AP21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O22" i="14"/>
  <c r="AP22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D23" i="14"/>
  <c r="AE23" i="14"/>
  <c r="AF23" i="14"/>
  <c r="AG23" i="14"/>
  <c r="AH23" i="14"/>
  <c r="AI23" i="14"/>
  <c r="AJ23" i="14"/>
  <c r="AK23" i="14"/>
  <c r="AL23" i="14"/>
  <c r="AM23" i="14"/>
  <c r="AO23" i="14"/>
  <c r="AP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/>
  <c r="AD28" i="14"/>
  <c r="AE28" i="14"/>
  <c r="AF28" i="14"/>
  <c r="AG28" i="14"/>
  <c r="AH28" i="14"/>
  <c r="AI28" i="14"/>
  <c r="AJ28" i="14"/>
  <c r="AK28" i="14"/>
  <c r="AO28" i="14"/>
  <c r="AP28" i="14"/>
  <c r="AO29" i="14"/>
  <c r="AP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H30" i="14"/>
  <c r="AI30" i="14"/>
  <c r="AJ30" i="14"/>
  <c r="AK30" i="14"/>
  <c r="AL30" i="14"/>
  <c r="AM30" i="14"/>
  <c r="AO30" i="14"/>
  <c r="AP30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C31" i="14"/>
  <c r="AD31" i="14"/>
  <c r="AE31" i="14"/>
  <c r="AF31" i="14"/>
  <c r="AG31" i="14"/>
  <c r="AH31" i="14"/>
  <c r="AI31" i="14"/>
  <c r="AJ31" i="14"/>
  <c r="AK31" i="14"/>
  <c r="AL31" i="14"/>
  <c r="AM31" i="14"/>
  <c r="AO31" i="14"/>
  <c r="AP31" i="14"/>
  <c r="J32" i="14"/>
  <c r="K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O32" i="14"/>
  <c r="AP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O33" i="14"/>
  <c r="AP33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O34" i="14"/>
  <c r="AP34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O35" i="14"/>
  <c r="AP35" i="14"/>
  <c r="AO36" i="14"/>
  <c r="AP36" i="14"/>
  <c r="AO37" i="14"/>
  <c r="AP37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O38" i="14"/>
  <c r="AP38" i="14"/>
  <c r="AO41" i="14"/>
  <c r="AP41" i="14"/>
  <c r="AO44" i="14"/>
  <c r="AP44" i="14"/>
  <c r="AO46" i="14"/>
  <c r="AP46" i="14"/>
  <c r="AO47" i="14"/>
  <c r="AO48" i="14"/>
  <c r="AP48" i="14"/>
  <c r="AO49" i="14"/>
  <c r="AP49" i="14"/>
  <c r="AO51" i="14"/>
  <c r="AO52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O53" i="14"/>
  <c r="AP53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O57" i="14"/>
  <c r="AP57" i="14"/>
  <c r="AQ57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O58" i="14"/>
  <c r="AP58" i="14"/>
  <c r="AQ58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O59" i="14"/>
  <c r="AP59" i="14"/>
  <c r="AQ59" i="14"/>
  <c r="I60" i="14"/>
  <c r="J60" i="14"/>
  <c r="K60" i="14"/>
  <c r="L60" i="14"/>
  <c r="M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O60" i="14"/>
  <c r="AP60" i="14"/>
  <c r="AQ60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O61" i="14"/>
  <c r="AP61" i="14"/>
  <c r="AQ61" i="14"/>
  <c r="AO62" i="14"/>
  <c r="AP62" i="14"/>
  <c r="AQ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O63" i="14"/>
  <c r="AP63" i="14"/>
  <c r="AQ63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O64" i="14"/>
  <c r="AP64" i="14"/>
  <c r="AQ64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O65" i="14"/>
  <c r="AP65" i="14"/>
  <c r="AQ65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O66" i="14"/>
  <c r="AP66" i="14"/>
  <c r="AQ66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O67" i="14"/>
  <c r="AP67" i="14"/>
  <c r="AQ67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J68" i="14"/>
  <c r="AK68" i="14"/>
  <c r="AL68" i="14"/>
  <c r="AM68" i="14"/>
  <c r="AO68" i="14"/>
  <c r="AP68" i="14"/>
  <c r="AQ68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O69" i="14"/>
  <c r="AP69" i="14"/>
  <c r="AQ69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O70" i="14"/>
  <c r="AP70" i="14"/>
  <c r="AQ70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O71" i="14"/>
  <c r="AP71" i="14"/>
  <c r="AQ71" i="14"/>
  <c r="I72" i="14"/>
  <c r="J72" i="14"/>
  <c r="K72" i="14"/>
  <c r="L72" i="14"/>
  <c r="AO72" i="14"/>
  <c r="AP72" i="14"/>
  <c r="AQ72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O73" i="14"/>
  <c r="AP73" i="14"/>
  <c r="AQ73" i="14"/>
  <c r="AO76" i="14"/>
  <c r="AP76" i="14"/>
  <c r="AO79" i="14"/>
  <c r="AP79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O85" i="14"/>
  <c r="AP85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I88" i="14"/>
  <c r="AJ88" i="14"/>
  <c r="AK88" i="14"/>
  <c r="AL88" i="14"/>
  <c r="AO88" i="14"/>
  <c r="AP88" i="14"/>
  <c r="AI89" i="14"/>
  <c r="AJ89" i="14"/>
  <c r="AK89" i="14"/>
  <c r="AL89" i="14"/>
  <c r="AO89" i="14"/>
  <c r="AP89" i="14"/>
  <c r="L90" i="14"/>
  <c r="M90" i="14"/>
  <c r="N90" i="14"/>
  <c r="P90" i="14"/>
  <c r="Q90" i="14"/>
  <c r="U90" i="14"/>
  <c r="V90" i="14"/>
  <c r="W90" i="14"/>
  <c r="Y90" i="14"/>
  <c r="Z90" i="14"/>
  <c r="AA90" i="14"/>
  <c r="AB90" i="14"/>
  <c r="AC90" i="14"/>
  <c r="AF90" i="14"/>
  <c r="AG90" i="14"/>
  <c r="AJ90" i="14"/>
  <c r="AK90" i="14"/>
  <c r="AL90" i="14"/>
  <c r="AO90" i="14"/>
  <c r="AP90" i="14"/>
  <c r="AI91" i="14"/>
  <c r="AJ91" i="14"/>
  <c r="AK91" i="14"/>
  <c r="AL91" i="14"/>
  <c r="AM91" i="14"/>
  <c r="AO91" i="14"/>
  <c r="AP91" i="14"/>
  <c r="AI92" i="14"/>
  <c r="AJ92" i="14"/>
  <c r="AK92" i="14"/>
  <c r="AL92" i="14"/>
  <c r="AO92" i="14"/>
  <c r="AP92" i="14"/>
  <c r="AI93" i="14"/>
  <c r="AJ93" i="14"/>
  <c r="AK93" i="14"/>
  <c r="AL93" i="14"/>
  <c r="AM93" i="14"/>
  <c r="AO93" i="14"/>
  <c r="AP93" i="14"/>
  <c r="AI94" i="14"/>
  <c r="AJ94" i="14"/>
  <c r="AK94" i="14"/>
  <c r="AL94" i="14"/>
  <c r="AM94" i="14"/>
  <c r="AO94" i="14"/>
  <c r="AP94" i="14"/>
  <c r="AI95" i="14"/>
  <c r="AJ95" i="14"/>
  <c r="AK95" i="14"/>
  <c r="AL95" i="14"/>
  <c r="AO95" i="14"/>
  <c r="AP95" i="14"/>
  <c r="AI96" i="14"/>
  <c r="AJ96" i="14"/>
  <c r="AK96" i="14"/>
  <c r="AL96" i="14"/>
  <c r="AM96" i="14"/>
  <c r="AO96" i="14"/>
  <c r="AP96" i="14"/>
  <c r="AI97" i="14"/>
  <c r="AJ97" i="14"/>
  <c r="AK97" i="14"/>
  <c r="AL97" i="14"/>
  <c r="AM97" i="14"/>
  <c r="AO97" i="14"/>
  <c r="AP97" i="14"/>
  <c r="AI98" i="14"/>
  <c r="AJ98" i="14"/>
  <c r="AK98" i="14"/>
  <c r="AL98" i="14"/>
  <c r="AM98" i="14"/>
  <c r="AO98" i="14"/>
  <c r="AP98" i="14"/>
  <c r="AI99" i="14"/>
  <c r="AJ99" i="14"/>
  <c r="AK99" i="14"/>
  <c r="AL99" i="14"/>
  <c r="AM99" i="14"/>
  <c r="AO99" i="14"/>
  <c r="AP99" i="14"/>
  <c r="AI100" i="14"/>
  <c r="AJ100" i="14"/>
  <c r="AK100" i="14"/>
  <c r="AL100" i="14"/>
  <c r="AM100" i="14"/>
  <c r="AO100" i="14"/>
  <c r="AP100" i="14"/>
  <c r="AI101" i="14"/>
  <c r="AJ101" i="14"/>
  <c r="AK101" i="14"/>
  <c r="AL101" i="14"/>
  <c r="AM101" i="14"/>
  <c r="AO101" i="14"/>
  <c r="AP101" i="14"/>
  <c r="AI102" i="14"/>
  <c r="AJ102" i="14"/>
  <c r="AK102" i="14"/>
  <c r="AL102" i="14"/>
  <c r="AM102" i="14"/>
  <c r="AO102" i="14"/>
  <c r="AP102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O103" i="14"/>
  <c r="AP103" i="14"/>
  <c r="AO104" i="14"/>
  <c r="AO105" i="14"/>
  <c r="AO106" i="14"/>
  <c r="AP106" i="14"/>
  <c r="AO107" i="14"/>
  <c r="AO108" i="14"/>
  <c r="AO109" i="14"/>
  <c r="AO110" i="14"/>
  <c r="AP110" i="14"/>
  <c r="AO111" i="14"/>
  <c r="AO112" i="14"/>
  <c r="AO113" i="14"/>
  <c r="AO114" i="14"/>
  <c r="AO115" i="14"/>
  <c r="AO116" i="14"/>
  <c r="AP116" i="14"/>
  <c r="AO117" i="14"/>
  <c r="AO118" i="14"/>
  <c r="AO119" i="14"/>
  <c r="AO120" i="14"/>
  <c r="AP120" i="14"/>
  <c r="AO121" i="14"/>
  <c r="AP124" i="14"/>
  <c r="AP125" i="14"/>
  <c r="AP126" i="14"/>
  <c r="AO128" i="14"/>
  <c r="AP128" i="14"/>
  <c r="AO129" i="14"/>
  <c r="AP129" i="14"/>
  <c r="AO131" i="14"/>
  <c r="AP131" i="14"/>
  <c r="AO132" i="14"/>
  <c r="AP132" i="14"/>
  <c r="AR132" i="14"/>
  <c r="AP133" i="14"/>
  <c r="AP134" i="14"/>
  <c r="AR134" i="14"/>
  <c r="AO136" i="14"/>
  <c r="AO138" i="14"/>
  <c r="AO141" i="14"/>
  <c r="L142" i="14"/>
  <c r="M142" i="14"/>
  <c r="N142" i="14"/>
  <c r="O142" i="14"/>
  <c r="Q142" i="14"/>
  <c r="R142" i="14"/>
  <c r="S142" i="14"/>
  <c r="T142" i="14"/>
  <c r="U142" i="14"/>
  <c r="AC142" i="14"/>
  <c r="AD142" i="14"/>
  <c r="AE142" i="14"/>
  <c r="AF142" i="14"/>
  <c r="AG142" i="14"/>
  <c r="AH142" i="14"/>
  <c r="AK142" i="14"/>
  <c r="AL142" i="14"/>
  <c r="AM142" i="14"/>
  <c r="AO142" i="14"/>
  <c r="L143" i="14"/>
  <c r="M143" i="14"/>
  <c r="N143" i="14"/>
  <c r="O143" i="14"/>
  <c r="P143" i="14"/>
  <c r="AL143" i="14"/>
  <c r="AM143" i="14"/>
  <c r="AO143" i="14"/>
  <c r="AO146" i="14"/>
  <c r="AO147" i="14"/>
  <c r="AO148" i="14"/>
  <c r="AO149" i="14"/>
  <c r="AO150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O151" i="14"/>
  <c r="K165" i="14"/>
  <c r="M165" i="14"/>
  <c r="N165" i="14"/>
  <c r="O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O165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O167" i="14"/>
  <c r="AH168" i="14"/>
  <c r="AI168" i="14"/>
  <c r="AJ168" i="14"/>
  <c r="AJ169" i="14"/>
  <c r="K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O170" i="14"/>
  <c r="K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O171" i="14"/>
  <c r="K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O172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M173" i="14"/>
  <c r="AO173" i="14"/>
  <c r="Y174" i="14"/>
  <c r="AM174" i="14"/>
  <c r="AO174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O175" i="14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<sst xmlns="http://schemas.openxmlformats.org/spreadsheetml/2006/main" count="2577" uniqueCount="222">
  <si>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</si>
  <si>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</si>
  <si>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</si>
  <si>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</si>
  <si>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</si>
  <si>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</si>
  <si>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</si>
  <si>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</si>
  <si>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</si>
  <si>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</si>
  <si>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</si>
  <si>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</si>
  <si>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</si>
  <si>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</si>
  <si>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</si>
  <si>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</si>
  <si>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</si>
  <si>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</si>
  <si>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</si>
  <si>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</si>
  <si>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</si>
  <si>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</si>
  <si>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</si>
  <si>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</si>
  <si>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</si>
  <si>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</si>
  <si>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</si>
  <si>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</si>
  <si>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</si>
  <si>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</si>
  <si>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</si>
  <si>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</si>
  <si>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</si>
  <si>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</si>
  <si>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</si>
  <si>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</si>
  <si>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</si>
  <si>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</si>
  <si>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</si>
  <si>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</si>
  <si>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</si>
  <si>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</si>
  <si>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</si>
  <si>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</si>
  <si>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</si>
  <si>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</si>
  <si>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</si>
  <si>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</si>
  <si>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</si>
  <si>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</si>
  <si>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</si>
  <si>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</si>
  <si>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</si>
  <si>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</si>
  <si>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</si>
  <si>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</si>
  <si>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</si>
  <si>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</si>
  <si>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</si>
  <si>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</si>
  <si>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</si>
  <si>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</si>
  <si>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</si>
  <si>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</si>
  <si>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</si>
  <si>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</si>
  <si>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</si>
  <si>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</si>
  <si>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</si>
  <si>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</si>
  <si>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</si>
  <si>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</si>
  <si>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</si>
  <si>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</si>
  <si>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</si>
  <si>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</si>
  <si>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</si>
  <si>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</si>
  <si>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</si>
  <si>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</si>
  <si>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</si>
  <si>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</si>
  <si>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</si>
  <si>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</si>
  <si>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</si>
  <si>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</si>
  <si>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</si>
  <si>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</si>
  <si>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</si>
  <si>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</si>
  <si>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</si>
  <si>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</si>
  <si>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</si>
  <si>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</si>
  <si>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</si>
  <si>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</si>
  <si>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</si>
  <si>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</si>
  <si>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</si>
  <si>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</si>
  <si>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</si>
  <si>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</si>
  <si>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</si>
  <si>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</si>
  <si>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</si>
  <si>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</si>
  <si>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</si>
  <si>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</si>
  <si>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</si>
  <si>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</si>
  <si>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</si>
  <si>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</si>
  <si>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</si>
  <si>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</si>
  <si>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</si>
  <si>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</si>
  <si>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</si>
  <si>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</si>
  <si>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</si>
  <si>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</si>
  <si>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</si>
  <si>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</si>
  <si>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</si>
  <si>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</si>
  <si>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</si>
  <si>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</si>
  <si>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</si>
  <si>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</si>
  <si>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</si>
  <si>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</si>
  <si>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</si>
  <si>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</si>
  <si>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</si>
  <si>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</si>
  <si>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</si>
  <si>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</si>
  <si>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</si>
  <si>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</si>
  <si>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</si>
  <si>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</si>
  <si>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</si>
  <si>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</si>
  <si>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</si>
  <si>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</si>
  <si>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</si>
  <si>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</si>
  <si>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</si>
  <si>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</si>
  <si>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</si>
  <si>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</si>
  <si>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</si>
  <si>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</si>
  <si>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</si>
  <si>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</si>
  <si>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</si>
  <si>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</si>
  <si>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</si>
  <si>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</si>
  <si>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</si>
  <si>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</si>
  <si>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</si>
  <si>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</si>
  <si>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</si>
  <si>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</si>
  <si>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</si>
  <si>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</si>
  <si>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</si>
  <si>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</si>
  <si>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</si>
  <si>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</si>
  <si>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</si>
  <si>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</si>
  <si>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</si>
  <si>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</si>
  <si>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</si>
  <si>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</si>
  <si>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</si>
  <si>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</si>
  <si>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</si>
  <si>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</si>
  <si>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</si>
  <si>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</si>
  <si>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</si>
  <si>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</si>
  <si>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</si>
  <si>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</si>
  <si>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</si>
  <si>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</si>
  <si>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</si>
  <si>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</si>
  <si>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</si>
  <si>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</si>
  <si>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</si>
  <si>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</si>
  <si>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</si>
  <si>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</si>
  <si>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</si>
  <si>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</si>
  <si>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</si>
  <si>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</si>
  <si>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</si>
  <si>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</si>
  <si>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</si>
  <si>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</si>
  <si>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</si>
  <si>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</si>
  <si>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</si>
  <si>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</si>
  <si>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</si>
  <si>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</si>
  <si>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Reivsed</t>
  </si>
  <si>
    <t>Mi Vida Richardson</t>
  </si>
  <si>
    <t>PGEV 504259</t>
  </si>
  <si>
    <t>Mobil Cyanosa</t>
  </si>
  <si>
    <t>PGEV 534177</t>
  </si>
  <si>
    <t>Thornton, Bluford</t>
  </si>
  <si>
    <t>Oplc 0984663</t>
  </si>
  <si>
    <t>Oasis Waha Delivery</t>
  </si>
  <si>
    <t>PGEV 504383</t>
  </si>
  <si>
    <t>Oasis Waha Receipt</t>
  </si>
  <si>
    <t>PGEV 504183</t>
  </si>
  <si>
    <t>Total 11/01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</si>
</sst>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7" fontId="4" fillId="0" borderId="0" xfId="0" applyNumberFormat="1" applyFont="1"/>
    <xf numFmtId="7" fontId="4" fillId="0" borderId="20" xfId="0" applyNumberFormat="1" applyFont="1" applyBorder="1"/>
    <xf numFmtId="7" fontId="4" fillId="0" borderId="21" xfId="0" applyNumberFormat="1" applyFont="1" applyBorder="1"/>
    <xf numFmtId="0" fontId="3" fillId="6" borderId="22" xfId="0" applyFont="1" applyFill="1" applyBorder="1" applyAlignment="1">
      <alignment horizontal="center"/>
    </xf>
    <xf numFmtId="168" fontId="4" fillId="0" borderId="0" xfId="0" applyNumberFormat="1" applyFont="1" applyFill="1" applyBorder="1"/>
    <xf numFmtId="168" fontId="4" fillId="0" borderId="1" xfId="0" applyNumberFormat="1" applyFont="1" applyFill="1" applyBorder="1"/>
    <xf numFmtId="0" fontId="4" fillId="8" borderId="0" xfId="0" applyFont="1" applyFill="1"/>
    <xf numFmtId="7" fontId="4" fillId="0" borderId="22" xfId="0" applyNumberFormat="1" applyFont="1" applyBorder="1"/>
    <xf numFmtId="0" fontId="2" fillId="9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56" t="s">
        <v>21</v>
      </c>
      <c r="BK9" s="156"/>
      <c r="BL9" s="156"/>
      <c r="BM9" s="156"/>
      <c r="BN9" s="156"/>
      <c r="BO9" s="156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57" t="s">
        <v>22</v>
      </c>
      <c r="BK10" s="159"/>
      <c r="BL10" s="7"/>
      <c r="BM10" s="6"/>
      <c r="BN10" s="157" t="s">
        <v>22</v>
      </c>
      <c r="BO10" s="159"/>
      <c r="BP10" s="7"/>
      <c r="BY10" s="162" t="s">
        <v>61</v>
      </c>
      <c r="BZ10" s="163"/>
      <c r="CA10" s="163"/>
      <c r="CB10" s="163"/>
      <c r="CC10" s="163"/>
      <c r="CD10" s="163"/>
      <c r="CE10" s="163"/>
      <c r="CF10" s="163"/>
      <c r="CG10" s="163"/>
      <c r="CH10" s="163"/>
      <c r="CI10" s="164"/>
    </row>
    <row r="11" spans="1:87" s="2" customFormat="1" x14ac:dyDescent="0.2">
      <c r="C11" s="166" t="s">
        <v>33</v>
      </c>
      <c r="D11" s="166"/>
      <c r="E11" s="7"/>
      <c r="F11" s="166" t="s">
        <v>36</v>
      </c>
      <c r="G11" s="166"/>
      <c r="H11" s="7"/>
      <c r="I11" s="166" t="s">
        <v>40</v>
      </c>
      <c r="J11" s="166"/>
      <c r="K11" s="7"/>
      <c r="L11" s="166" t="s">
        <v>42</v>
      </c>
      <c r="M11" s="166"/>
      <c r="N11" s="7"/>
      <c r="O11" s="166" t="s">
        <v>44</v>
      </c>
      <c r="P11" s="166"/>
      <c r="Q11" s="7"/>
      <c r="R11" s="166" t="s">
        <v>38</v>
      </c>
      <c r="S11" s="166"/>
      <c r="T11" s="7"/>
      <c r="V11" s="166" t="s">
        <v>35</v>
      </c>
      <c r="W11" s="166"/>
      <c r="X11" s="7"/>
      <c r="Y11" s="166" t="s">
        <v>48</v>
      </c>
      <c r="Z11" s="166"/>
      <c r="AA11" s="7"/>
      <c r="AB11" s="166" t="s">
        <v>50</v>
      </c>
      <c r="AC11" s="166"/>
      <c r="AD11" s="7"/>
      <c r="AE11" s="166" t="s">
        <v>34</v>
      </c>
      <c r="AF11" s="166"/>
      <c r="AG11" s="7"/>
      <c r="AH11" s="166" t="s">
        <v>36</v>
      </c>
      <c r="AI11" s="166"/>
      <c r="AJ11" s="7"/>
      <c r="AK11" s="166" t="s">
        <v>40</v>
      </c>
      <c r="AL11" s="166"/>
      <c r="AM11" s="7"/>
      <c r="AN11" s="166" t="s">
        <v>42</v>
      </c>
      <c r="AO11" s="166"/>
      <c r="AP11" s="7"/>
      <c r="AQ11" s="166" t="s">
        <v>37</v>
      </c>
      <c r="AR11" s="166"/>
      <c r="AS11" s="7"/>
      <c r="AT11" s="166" t="s">
        <v>52</v>
      </c>
      <c r="AU11" s="166"/>
      <c r="AV11" s="7"/>
      <c r="AW11" s="166" t="s">
        <v>54</v>
      </c>
      <c r="AX11" s="166"/>
      <c r="AY11" s="7"/>
      <c r="AZ11" s="166" t="s">
        <v>38</v>
      </c>
      <c r="BA11" s="166"/>
      <c r="BB11" s="7"/>
      <c r="BC11" s="166" t="s">
        <v>57</v>
      </c>
      <c r="BD11" s="166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65" t="s">
        <v>3</v>
      </c>
      <c r="BZ11" s="165"/>
      <c r="CA11" s="5"/>
      <c r="CB11" s="165" t="s">
        <v>5</v>
      </c>
      <c r="CC11" s="165"/>
      <c r="CD11" s="165"/>
      <c r="CE11" s="165"/>
      <c r="CF11" s="165"/>
      <c r="CH11" s="165" t="s">
        <v>66</v>
      </c>
      <c r="CI11" s="165"/>
    </row>
    <row r="12" spans="1:87" s="5" customFormat="1" x14ac:dyDescent="0.2">
      <c r="C12" s="156" t="s">
        <v>14</v>
      </c>
      <c r="D12" s="156"/>
      <c r="E12" s="6"/>
      <c r="F12" s="156" t="s">
        <v>26</v>
      </c>
      <c r="G12" s="156"/>
      <c r="H12" s="6"/>
      <c r="I12" s="156" t="s">
        <v>41</v>
      </c>
      <c r="J12" s="156"/>
      <c r="K12" s="6"/>
      <c r="L12" s="156" t="s">
        <v>43</v>
      </c>
      <c r="M12" s="156"/>
      <c r="N12" s="6"/>
      <c r="O12" s="156" t="s">
        <v>45</v>
      </c>
      <c r="P12" s="156"/>
      <c r="Q12" s="6"/>
      <c r="R12" s="156" t="s">
        <v>18</v>
      </c>
      <c r="S12" s="156"/>
      <c r="T12" s="6"/>
      <c r="V12" s="156" t="s">
        <v>16</v>
      </c>
      <c r="W12" s="156"/>
      <c r="X12" s="6"/>
      <c r="Y12" s="156" t="s">
        <v>49</v>
      </c>
      <c r="Z12" s="156"/>
      <c r="AA12" s="6"/>
      <c r="AB12" s="156" t="s">
        <v>51</v>
      </c>
      <c r="AC12" s="156"/>
      <c r="AD12" s="6"/>
      <c r="AE12" s="156" t="s">
        <v>17</v>
      </c>
      <c r="AF12" s="156"/>
      <c r="AG12" s="6"/>
      <c r="AH12" s="156" t="s">
        <v>26</v>
      </c>
      <c r="AI12" s="156"/>
      <c r="AJ12" s="6"/>
      <c r="AK12" s="156" t="s">
        <v>41</v>
      </c>
      <c r="AL12" s="156"/>
      <c r="AM12" s="6"/>
      <c r="AN12" s="156" t="s">
        <v>43</v>
      </c>
      <c r="AO12" s="156"/>
      <c r="AP12" s="6"/>
      <c r="AQ12" s="156" t="s">
        <v>27</v>
      </c>
      <c r="AR12" s="156"/>
      <c r="AS12" s="6"/>
      <c r="AT12" s="156" t="s">
        <v>53</v>
      </c>
      <c r="AU12" s="156"/>
      <c r="AV12" s="6"/>
      <c r="AW12" s="156" t="s">
        <v>55</v>
      </c>
      <c r="AX12" s="156"/>
      <c r="AY12" s="6"/>
      <c r="AZ12" s="156" t="s">
        <v>18</v>
      </c>
      <c r="BA12" s="156"/>
      <c r="BB12" s="6"/>
      <c r="BC12" s="156" t="s">
        <v>56</v>
      </c>
      <c r="BD12" s="156"/>
      <c r="BE12" s="6"/>
      <c r="BF12" s="6"/>
      <c r="BG12" s="6"/>
      <c r="BH12" s="6" t="s">
        <v>23</v>
      </c>
      <c r="BJ12" s="156" t="s">
        <v>28</v>
      </c>
      <c r="BK12" s="156"/>
      <c r="BL12" s="6"/>
      <c r="BM12" s="6"/>
      <c r="BN12" s="156" t="s">
        <v>28</v>
      </c>
      <c r="BO12" s="156"/>
      <c r="BP12" s="6"/>
      <c r="BR12" s="167" t="s">
        <v>39</v>
      </c>
      <c r="BS12" s="168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56" t="s">
        <v>32</v>
      </c>
      <c r="BK51" s="156"/>
      <c r="BL51" s="156"/>
      <c r="BM51" s="156"/>
      <c r="BN51" s="156"/>
      <c r="BO51" s="156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9"/>
      <c r="BK52" s="170"/>
      <c r="BL52" s="171"/>
      <c r="BM52" s="6"/>
      <c r="BN52" s="169"/>
      <c r="BO52" s="170"/>
      <c r="BP52" s="171"/>
      <c r="BY52" s="162" t="s">
        <v>68</v>
      </c>
      <c r="BZ52" s="163"/>
      <c r="CA52" s="163"/>
      <c r="CB52" s="163"/>
      <c r="CC52" s="163"/>
      <c r="CD52" s="163"/>
      <c r="CE52" s="163"/>
      <c r="CF52" s="163"/>
      <c r="CG52" s="163"/>
      <c r="CH52" s="163"/>
      <c r="CI52" s="164"/>
    </row>
    <row r="53" spans="1:87" s="2" customFormat="1" x14ac:dyDescent="0.2">
      <c r="C53" s="166" t="s">
        <v>33</v>
      </c>
      <c r="D53" s="166"/>
      <c r="E53" s="166"/>
      <c r="F53" s="166" t="s">
        <v>36</v>
      </c>
      <c r="G53" s="166"/>
      <c r="H53" s="166"/>
      <c r="I53" s="166" t="s">
        <v>40</v>
      </c>
      <c r="J53" s="166"/>
      <c r="K53" s="166"/>
      <c r="L53" s="166" t="s">
        <v>42</v>
      </c>
      <c r="M53" s="166"/>
      <c r="N53" s="166"/>
      <c r="O53" s="166" t="s">
        <v>44</v>
      </c>
      <c r="P53" s="166"/>
      <c r="Q53" s="166"/>
      <c r="R53" s="166" t="s">
        <v>38</v>
      </c>
      <c r="S53" s="166"/>
      <c r="T53" s="166"/>
      <c r="U53" s="7"/>
      <c r="V53" s="161" t="s">
        <v>35</v>
      </c>
      <c r="W53" s="161"/>
      <c r="X53" s="161"/>
      <c r="Y53" s="161" t="s">
        <v>48</v>
      </c>
      <c r="Z53" s="161"/>
      <c r="AA53" s="161"/>
      <c r="AB53" s="161" t="s">
        <v>50</v>
      </c>
      <c r="AC53" s="161"/>
      <c r="AD53" s="161"/>
      <c r="AE53" s="161" t="s">
        <v>34</v>
      </c>
      <c r="AF53" s="161"/>
      <c r="AG53" s="161"/>
      <c r="AH53" s="161" t="s">
        <v>36</v>
      </c>
      <c r="AI53" s="161"/>
      <c r="AJ53" s="161"/>
      <c r="AK53" s="161" t="s">
        <v>40</v>
      </c>
      <c r="AL53" s="161"/>
      <c r="AM53" s="161"/>
      <c r="AN53" s="161" t="s">
        <v>42</v>
      </c>
      <c r="AO53" s="161"/>
      <c r="AP53" s="161"/>
      <c r="AQ53" s="161" t="s">
        <v>37</v>
      </c>
      <c r="AR53" s="161"/>
      <c r="AS53" s="161"/>
      <c r="AT53" s="161" t="s">
        <v>52</v>
      </c>
      <c r="AU53" s="161"/>
      <c r="AV53" s="161"/>
      <c r="AW53" s="161" t="s">
        <v>54</v>
      </c>
      <c r="AX53" s="161"/>
      <c r="AY53" s="161"/>
      <c r="AZ53" s="161" t="s">
        <v>38</v>
      </c>
      <c r="BA53" s="161"/>
      <c r="BB53" s="161"/>
      <c r="BC53" s="161" t="s">
        <v>57</v>
      </c>
      <c r="BD53" s="161"/>
      <c r="BE53" s="161"/>
      <c r="BF53" s="7"/>
      <c r="BG53" s="7"/>
      <c r="BH53" s="7"/>
      <c r="BJ53" s="161"/>
      <c r="BK53" s="161"/>
      <c r="BL53" s="161"/>
      <c r="BM53" s="8"/>
      <c r="BN53" s="161"/>
      <c r="BO53" s="161"/>
      <c r="BP53" s="161"/>
      <c r="BY53" s="160" t="s">
        <v>69</v>
      </c>
      <c r="BZ53" s="160"/>
      <c r="CA53" s="160"/>
      <c r="CB53" s="160"/>
      <c r="CC53" s="160"/>
      <c r="CD53" s="8"/>
      <c r="CE53" s="160" t="s">
        <v>71</v>
      </c>
      <c r="CF53" s="160"/>
      <c r="CG53" s="160"/>
      <c r="CH53" s="8"/>
      <c r="CI53" s="8"/>
    </row>
    <row r="54" spans="1:87" s="5" customFormat="1" ht="12.75" customHeight="1" x14ac:dyDescent="0.2">
      <c r="C54" s="156" t="s">
        <v>14</v>
      </c>
      <c r="D54" s="156"/>
      <c r="E54" s="156"/>
      <c r="F54" s="156" t="s">
        <v>26</v>
      </c>
      <c r="G54" s="156"/>
      <c r="H54" s="156"/>
      <c r="I54" s="156" t="s">
        <v>41</v>
      </c>
      <c r="J54" s="156"/>
      <c r="K54" s="156"/>
      <c r="L54" s="156" t="s">
        <v>43</v>
      </c>
      <c r="M54" s="156"/>
      <c r="N54" s="156"/>
      <c r="O54" s="156" t="s">
        <v>45</v>
      </c>
      <c r="P54" s="156"/>
      <c r="Q54" s="156"/>
      <c r="R54" s="156" t="s">
        <v>18</v>
      </c>
      <c r="S54" s="156"/>
      <c r="T54" s="156"/>
      <c r="V54" s="156" t="s">
        <v>16</v>
      </c>
      <c r="W54" s="156"/>
      <c r="X54" s="156"/>
      <c r="Y54" s="156" t="s">
        <v>49</v>
      </c>
      <c r="Z54" s="156"/>
      <c r="AA54" s="156"/>
      <c r="AB54" s="156" t="s">
        <v>51</v>
      </c>
      <c r="AC54" s="156"/>
      <c r="AD54" s="156"/>
      <c r="AE54" s="156" t="s">
        <v>17</v>
      </c>
      <c r="AF54" s="156"/>
      <c r="AG54" s="156"/>
      <c r="AH54" s="156" t="s">
        <v>26</v>
      </c>
      <c r="AI54" s="156"/>
      <c r="AJ54" s="156"/>
      <c r="AK54" s="156" t="s">
        <v>41</v>
      </c>
      <c r="AL54" s="156"/>
      <c r="AM54" s="156"/>
      <c r="AN54" s="156" t="s">
        <v>43</v>
      </c>
      <c r="AO54" s="156"/>
      <c r="AP54" s="156"/>
      <c r="AQ54" s="156" t="s">
        <v>27</v>
      </c>
      <c r="AR54" s="156"/>
      <c r="AS54" s="156"/>
      <c r="AT54" s="156" t="s">
        <v>53</v>
      </c>
      <c r="AU54" s="156"/>
      <c r="AV54" s="156"/>
      <c r="AW54" s="156" t="s">
        <v>55</v>
      </c>
      <c r="AX54" s="156"/>
      <c r="AY54" s="156"/>
      <c r="AZ54" s="156" t="s">
        <v>18</v>
      </c>
      <c r="BA54" s="156"/>
      <c r="BB54" s="156"/>
      <c r="BC54" s="156" t="s">
        <v>56</v>
      </c>
      <c r="BD54" s="156"/>
      <c r="BE54" s="156"/>
      <c r="BF54" s="6"/>
      <c r="BG54" s="6"/>
      <c r="BH54" s="6"/>
      <c r="BJ54" s="156" t="s">
        <v>28</v>
      </c>
      <c r="BK54" s="156"/>
      <c r="BL54" s="156"/>
      <c r="BM54" s="6"/>
      <c r="BN54" s="156" t="s">
        <v>28</v>
      </c>
      <c r="BO54" s="156"/>
      <c r="BP54" s="156"/>
      <c r="BR54" s="156" t="s">
        <v>10</v>
      </c>
      <c r="BS54" s="156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72"/>
      <c r="D94" s="172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52" t="s">
        <v>76</v>
      </c>
      <c r="BZ94" s="152"/>
      <c r="CA94" s="152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57" t="s">
        <v>29</v>
      </c>
      <c r="D95" s="158"/>
      <c r="E95" s="158"/>
      <c r="F95" s="159"/>
      <c r="G95"/>
      <c r="H95" s="6"/>
      <c r="I95" s="157" t="s">
        <v>22</v>
      </c>
      <c r="J95" s="159"/>
      <c r="K95" s="6"/>
      <c r="L95" s="157" t="s">
        <v>22</v>
      </c>
      <c r="M95" s="159"/>
      <c r="N95" s="6"/>
      <c r="O95" s="157" t="s">
        <v>22</v>
      </c>
      <c r="P95" s="159"/>
      <c r="Q95" s="6"/>
      <c r="R95" s="157" t="s">
        <v>22</v>
      </c>
      <c r="S95" s="159"/>
      <c r="T95" s="6"/>
      <c r="U95" s="1"/>
      <c r="V95" s="157" t="s">
        <v>22</v>
      </c>
      <c r="W95" s="159"/>
      <c r="X95" s="19"/>
      <c r="Y95" s="157" t="s">
        <v>22</v>
      </c>
      <c r="Z95" s="159"/>
      <c r="AA95" s="19"/>
      <c r="AB95" s="157" t="s">
        <v>22</v>
      </c>
      <c r="AC95" s="159"/>
      <c r="AD95" s="19"/>
      <c r="AE95" s="157" t="s">
        <v>22</v>
      </c>
      <c r="AF95" s="159"/>
      <c r="AG95" s="19"/>
      <c r="AH95" s="157" t="s">
        <v>22</v>
      </c>
      <c r="AI95" s="159"/>
      <c r="AJ95" s="19"/>
      <c r="AK95" s="157" t="s">
        <v>22</v>
      </c>
      <c r="AL95" s="159"/>
      <c r="AM95" s="19"/>
      <c r="AN95" s="157" t="s">
        <v>22</v>
      </c>
      <c r="AO95" s="159"/>
      <c r="AP95" s="19"/>
      <c r="AQ95" s="157" t="s">
        <v>22</v>
      </c>
      <c r="AR95" s="159"/>
      <c r="AS95" s="19"/>
      <c r="AT95" s="157" t="s">
        <v>22</v>
      </c>
      <c r="AU95" s="159"/>
      <c r="AV95" s="19"/>
      <c r="AW95" s="157" t="s">
        <v>22</v>
      </c>
      <c r="AX95" s="159"/>
      <c r="AY95" s="19"/>
      <c r="AZ95" s="157" t="s">
        <v>22</v>
      </c>
      <c r="BA95" s="159"/>
      <c r="BB95" s="19"/>
      <c r="BC95" s="157" t="s">
        <v>22</v>
      </c>
      <c r="BD95" s="159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56"/>
      <c r="D96" s="156"/>
      <c r="E96" s="6" t="s">
        <v>30</v>
      </c>
      <c r="F96"/>
      <c r="G96"/>
      <c r="H96" s="6"/>
      <c r="I96" s="156" t="s">
        <v>28</v>
      </c>
      <c r="J96" s="156"/>
      <c r="K96" s="6"/>
      <c r="L96" s="156" t="s">
        <v>28</v>
      </c>
      <c r="M96" s="156"/>
      <c r="N96" s="6"/>
      <c r="O96" s="156" t="s">
        <v>28</v>
      </c>
      <c r="P96" s="156"/>
      <c r="Q96" s="6"/>
      <c r="R96" s="156" t="s">
        <v>28</v>
      </c>
      <c r="S96" s="156"/>
      <c r="T96" s="6"/>
      <c r="V96" s="156" t="s">
        <v>28</v>
      </c>
      <c r="W96" s="156"/>
      <c r="X96" s="6"/>
      <c r="Y96" s="156" t="s">
        <v>28</v>
      </c>
      <c r="Z96" s="156"/>
      <c r="AA96" s="6"/>
      <c r="AB96" s="156" t="s">
        <v>28</v>
      </c>
      <c r="AC96" s="156"/>
      <c r="AD96" s="6"/>
      <c r="AE96" s="156" t="s">
        <v>28</v>
      </c>
      <c r="AF96" s="156"/>
      <c r="AG96" s="6"/>
      <c r="AH96" s="156" t="s">
        <v>28</v>
      </c>
      <c r="AI96" s="156"/>
      <c r="AJ96" s="6"/>
      <c r="AK96" s="156" t="s">
        <v>28</v>
      </c>
      <c r="AL96" s="156"/>
      <c r="AM96" s="6"/>
      <c r="AN96" s="156" t="s">
        <v>28</v>
      </c>
      <c r="AO96" s="156"/>
      <c r="AP96" s="6"/>
      <c r="AQ96" s="156" t="s">
        <v>28</v>
      </c>
      <c r="AR96" s="156"/>
      <c r="AS96" s="6"/>
      <c r="AT96" s="156" t="s">
        <v>28</v>
      </c>
      <c r="AU96" s="156"/>
      <c r="AV96" s="6"/>
      <c r="AW96" s="156" t="s">
        <v>28</v>
      </c>
      <c r="AX96" s="156"/>
      <c r="AY96" s="6"/>
      <c r="AZ96" s="156" t="s">
        <v>28</v>
      </c>
      <c r="BA96" s="156"/>
      <c r="BB96" s="6"/>
      <c r="BC96" s="156" t="s">
        <v>28</v>
      </c>
      <c r="BD96" s="156"/>
      <c r="BE96" s="6"/>
      <c r="BF96" s="6"/>
      <c r="BG96" s="6"/>
      <c r="BH96" s="6"/>
      <c r="BJ96" s="156"/>
      <c r="BK96" s="156"/>
      <c r="BL96" s="6"/>
      <c r="BM96" s="6"/>
      <c r="BN96" s="156"/>
      <c r="BO96" s="156"/>
      <c r="BP96" s="6"/>
      <c r="BR96" s="156"/>
      <c r="BS96" s="156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53" t="s">
        <v>79</v>
      </c>
      <c r="B133" s="154"/>
      <c r="C133" s="154"/>
      <c r="D133" s="154"/>
      <c r="E133" s="154"/>
      <c r="F133" s="155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73" t="s">
        <v>79</v>
      </c>
      <c r="AL118" s="174"/>
      <c r="AM118" s="174"/>
      <c r="AN118" s="174"/>
      <c r="AO118" s="174"/>
      <c r="AP118" s="175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2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2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85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73" t="s">
        <v>79</v>
      </c>
      <c r="AL118" s="174"/>
      <c r="AM118" s="174"/>
      <c r="AN118" s="174"/>
      <c r="AO118" s="174"/>
      <c r="AP118" s="175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2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5"/>
  <sheetViews>
    <sheetView tabSelected="1" topLeftCell="A4" zoomScale="90" workbookViewId="0">
      <pane xSplit="8" ySplit="4" topLeftCell="AK89" activePane="bottomRight" state="frozen"/>
      <selection activeCell="A4" sqref="A4"/>
      <selection pane="topRight" activeCell="I4" sqref="I4"/>
      <selection pane="bottomLeft" activeCell="A8" sqref="A8"/>
      <selection pane="bottomRight" activeCell="AR101" sqref="AR101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44" width="11.42578125" style="1" bestFit="1" customWidth="1"/>
    <col min="45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0</v>
      </c>
      <c r="W12" s="11">
        <v>10000</v>
      </c>
      <c r="X12" s="11">
        <f t="shared" si="6"/>
        <v>10000</v>
      </c>
      <c r="Y12" s="11">
        <v>10000</v>
      </c>
      <c r="Z12" s="11">
        <f t="shared" si="6"/>
        <v>10000</v>
      </c>
      <c r="AA12" s="11">
        <f t="shared" si="6"/>
        <v>10000</v>
      </c>
      <c r="AB12" s="11"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280000</v>
      </c>
      <c r="AP12" s="16">
        <f t="shared" si="3"/>
        <v>672280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10000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300000</v>
      </c>
      <c r="AP14" s="16">
        <f t="shared" si="3"/>
        <v>720299.99999999988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50" t="s">
        <v>219</v>
      </c>
      <c r="D16" s="1" t="s">
        <v>220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v>10000</v>
      </c>
      <c r="W16" s="59"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v>10000</v>
      </c>
      <c r="AC16" s="59">
        <v>0</v>
      </c>
      <c r="AD16" s="59">
        <f t="shared" ref="AD16:AJ16" si="14">AC16</f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20000</v>
      </c>
      <c r="AP16" s="60">
        <f t="shared" si="3"/>
        <v>48019.999999999993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20000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26">
        <f t="shared" ref="AO20:AO33" si="18">SUM(I20:AN20)</f>
        <v>310500</v>
      </c>
      <c r="AP20" s="16">
        <f t="shared" ref="AP20:AP37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2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2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2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2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2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2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5000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5000</v>
      </c>
      <c r="W27" s="11">
        <v>5000</v>
      </c>
      <c r="X27" s="11">
        <v>5000</v>
      </c>
      <c r="Y27" s="11">
        <v>5000</v>
      </c>
      <c r="Z27" s="11">
        <v>5000</v>
      </c>
      <c r="AA27" s="11">
        <v>5000</v>
      </c>
      <c r="AB27" s="11">
        <v>5000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5000</v>
      </c>
      <c r="AJ27" s="11">
        <v>5000</v>
      </c>
      <c r="AK27" s="11">
        <v>0</v>
      </c>
      <c r="AL27" s="11">
        <v>5000</v>
      </c>
      <c r="AM27" s="11">
        <v>0</v>
      </c>
      <c r="AO27" s="126">
        <f t="shared" si="18"/>
        <v>129500</v>
      </c>
      <c r="AP27" s="16">
        <f t="shared" si="19"/>
        <v>372118.25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2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2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2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2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2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72">
        <v>0</v>
      </c>
      <c r="J33" s="64">
        <f>I33</f>
        <v>0</v>
      </c>
      <c r="K33" s="64">
        <f>J33</f>
        <v>0</v>
      </c>
      <c r="L33" s="64">
        <f>K33</f>
        <v>0</v>
      </c>
      <c r="M33" s="64">
        <f>L33</f>
        <v>0</v>
      </c>
      <c r="N33" s="64">
        <f t="shared" ref="N33:AB33" si="33">M33</f>
        <v>0</v>
      </c>
      <c r="O33" s="64">
        <f t="shared" si="33"/>
        <v>0</v>
      </c>
      <c r="P33" s="64">
        <f t="shared" si="33"/>
        <v>0</v>
      </c>
      <c r="Q33" s="64">
        <f t="shared" si="33"/>
        <v>0</v>
      </c>
      <c r="R33" s="64">
        <f t="shared" si="33"/>
        <v>0</v>
      </c>
      <c r="S33" s="64">
        <f t="shared" si="33"/>
        <v>0</v>
      </c>
      <c r="T33" s="64">
        <f t="shared" si="33"/>
        <v>0</v>
      </c>
      <c r="U33" s="64">
        <f t="shared" si="33"/>
        <v>0</v>
      </c>
      <c r="V33" s="64">
        <f t="shared" si="33"/>
        <v>0</v>
      </c>
      <c r="W33" s="64">
        <f t="shared" si="33"/>
        <v>0</v>
      </c>
      <c r="X33" s="64">
        <f t="shared" si="33"/>
        <v>0</v>
      </c>
      <c r="Y33" s="64">
        <f t="shared" si="33"/>
        <v>0</v>
      </c>
      <c r="Z33" s="64">
        <f t="shared" si="33"/>
        <v>0</v>
      </c>
      <c r="AA33" s="64">
        <f t="shared" si="33"/>
        <v>0</v>
      </c>
      <c r="AB33" s="64">
        <f t="shared" si="33"/>
        <v>0</v>
      </c>
      <c r="AC33" s="64">
        <f t="shared" si="31"/>
        <v>0</v>
      </c>
      <c r="AD33" s="64">
        <f t="shared" si="31"/>
        <v>0</v>
      </c>
      <c r="AE33" s="64">
        <f t="shared" si="31"/>
        <v>0</v>
      </c>
      <c r="AF33" s="64">
        <f t="shared" si="31"/>
        <v>0</v>
      </c>
      <c r="AG33" s="64">
        <f t="shared" si="31"/>
        <v>0</v>
      </c>
      <c r="AH33" s="64">
        <f t="shared" si="29"/>
        <v>0</v>
      </c>
      <c r="AI33" s="64">
        <f t="shared" si="29"/>
        <v>0</v>
      </c>
      <c r="AJ33" s="64">
        <f t="shared" si="29"/>
        <v>0</v>
      </c>
      <c r="AK33" s="64">
        <f t="shared" si="29"/>
        <v>0</v>
      </c>
      <c r="AL33" s="64">
        <f t="shared" si="29"/>
        <v>0</v>
      </c>
      <c r="AM33" s="64">
        <f t="shared" si="29"/>
        <v>0</v>
      </c>
      <c r="AN33" s="27"/>
      <c r="AO33" s="148">
        <f t="shared" si="18"/>
        <v>0</v>
      </c>
      <c r="AP33" s="64">
        <f t="shared" si="19"/>
        <v>0</v>
      </c>
    </row>
    <row r="34" spans="2:42" x14ac:dyDescent="0.2">
      <c r="C34" s="150" t="s">
        <v>215</v>
      </c>
      <c r="D34" s="150" t="s">
        <v>216</v>
      </c>
      <c r="E34" s="1">
        <v>2.4300000000000002</v>
      </c>
      <c r="F34" s="57">
        <v>0.48</v>
      </c>
      <c r="G34" s="1">
        <v>-3.6499999999999998E-2</v>
      </c>
      <c r="I34" s="64">
        <f t="shared" ref="I34:AA35" si="34">H34</f>
        <v>0</v>
      </c>
      <c r="J34" s="64">
        <f t="shared" si="34"/>
        <v>0</v>
      </c>
      <c r="K34" s="64">
        <f t="shared" si="34"/>
        <v>0</v>
      </c>
      <c r="L34" s="64">
        <f t="shared" si="34"/>
        <v>0</v>
      </c>
      <c r="M34" s="64">
        <f t="shared" si="34"/>
        <v>0</v>
      </c>
      <c r="N34" s="64">
        <f t="shared" si="34"/>
        <v>0</v>
      </c>
      <c r="O34" s="64">
        <f t="shared" si="34"/>
        <v>0</v>
      </c>
      <c r="P34" s="64">
        <f t="shared" si="34"/>
        <v>0</v>
      </c>
      <c r="Q34" s="64">
        <f t="shared" si="34"/>
        <v>0</v>
      </c>
      <c r="R34" s="64">
        <f t="shared" si="34"/>
        <v>0</v>
      </c>
      <c r="S34" s="64">
        <f t="shared" si="34"/>
        <v>0</v>
      </c>
      <c r="T34" s="64">
        <f t="shared" si="34"/>
        <v>0</v>
      </c>
      <c r="U34" s="64">
        <f t="shared" si="34"/>
        <v>0</v>
      </c>
      <c r="V34" s="64">
        <f t="shared" si="34"/>
        <v>0</v>
      </c>
      <c r="W34" s="64">
        <f t="shared" si="34"/>
        <v>0</v>
      </c>
      <c r="X34" s="64">
        <f t="shared" si="34"/>
        <v>0</v>
      </c>
      <c r="Y34" s="64">
        <f t="shared" si="34"/>
        <v>0</v>
      </c>
      <c r="Z34" s="64">
        <f t="shared" si="34"/>
        <v>0</v>
      </c>
      <c r="AA34" s="64">
        <f t="shared" si="34"/>
        <v>0</v>
      </c>
      <c r="AB34" s="64">
        <v>13500</v>
      </c>
      <c r="AC34" s="64">
        <v>0</v>
      </c>
      <c r="AD34" s="64">
        <v>0</v>
      </c>
      <c r="AE34" s="64">
        <v>0</v>
      </c>
      <c r="AF34" s="64">
        <v>0</v>
      </c>
      <c r="AG34" s="64">
        <v>0</v>
      </c>
      <c r="AH34" s="64">
        <v>0</v>
      </c>
      <c r="AI34" s="64">
        <v>0</v>
      </c>
      <c r="AJ34" s="64">
        <v>0</v>
      </c>
      <c r="AK34" s="64">
        <v>0</v>
      </c>
      <c r="AL34" s="64">
        <v>0</v>
      </c>
      <c r="AM34" s="64"/>
      <c r="AN34" s="27"/>
      <c r="AO34" s="148">
        <f>SUM(I34:AN34)</f>
        <v>13500</v>
      </c>
      <c r="AP34" s="64">
        <f t="shared" si="19"/>
        <v>38792.25</v>
      </c>
    </row>
    <row r="35" spans="2:42" x14ac:dyDescent="0.2">
      <c r="C35" s="150" t="s">
        <v>217</v>
      </c>
      <c r="D35" s="150" t="s">
        <v>218</v>
      </c>
      <c r="E35" s="1">
        <v>2.4300000000000002</v>
      </c>
      <c r="F35" s="57">
        <v>0.48</v>
      </c>
      <c r="G35" s="1">
        <v>-3.6499999999999998E-2</v>
      </c>
      <c r="I35" s="64">
        <f t="shared" si="34"/>
        <v>0</v>
      </c>
      <c r="J35" s="64">
        <f t="shared" si="34"/>
        <v>0</v>
      </c>
      <c r="K35" s="64">
        <f t="shared" si="34"/>
        <v>0</v>
      </c>
      <c r="L35" s="64">
        <f t="shared" si="34"/>
        <v>0</v>
      </c>
      <c r="M35" s="64">
        <f t="shared" si="34"/>
        <v>0</v>
      </c>
      <c r="N35" s="64">
        <f t="shared" si="34"/>
        <v>0</v>
      </c>
      <c r="O35" s="64">
        <f t="shared" si="34"/>
        <v>0</v>
      </c>
      <c r="P35" s="64">
        <f t="shared" si="34"/>
        <v>0</v>
      </c>
      <c r="Q35" s="64">
        <f t="shared" si="34"/>
        <v>0</v>
      </c>
      <c r="R35" s="64">
        <f t="shared" si="34"/>
        <v>0</v>
      </c>
      <c r="S35" s="64">
        <f t="shared" si="34"/>
        <v>0</v>
      </c>
      <c r="T35" s="64">
        <f t="shared" si="34"/>
        <v>0</v>
      </c>
      <c r="U35" s="64">
        <f t="shared" si="34"/>
        <v>0</v>
      </c>
      <c r="V35" s="64">
        <f t="shared" si="34"/>
        <v>0</v>
      </c>
      <c r="W35" s="64">
        <f t="shared" si="34"/>
        <v>0</v>
      </c>
      <c r="X35" s="64">
        <f t="shared" si="34"/>
        <v>0</v>
      </c>
      <c r="Y35" s="64">
        <f t="shared" si="34"/>
        <v>0</v>
      </c>
      <c r="Z35" s="64">
        <f t="shared" si="34"/>
        <v>0</v>
      </c>
      <c r="AA35" s="64">
        <f t="shared" si="34"/>
        <v>0</v>
      </c>
      <c r="AB35" s="64">
        <v>0</v>
      </c>
      <c r="AC35" s="64">
        <v>0</v>
      </c>
      <c r="AD35" s="64">
        <v>5000</v>
      </c>
      <c r="AE35" s="64">
        <v>5000</v>
      </c>
      <c r="AF35" s="64">
        <v>5000</v>
      </c>
      <c r="AG35" s="64">
        <v>5000</v>
      </c>
      <c r="AH35" s="64">
        <v>5000</v>
      </c>
      <c r="AI35" s="64">
        <v>0</v>
      </c>
      <c r="AJ35" s="64">
        <v>0</v>
      </c>
      <c r="AK35" s="64">
        <v>5000</v>
      </c>
      <c r="AL35" s="64">
        <v>0</v>
      </c>
      <c r="AM35" s="64"/>
      <c r="AN35" s="27"/>
      <c r="AO35" s="148">
        <f>SUM(I35:AN35)</f>
        <v>30000</v>
      </c>
      <c r="AP35" s="64">
        <f t="shared" si="19"/>
        <v>86205</v>
      </c>
    </row>
    <row r="36" spans="2:42" x14ac:dyDescent="0.2">
      <c r="C36" s="150" t="s">
        <v>211</v>
      </c>
      <c r="D36" s="150" t="s">
        <v>212</v>
      </c>
      <c r="E36" s="1">
        <v>2.4300000000000002</v>
      </c>
      <c r="F36" s="57">
        <v>0.48</v>
      </c>
      <c r="G36" s="1">
        <v>-3.6499999999999998E-2</v>
      </c>
      <c r="I36" s="64">
        <v>0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64">
        <v>0</v>
      </c>
      <c r="P36" s="64">
        <v>0</v>
      </c>
      <c r="Q36" s="64">
        <v>5000</v>
      </c>
      <c r="R36" s="64">
        <v>5000</v>
      </c>
      <c r="S36" s="64">
        <v>5000</v>
      </c>
      <c r="T36" s="64">
        <v>5000</v>
      </c>
      <c r="U36" s="64">
        <v>6500</v>
      </c>
      <c r="V36" s="64">
        <v>6500</v>
      </c>
      <c r="W36" s="64">
        <v>6500</v>
      </c>
      <c r="X36" s="64">
        <v>6500</v>
      </c>
      <c r="Y36" s="64">
        <v>6500</v>
      </c>
      <c r="Z36" s="64">
        <v>6500</v>
      </c>
      <c r="AA36" s="64">
        <v>6500</v>
      </c>
      <c r="AB36" s="64">
        <v>6500</v>
      </c>
      <c r="AC36" s="64">
        <v>6500</v>
      </c>
      <c r="AD36" s="64">
        <v>6500</v>
      </c>
      <c r="AE36" s="64">
        <v>6500</v>
      </c>
      <c r="AF36" s="64">
        <v>6500</v>
      </c>
      <c r="AG36" s="64">
        <v>6500</v>
      </c>
      <c r="AH36" s="64">
        <v>6500</v>
      </c>
      <c r="AI36" s="64">
        <v>6500</v>
      </c>
      <c r="AJ36" s="64">
        <v>6500</v>
      </c>
      <c r="AK36" s="64">
        <v>6500</v>
      </c>
      <c r="AL36" s="64">
        <v>0</v>
      </c>
      <c r="AM36" s="64"/>
      <c r="AO36" s="148">
        <f>SUM(I36:AN36)</f>
        <v>130500</v>
      </c>
      <c r="AP36" s="64">
        <f t="shared" si="19"/>
        <v>374991.75</v>
      </c>
    </row>
    <row r="37" spans="2:42" x14ac:dyDescent="0.2">
      <c r="C37" s="150" t="s">
        <v>213</v>
      </c>
      <c r="D37" s="150" t="s">
        <v>214</v>
      </c>
      <c r="E37" s="1">
        <v>2.4300000000000002</v>
      </c>
      <c r="F37" s="57">
        <v>0.48</v>
      </c>
      <c r="G37" s="1">
        <v>-3.6499999999999998E-2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13500</v>
      </c>
      <c r="W37" s="60">
        <v>0</v>
      </c>
      <c r="X37" s="60">
        <v>0</v>
      </c>
      <c r="Y37" s="60">
        <v>13500</v>
      </c>
      <c r="Z37" s="60">
        <v>13500</v>
      </c>
      <c r="AA37" s="60">
        <v>13500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  <c r="AM37" s="64"/>
      <c r="AO37" s="149">
        <f>SUM(I37:AN37)</f>
        <v>54000</v>
      </c>
      <c r="AP37" s="60">
        <f t="shared" si="19"/>
        <v>155169</v>
      </c>
    </row>
    <row r="38" spans="2:42" x14ac:dyDescent="0.2">
      <c r="I38" s="58">
        <f>SUM(I20:I33)</f>
        <v>25000</v>
      </c>
      <c r="J38" s="58">
        <f>SUM(J20:J37)</f>
        <v>25000</v>
      </c>
      <c r="K38" s="58">
        <f t="shared" ref="K38:AL38" si="35">SUM(K20:K37)</f>
        <v>25000</v>
      </c>
      <c r="L38" s="58">
        <f t="shared" si="35"/>
        <v>25000</v>
      </c>
      <c r="M38" s="58">
        <f t="shared" si="35"/>
        <v>25000</v>
      </c>
      <c r="N38" s="58">
        <f t="shared" si="35"/>
        <v>25000</v>
      </c>
      <c r="O38" s="58">
        <f t="shared" si="35"/>
        <v>25000</v>
      </c>
      <c r="P38" s="58">
        <f t="shared" si="35"/>
        <v>25000</v>
      </c>
      <c r="Q38" s="58">
        <f t="shared" si="35"/>
        <v>25000</v>
      </c>
      <c r="R38" s="58">
        <f t="shared" si="35"/>
        <v>25000</v>
      </c>
      <c r="S38" s="58">
        <f t="shared" si="35"/>
        <v>25000</v>
      </c>
      <c r="T38" s="58">
        <f t="shared" si="35"/>
        <v>25000</v>
      </c>
      <c r="U38" s="58">
        <f t="shared" si="35"/>
        <v>25000</v>
      </c>
      <c r="V38" s="58">
        <f t="shared" si="35"/>
        <v>25000</v>
      </c>
      <c r="W38" s="58">
        <f t="shared" si="35"/>
        <v>25000</v>
      </c>
      <c r="X38" s="58">
        <f t="shared" si="35"/>
        <v>25000</v>
      </c>
      <c r="Y38" s="58">
        <f t="shared" si="35"/>
        <v>25000</v>
      </c>
      <c r="Z38" s="58">
        <f t="shared" si="35"/>
        <v>25000</v>
      </c>
      <c r="AA38" s="58">
        <f t="shared" si="35"/>
        <v>25000</v>
      </c>
      <c r="AB38" s="58">
        <f t="shared" si="35"/>
        <v>25000</v>
      </c>
      <c r="AC38" s="58">
        <f t="shared" si="35"/>
        <v>25000</v>
      </c>
      <c r="AD38" s="58">
        <f t="shared" si="35"/>
        <v>25000</v>
      </c>
      <c r="AE38" s="58">
        <f t="shared" si="35"/>
        <v>25000</v>
      </c>
      <c r="AF38" s="58">
        <f t="shared" si="35"/>
        <v>25000</v>
      </c>
      <c r="AG38" s="58">
        <f t="shared" si="35"/>
        <v>25000</v>
      </c>
      <c r="AH38" s="58">
        <f t="shared" si="35"/>
        <v>25000</v>
      </c>
      <c r="AI38" s="58">
        <f t="shared" si="35"/>
        <v>25000</v>
      </c>
      <c r="AJ38" s="58">
        <f t="shared" si="35"/>
        <v>25000</v>
      </c>
      <c r="AK38" s="58">
        <f t="shared" si="35"/>
        <v>25000</v>
      </c>
      <c r="AL38" s="58">
        <f t="shared" si="35"/>
        <v>25000</v>
      </c>
      <c r="AM38" s="58">
        <f>SUM(AM20:AM33)</f>
        <v>0</v>
      </c>
      <c r="AO38" s="20">
        <f>SUM(AO20:AO37)</f>
        <v>750000</v>
      </c>
      <c r="AP38" s="20">
        <f>SUM(AP20:AP37)</f>
        <v>2155125</v>
      </c>
    </row>
    <row r="39" spans="2:42" hidden="1" x14ac:dyDescent="0.2"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86"/>
      <c r="AL39" s="86"/>
      <c r="AM39" s="86"/>
    </row>
    <row r="40" spans="2:42" hidden="1" x14ac:dyDescent="0.2">
      <c r="B40" s="61" t="s">
        <v>100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86"/>
      <c r="AL40" s="86"/>
      <c r="AM40" s="86"/>
    </row>
    <row r="41" spans="2:42" hidden="1" x14ac:dyDescent="0.2">
      <c r="C41" s="1" t="s">
        <v>96</v>
      </c>
      <c r="D41" s="1" t="s">
        <v>97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44">
        <v>0</v>
      </c>
      <c r="AL41" s="44">
        <v>0</v>
      </c>
      <c r="AM41" s="44">
        <v>0</v>
      </c>
      <c r="AO41" s="16">
        <f>SUM(I41:AN41)</f>
        <v>0</v>
      </c>
      <c r="AP41" s="16">
        <f>SUM(I41:AM41)*E41</f>
        <v>0</v>
      </c>
    </row>
    <row r="42" spans="2:42" hidden="1" x14ac:dyDescent="0.2"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44"/>
      <c r="AL42" s="44"/>
      <c r="AM42" s="44"/>
    </row>
    <row r="43" spans="2:42" hidden="1" x14ac:dyDescent="0.2">
      <c r="B43" s="61" t="s">
        <v>100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44"/>
      <c r="AL43" s="44"/>
      <c r="AM43" s="44"/>
    </row>
    <row r="44" spans="2:42" hidden="1" x14ac:dyDescent="0.2">
      <c r="C44" s="1" t="s">
        <v>96</v>
      </c>
      <c r="D44" s="1" t="s">
        <v>97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44">
        <v>0</v>
      </c>
      <c r="AL44" s="44">
        <v>0</v>
      </c>
      <c r="AM44" s="44">
        <v>0</v>
      </c>
      <c r="AO44" s="16">
        <f>SUM(I44:AN44)</f>
        <v>0</v>
      </c>
      <c r="AP44" s="16">
        <f>SUM(I44:AM44)*E44</f>
        <v>0</v>
      </c>
    </row>
    <row r="45" spans="2:42" ht="12" thickBot="1" x14ac:dyDescent="0.25">
      <c r="C45" s="1" t="s">
        <v>137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spans="2:42" x14ac:dyDescent="0.2">
      <c r="C46" s="115" t="s">
        <v>100</v>
      </c>
      <c r="D46" s="116" t="s">
        <v>166</v>
      </c>
      <c r="E46" s="116" t="s">
        <v>167</v>
      </c>
      <c r="F46" s="116"/>
      <c r="G46" s="116"/>
      <c r="H46" s="116"/>
      <c r="I46" s="117"/>
      <c r="J46" s="117"/>
      <c r="K46" s="117">
        <v>0</v>
      </c>
      <c r="L46" s="117"/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7">
        <v>0</v>
      </c>
      <c r="U46" s="117">
        <v>0</v>
      </c>
      <c r="V46" s="117">
        <v>0</v>
      </c>
      <c r="W46" s="117">
        <v>0</v>
      </c>
      <c r="X46" s="117">
        <v>0</v>
      </c>
      <c r="Y46" s="117">
        <v>0</v>
      </c>
      <c r="Z46" s="117">
        <v>0</v>
      </c>
      <c r="AA46" s="117">
        <v>0</v>
      </c>
      <c r="AB46" s="117">
        <v>0</v>
      </c>
      <c r="AC46" s="117">
        <v>0</v>
      </c>
      <c r="AD46" s="117">
        <v>0</v>
      </c>
      <c r="AE46" s="117">
        <v>0</v>
      </c>
      <c r="AF46" s="117">
        <v>0</v>
      </c>
      <c r="AG46" s="117">
        <v>0</v>
      </c>
      <c r="AH46" s="117">
        <v>0</v>
      </c>
      <c r="AI46" s="117">
        <v>0</v>
      </c>
      <c r="AJ46" s="117">
        <v>0</v>
      </c>
      <c r="AK46" s="117">
        <v>0</v>
      </c>
      <c r="AL46" s="122"/>
      <c r="AM46" s="58"/>
      <c r="AO46" s="16">
        <f>SUM(I46:AM46)</f>
        <v>0</v>
      </c>
      <c r="AP46" s="16">
        <f>AO165</f>
        <v>0</v>
      </c>
    </row>
    <row r="47" spans="2:42" x14ac:dyDescent="0.2">
      <c r="C47" s="118"/>
      <c r="D47" s="27" t="s">
        <v>166</v>
      </c>
      <c r="E47" s="27" t="s">
        <v>168</v>
      </c>
      <c r="F47" s="27"/>
      <c r="G47" s="27"/>
      <c r="H47" s="27"/>
      <c r="I47" s="72"/>
      <c r="J47" s="72"/>
      <c r="K47" s="72">
        <v>0</v>
      </c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6">
        <f>SUM(I47:AM47)</f>
        <v>0</v>
      </c>
      <c r="AP47" s="16"/>
    </row>
    <row r="48" spans="2:42" x14ac:dyDescent="0.2">
      <c r="C48" s="118"/>
      <c r="D48" s="27" t="s">
        <v>166</v>
      </c>
      <c r="E48" s="27" t="s">
        <v>170</v>
      </c>
      <c r="F48" s="27"/>
      <c r="G48" s="27"/>
      <c r="H48" s="27"/>
      <c r="I48" s="72"/>
      <c r="J48" s="72"/>
      <c r="K48" s="72"/>
      <c r="L48" s="72"/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0</v>
      </c>
      <c r="Z48" s="72">
        <v>0</v>
      </c>
      <c r="AA48" s="72">
        <v>0</v>
      </c>
      <c r="AB48" s="72">
        <v>0</v>
      </c>
      <c r="AC48" s="72">
        <v>0</v>
      </c>
      <c r="AD48" s="72">
        <v>0</v>
      </c>
      <c r="AE48" s="72">
        <v>0</v>
      </c>
      <c r="AF48" s="72">
        <v>0</v>
      </c>
      <c r="AG48" s="72">
        <v>0</v>
      </c>
      <c r="AH48" s="72">
        <v>0</v>
      </c>
      <c r="AI48" s="72">
        <v>0</v>
      </c>
      <c r="AJ48" s="72">
        <v>0</v>
      </c>
      <c r="AK48" s="72">
        <v>0</v>
      </c>
      <c r="AL48" s="123">
        <v>0</v>
      </c>
      <c r="AM48" s="58">
        <v>0</v>
      </c>
      <c r="AO48" s="16">
        <f>SUM(I48:AM48)</f>
        <v>0</v>
      </c>
      <c r="AP48" s="16">
        <f>AO170</f>
        <v>0</v>
      </c>
    </row>
    <row r="49" spans="1:43" x14ac:dyDescent="0.2">
      <c r="C49" s="118"/>
      <c r="D49" s="27" t="s">
        <v>166</v>
      </c>
      <c r="E49" s="27" t="s">
        <v>171</v>
      </c>
      <c r="F49" s="27"/>
      <c r="G49" s="27"/>
      <c r="H49" s="27"/>
      <c r="I49" s="72"/>
      <c r="J49" s="72"/>
      <c r="K49" s="72"/>
      <c r="L49" s="72"/>
      <c r="M49" s="72">
        <v>0</v>
      </c>
      <c r="N49" s="72">
        <v>0</v>
      </c>
      <c r="O49" s="72">
        <v>0</v>
      </c>
      <c r="P49" s="72">
        <v>0</v>
      </c>
      <c r="Q49" s="72">
        <v>0</v>
      </c>
      <c r="R49" s="72">
        <v>0</v>
      </c>
      <c r="S49" s="72">
        <v>0</v>
      </c>
      <c r="T49" s="72">
        <v>0</v>
      </c>
      <c r="U49" s="72">
        <v>0</v>
      </c>
      <c r="V49" s="72">
        <v>0</v>
      </c>
      <c r="W49" s="72">
        <v>0</v>
      </c>
      <c r="X49" s="72">
        <v>0</v>
      </c>
      <c r="Y49" s="72">
        <v>0</v>
      </c>
      <c r="Z49" s="72">
        <v>0</v>
      </c>
      <c r="AA49" s="72">
        <v>0</v>
      </c>
      <c r="AB49" s="72">
        <v>0</v>
      </c>
      <c r="AC49" s="72">
        <v>0</v>
      </c>
      <c r="AD49" s="72">
        <v>0</v>
      </c>
      <c r="AE49" s="72">
        <v>0</v>
      </c>
      <c r="AF49" s="72">
        <v>0</v>
      </c>
      <c r="AG49" s="72">
        <v>0</v>
      </c>
      <c r="AH49" s="72">
        <v>0</v>
      </c>
      <c r="AI49" s="72">
        <v>0</v>
      </c>
      <c r="AJ49" s="72">
        <v>0</v>
      </c>
      <c r="AK49" s="72">
        <v>0</v>
      </c>
      <c r="AL49" s="123"/>
      <c r="AM49" s="58"/>
      <c r="AO49" s="16">
        <f>SUM(I49:AM49)</f>
        <v>0</v>
      </c>
      <c r="AP49" s="16">
        <f>AO171</f>
        <v>0</v>
      </c>
    </row>
    <row r="50" spans="1:43" x14ac:dyDescent="0.2">
      <c r="C50" s="118"/>
      <c r="D50" s="27" t="s">
        <v>166</v>
      </c>
      <c r="E50" s="27" t="s">
        <v>173</v>
      </c>
      <c r="F50" s="27"/>
      <c r="G50" s="27"/>
      <c r="H50" s="27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>
        <v>0</v>
      </c>
      <c r="AG50" s="72"/>
      <c r="AH50" s="72"/>
      <c r="AI50" s="72"/>
      <c r="AJ50" s="72"/>
      <c r="AK50" s="72"/>
      <c r="AL50" s="123"/>
      <c r="AM50" s="58"/>
      <c r="AO50" s="16"/>
      <c r="AP50" s="16"/>
    </row>
    <row r="51" spans="1:43" x14ac:dyDescent="0.2">
      <c r="C51" s="118"/>
      <c r="D51" s="27" t="s">
        <v>172</v>
      </c>
      <c r="E51" s="27" t="s">
        <v>139</v>
      </c>
      <c r="F51" s="27"/>
      <c r="G51" s="27"/>
      <c r="H51" s="27"/>
      <c r="I51" s="72"/>
      <c r="J51" s="72"/>
      <c r="K51" s="72"/>
      <c r="L51" s="72"/>
      <c r="M51" s="72">
        <v>0</v>
      </c>
      <c r="N51" s="72">
        <v>0</v>
      </c>
      <c r="O51" s="72">
        <v>0</v>
      </c>
      <c r="P51" s="72">
        <v>0</v>
      </c>
      <c r="Q51" s="72">
        <v>0</v>
      </c>
      <c r="R51" s="72">
        <v>0</v>
      </c>
      <c r="S51" s="72">
        <v>0</v>
      </c>
      <c r="T51" s="72">
        <v>0</v>
      </c>
      <c r="U51" s="72">
        <v>0</v>
      </c>
      <c r="V51" s="72">
        <v>0</v>
      </c>
      <c r="W51" s="72">
        <v>0</v>
      </c>
      <c r="X51" s="72">
        <v>0</v>
      </c>
      <c r="Y51" s="72">
        <v>0</v>
      </c>
      <c r="Z51" s="72">
        <v>0</v>
      </c>
      <c r="AA51" s="72">
        <v>0</v>
      </c>
      <c r="AB51" s="72">
        <v>0</v>
      </c>
      <c r="AC51" s="72">
        <v>0</v>
      </c>
      <c r="AD51" s="72">
        <v>0</v>
      </c>
      <c r="AE51" s="72">
        <v>0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123"/>
      <c r="AM51" s="58"/>
      <c r="AO51" s="126">
        <f>SUM(I51:AM51)</f>
        <v>0</v>
      </c>
      <c r="AP51" s="3"/>
    </row>
    <row r="52" spans="1:43" ht="12" thickBot="1" x14ac:dyDescent="0.25">
      <c r="C52" s="119"/>
      <c r="D52" s="120"/>
      <c r="E52" s="120"/>
      <c r="F52" s="120"/>
      <c r="G52" s="120"/>
      <c r="H52" s="120"/>
      <c r="I52" s="121"/>
      <c r="J52" s="121"/>
      <c r="K52" s="121"/>
      <c r="L52" s="121"/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21">
        <v>0</v>
      </c>
      <c r="AF52" s="121">
        <v>0</v>
      </c>
      <c r="AG52" s="121">
        <v>0</v>
      </c>
      <c r="AH52" s="121">
        <v>0</v>
      </c>
      <c r="AI52" s="121">
        <v>0</v>
      </c>
      <c r="AJ52" s="121">
        <v>0</v>
      </c>
      <c r="AK52" s="121">
        <v>0</v>
      </c>
      <c r="AL52" s="124"/>
      <c r="AM52" s="58"/>
      <c r="AO52" s="126">
        <f>SUM(I52:AM52)</f>
        <v>0</v>
      </c>
    </row>
    <row r="53" spans="1:43" x14ac:dyDescent="0.2">
      <c r="D53" s="5" t="s">
        <v>138</v>
      </c>
      <c r="I53" s="58">
        <f t="shared" ref="I53:AM53" si="36">SUM(I46:I52)</f>
        <v>0</v>
      </c>
      <c r="J53" s="58">
        <f t="shared" si="36"/>
        <v>0</v>
      </c>
      <c r="K53" s="58">
        <f t="shared" si="36"/>
        <v>0</v>
      </c>
      <c r="L53" s="58">
        <f t="shared" si="36"/>
        <v>0</v>
      </c>
      <c r="M53" s="58">
        <f t="shared" si="36"/>
        <v>0</v>
      </c>
      <c r="N53" s="58">
        <f t="shared" si="36"/>
        <v>0</v>
      </c>
      <c r="O53" s="58">
        <f t="shared" si="36"/>
        <v>0</v>
      </c>
      <c r="P53" s="58">
        <f t="shared" si="36"/>
        <v>0</v>
      </c>
      <c r="Q53" s="58">
        <f t="shared" si="36"/>
        <v>0</v>
      </c>
      <c r="R53" s="58">
        <f t="shared" si="36"/>
        <v>0</v>
      </c>
      <c r="S53" s="58">
        <f t="shared" si="36"/>
        <v>0</v>
      </c>
      <c r="T53" s="58">
        <f t="shared" si="36"/>
        <v>0</v>
      </c>
      <c r="U53" s="58">
        <f t="shared" si="36"/>
        <v>0</v>
      </c>
      <c r="V53" s="58">
        <f t="shared" si="36"/>
        <v>0</v>
      </c>
      <c r="W53" s="58">
        <f t="shared" si="36"/>
        <v>0</v>
      </c>
      <c r="X53" s="58">
        <f t="shared" si="36"/>
        <v>0</v>
      </c>
      <c r="Y53" s="58">
        <f t="shared" si="36"/>
        <v>0</v>
      </c>
      <c r="Z53" s="58">
        <f t="shared" si="36"/>
        <v>0</v>
      </c>
      <c r="AA53" s="58">
        <f t="shared" si="36"/>
        <v>0</v>
      </c>
      <c r="AB53" s="58">
        <f t="shared" si="36"/>
        <v>0</v>
      </c>
      <c r="AC53" s="58">
        <f t="shared" si="36"/>
        <v>0</v>
      </c>
      <c r="AD53" s="58">
        <f t="shared" si="36"/>
        <v>0</v>
      </c>
      <c r="AE53" s="58">
        <f t="shared" si="36"/>
        <v>0</v>
      </c>
      <c r="AF53" s="58">
        <f t="shared" si="36"/>
        <v>0</v>
      </c>
      <c r="AG53" s="58">
        <f t="shared" si="36"/>
        <v>0</v>
      </c>
      <c r="AH53" s="58">
        <f t="shared" si="36"/>
        <v>0</v>
      </c>
      <c r="AI53" s="58">
        <f t="shared" si="36"/>
        <v>0</v>
      </c>
      <c r="AJ53" s="58">
        <f t="shared" si="36"/>
        <v>0</v>
      </c>
      <c r="AK53" s="58">
        <f t="shared" si="36"/>
        <v>0</v>
      </c>
      <c r="AL53" s="58">
        <f t="shared" si="36"/>
        <v>0</v>
      </c>
      <c r="AM53" s="11">
        <f t="shared" si="36"/>
        <v>0</v>
      </c>
      <c r="AO53" s="125">
        <f>SUM(I53:AN53)</f>
        <v>0</v>
      </c>
      <c r="AP53" s="125">
        <f>SUM(AP46:AP52)</f>
        <v>0</v>
      </c>
    </row>
    <row r="54" spans="1:43" x14ac:dyDescent="0.2">
      <c r="D54" s="5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11"/>
      <c r="AO54" s="125"/>
    </row>
    <row r="55" spans="1:43" s="89" customFormat="1" x14ac:dyDescent="0.2">
      <c r="A55" s="88" t="s">
        <v>112</v>
      </c>
      <c r="E55" s="91" t="s">
        <v>83</v>
      </c>
      <c r="F55" s="91" t="s">
        <v>92</v>
      </c>
      <c r="I55" s="92"/>
      <c r="AO55" s="90" t="s">
        <v>115</v>
      </c>
      <c r="AP55" s="90" t="s">
        <v>102</v>
      </c>
      <c r="AQ55" s="90" t="s">
        <v>11</v>
      </c>
    </row>
    <row r="56" spans="1:43" s="102" customFormat="1" x14ac:dyDescent="0.2">
      <c r="A56" s="100"/>
      <c r="B56" s="101" t="s">
        <v>111</v>
      </c>
      <c r="I56" s="103"/>
    </row>
    <row r="57" spans="1:43" s="102" customFormat="1" x14ac:dyDescent="0.2">
      <c r="C57" s="1" t="s">
        <v>197</v>
      </c>
      <c r="D57" s="1" t="s">
        <v>198</v>
      </c>
      <c r="E57" s="104">
        <v>0.1</v>
      </c>
      <c r="F57" s="105">
        <v>0.01</v>
      </c>
      <c r="I57" s="103">
        <f t="shared" ref="I57:AL57" si="37">I20-I88</f>
        <v>10500</v>
      </c>
      <c r="J57" s="103">
        <f t="shared" si="37"/>
        <v>10500</v>
      </c>
      <c r="K57" s="103">
        <f t="shared" si="37"/>
        <v>10500</v>
      </c>
      <c r="L57" s="103">
        <f t="shared" si="37"/>
        <v>10500</v>
      </c>
      <c r="M57" s="103">
        <f t="shared" si="37"/>
        <v>10500</v>
      </c>
      <c r="N57" s="103">
        <f t="shared" si="37"/>
        <v>10500</v>
      </c>
      <c r="O57" s="103">
        <f t="shared" si="37"/>
        <v>10500</v>
      </c>
      <c r="P57" s="103">
        <f t="shared" si="37"/>
        <v>10500</v>
      </c>
      <c r="Q57" s="103">
        <f t="shared" si="37"/>
        <v>10500</v>
      </c>
      <c r="R57" s="103">
        <f t="shared" si="37"/>
        <v>13500</v>
      </c>
      <c r="S57" s="103">
        <f t="shared" si="37"/>
        <v>13500</v>
      </c>
      <c r="T57" s="103">
        <f t="shared" si="37"/>
        <v>13500</v>
      </c>
      <c r="U57" s="103">
        <f t="shared" si="37"/>
        <v>13500</v>
      </c>
      <c r="V57" s="103">
        <f t="shared" si="37"/>
        <v>0</v>
      </c>
      <c r="W57" s="103">
        <f t="shared" si="37"/>
        <v>13500</v>
      </c>
      <c r="X57" s="103">
        <f t="shared" si="37"/>
        <v>13500</v>
      </c>
      <c r="Y57" s="103">
        <f t="shared" si="37"/>
        <v>0</v>
      </c>
      <c r="Z57" s="103">
        <f t="shared" si="37"/>
        <v>0</v>
      </c>
      <c r="AA57" s="103">
        <f t="shared" si="37"/>
        <v>0</v>
      </c>
      <c r="AB57" s="103">
        <f t="shared" si="37"/>
        <v>0</v>
      </c>
      <c r="AC57" s="103">
        <f t="shared" si="37"/>
        <v>13500</v>
      </c>
      <c r="AD57" s="103">
        <f t="shared" si="37"/>
        <v>13500</v>
      </c>
      <c r="AE57" s="103">
        <f t="shared" si="37"/>
        <v>13500</v>
      </c>
      <c r="AF57" s="103">
        <f t="shared" si="37"/>
        <v>13500</v>
      </c>
      <c r="AG57" s="103">
        <f t="shared" si="37"/>
        <v>13500</v>
      </c>
      <c r="AH57" s="103">
        <f t="shared" si="37"/>
        <v>13500</v>
      </c>
      <c r="AI57" s="103">
        <f t="shared" si="37"/>
        <v>13500</v>
      </c>
      <c r="AJ57" s="103">
        <f t="shared" si="37"/>
        <v>13500</v>
      </c>
      <c r="AK57" s="103">
        <f t="shared" si="37"/>
        <v>13500</v>
      </c>
      <c r="AL57" s="103">
        <f t="shared" si="37"/>
        <v>13500</v>
      </c>
      <c r="AM57" s="103">
        <f>AM20-AM88</f>
        <v>0</v>
      </c>
      <c r="AO57" s="106">
        <f t="shared" ref="AO57:AO70" si="38">SUM(I57:AL57)-AQ57</f>
        <v>307395</v>
      </c>
      <c r="AP57" s="107">
        <f t="shared" ref="AP57:AP72" si="39">AO57*E57</f>
        <v>30739.5</v>
      </c>
      <c r="AQ57" s="106">
        <f t="shared" ref="AQ57:AQ71" si="40">SUM(I57:AM57)*F57</f>
        <v>3105</v>
      </c>
    </row>
    <row r="58" spans="1:43" s="102" customFormat="1" x14ac:dyDescent="0.2">
      <c r="C58" s="102" t="s">
        <v>48</v>
      </c>
      <c r="D58" s="102" t="s">
        <v>49</v>
      </c>
      <c r="E58" s="104">
        <v>0.1</v>
      </c>
      <c r="F58" s="105">
        <v>0.01</v>
      </c>
      <c r="I58" s="103">
        <f t="shared" ref="I58:Z58" si="41">I21-I89</f>
        <v>0</v>
      </c>
      <c r="J58" s="103">
        <f t="shared" si="41"/>
        <v>0</v>
      </c>
      <c r="K58" s="103">
        <f t="shared" si="41"/>
        <v>0</v>
      </c>
      <c r="L58" s="103">
        <f t="shared" si="41"/>
        <v>0</v>
      </c>
      <c r="M58" s="103">
        <f t="shared" si="41"/>
        <v>0</v>
      </c>
      <c r="N58" s="103">
        <f t="shared" si="41"/>
        <v>0</v>
      </c>
      <c r="O58" s="103">
        <f t="shared" si="41"/>
        <v>0</v>
      </c>
      <c r="P58" s="103">
        <f t="shared" si="41"/>
        <v>0</v>
      </c>
      <c r="Q58" s="103">
        <f t="shared" si="41"/>
        <v>0</v>
      </c>
      <c r="R58" s="103">
        <f t="shared" si="41"/>
        <v>0</v>
      </c>
      <c r="S58" s="103">
        <f t="shared" si="41"/>
        <v>0</v>
      </c>
      <c r="T58" s="103">
        <f t="shared" si="41"/>
        <v>0</v>
      </c>
      <c r="U58" s="103">
        <f t="shared" si="41"/>
        <v>0</v>
      </c>
      <c r="V58" s="103">
        <f t="shared" si="41"/>
        <v>0</v>
      </c>
      <c r="W58" s="103">
        <f t="shared" si="41"/>
        <v>0</v>
      </c>
      <c r="X58" s="103">
        <f t="shared" si="41"/>
        <v>0</v>
      </c>
      <c r="Y58" s="103">
        <f t="shared" si="41"/>
        <v>0</v>
      </c>
      <c r="Z58" s="103">
        <f t="shared" si="41"/>
        <v>0</v>
      </c>
      <c r="AA58" s="103">
        <f t="shared" ref="AA58:AJ58" si="42">AA21-AA89</f>
        <v>0</v>
      </c>
      <c r="AB58" s="103">
        <f t="shared" si="42"/>
        <v>0</v>
      </c>
      <c r="AC58" s="103">
        <f t="shared" si="42"/>
        <v>0</v>
      </c>
      <c r="AD58" s="103">
        <f t="shared" si="42"/>
        <v>0</v>
      </c>
      <c r="AE58" s="103">
        <f t="shared" si="42"/>
        <v>0</v>
      </c>
      <c r="AF58" s="103">
        <f t="shared" si="42"/>
        <v>0</v>
      </c>
      <c r="AG58" s="103">
        <f t="shared" si="42"/>
        <v>0</v>
      </c>
      <c r="AH58" s="103">
        <f t="shared" si="42"/>
        <v>0</v>
      </c>
      <c r="AI58" s="103">
        <f t="shared" si="42"/>
        <v>0</v>
      </c>
      <c r="AJ58" s="103">
        <f t="shared" si="42"/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121</v>
      </c>
      <c r="D59" s="102" t="s">
        <v>122</v>
      </c>
      <c r="E59" s="104">
        <v>0.1</v>
      </c>
      <c r="F59" s="105">
        <v>0.01</v>
      </c>
      <c r="I59" s="103">
        <f>I11+I28-I90</f>
        <v>9500</v>
      </c>
      <c r="J59" s="103">
        <f>J11+J28-J90</f>
        <v>9500</v>
      </c>
      <c r="K59" s="103">
        <f>K11+K28-K90</f>
        <v>9500</v>
      </c>
      <c r="L59" s="103">
        <f t="shared" ref="L59:AA59" si="43">L11+L28-L90-L111</f>
        <v>9500</v>
      </c>
      <c r="M59" s="103">
        <f t="shared" si="43"/>
        <v>9500</v>
      </c>
      <c r="N59" s="103">
        <f t="shared" si="43"/>
        <v>0</v>
      </c>
      <c r="O59" s="103">
        <f t="shared" si="43"/>
        <v>9500</v>
      </c>
      <c r="P59" s="103">
        <f t="shared" si="43"/>
        <v>9500</v>
      </c>
      <c r="Q59" s="103">
        <f t="shared" si="43"/>
        <v>4500</v>
      </c>
      <c r="R59" s="103">
        <f t="shared" si="43"/>
        <v>1500</v>
      </c>
      <c r="S59" s="103">
        <f t="shared" si="43"/>
        <v>1500</v>
      </c>
      <c r="T59" s="103">
        <f t="shared" si="43"/>
        <v>1500</v>
      </c>
      <c r="U59" s="103">
        <f t="shared" si="43"/>
        <v>0</v>
      </c>
      <c r="V59" s="103">
        <f t="shared" si="43"/>
        <v>0</v>
      </c>
      <c r="W59" s="103">
        <f t="shared" si="43"/>
        <v>0</v>
      </c>
      <c r="X59" s="103">
        <f t="shared" si="43"/>
        <v>0</v>
      </c>
      <c r="Y59" s="103">
        <f t="shared" si="43"/>
        <v>0</v>
      </c>
      <c r="Z59" s="103">
        <f t="shared" si="43"/>
        <v>0</v>
      </c>
      <c r="AA59" s="103">
        <f t="shared" si="43"/>
        <v>0</v>
      </c>
      <c r="AB59" s="103">
        <f t="shared" ref="AB59:AM59" si="44">AB11+AB28-AB90</f>
        <v>0</v>
      </c>
      <c r="AC59" s="103">
        <f t="shared" si="44"/>
        <v>0</v>
      </c>
      <c r="AD59" s="103">
        <f t="shared" si="44"/>
        <v>0</v>
      </c>
      <c r="AE59" s="103">
        <f t="shared" si="44"/>
        <v>0</v>
      </c>
      <c r="AF59" s="103">
        <f t="shared" si="44"/>
        <v>0</v>
      </c>
      <c r="AG59" s="103">
        <f t="shared" si="44"/>
        <v>0</v>
      </c>
      <c r="AH59" s="103">
        <f t="shared" si="44"/>
        <v>0</v>
      </c>
      <c r="AI59" s="103">
        <f t="shared" si="44"/>
        <v>0</v>
      </c>
      <c r="AJ59" s="103">
        <f t="shared" si="44"/>
        <v>0</v>
      </c>
      <c r="AK59" s="103">
        <f t="shared" si="44"/>
        <v>0</v>
      </c>
      <c r="AL59" s="103">
        <f t="shared" si="44"/>
        <v>6500</v>
      </c>
      <c r="AM59" s="103">
        <f t="shared" si="44"/>
        <v>0</v>
      </c>
      <c r="AO59" s="106">
        <f t="shared" si="38"/>
        <v>81180</v>
      </c>
      <c r="AP59" s="107">
        <f t="shared" si="39"/>
        <v>8118</v>
      </c>
      <c r="AQ59" s="106">
        <f t="shared" si="40"/>
        <v>820</v>
      </c>
    </row>
    <row r="60" spans="1:43" s="102" customFormat="1" x14ac:dyDescent="0.2">
      <c r="C60" s="102" t="s">
        <v>34</v>
      </c>
      <c r="D60" s="102" t="s">
        <v>17</v>
      </c>
      <c r="E60" s="104">
        <v>0.1</v>
      </c>
      <c r="F60" s="105">
        <v>0.01</v>
      </c>
      <c r="I60" s="103">
        <f>I23-I91</f>
        <v>0</v>
      </c>
      <c r="J60" s="103">
        <f>J23-J91</f>
        <v>0</v>
      </c>
      <c r="K60" s="103">
        <f>K23-K91</f>
        <v>0</v>
      </c>
      <c r="L60" s="103">
        <f>L23-L91</f>
        <v>0</v>
      </c>
      <c r="M60" s="103">
        <f>M23-M91</f>
        <v>0</v>
      </c>
      <c r="N60" s="103">
        <v>0</v>
      </c>
      <c r="O60" s="103">
        <v>0</v>
      </c>
      <c r="P60" s="103">
        <f t="shared" ref="P60:AM60" si="45">P23-P91</f>
        <v>0</v>
      </c>
      <c r="Q60" s="103">
        <f t="shared" si="45"/>
        <v>0</v>
      </c>
      <c r="R60" s="103">
        <f t="shared" si="45"/>
        <v>0</v>
      </c>
      <c r="S60" s="103">
        <f t="shared" si="45"/>
        <v>0</v>
      </c>
      <c r="T60" s="103">
        <f t="shared" si="45"/>
        <v>0</v>
      </c>
      <c r="U60" s="103">
        <f t="shared" si="45"/>
        <v>0</v>
      </c>
      <c r="V60" s="103">
        <f t="shared" si="45"/>
        <v>0</v>
      </c>
      <c r="W60" s="103">
        <f t="shared" si="45"/>
        <v>0</v>
      </c>
      <c r="X60" s="103">
        <f t="shared" si="45"/>
        <v>0</v>
      </c>
      <c r="Y60" s="103">
        <f t="shared" si="45"/>
        <v>0</v>
      </c>
      <c r="Z60" s="103">
        <f t="shared" si="45"/>
        <v>0</v>
      </c>
      <c r="AA60" s="103">
        <f t="shared" si="45"/>
        <v>0</v>
      </c>
      <c r="AB60" s="103">
        <f t="shared" si="45"/>
        <v>0</v>
      </c>
      <c r="AC60" s="103">
        <f t="shared" si="45"/>
        <v>0</v>
      </c>
      <c r="AD60" s="103">
        <f t="shared" si="45"/>
        <v>0</v>
      </c>
      <c r="AE60" s="103">
        <f t="shared" si="45"/>
        <v>0</v>
      </c>
      <c r="AF60" s="103">
        <f t="shared" si="45"/>
        <v>0</v>
      </c>
      <c r="AG60" s="103">
        <f t="shared" si="45"/>
        <v>0</v>
      </c>
      <c r="AH60" s="103">
        <f t="shared" si="45"/>
        <v>0</v>
      </c>
      <c r="AI60" s="103">
        <f t="shared" si="45"/>
        <v>0</v>
      </c>
      <c r="AJ60" s="103">
        <f t="shared" si="45"/>
        <v>0</v>
      </c>
      <c r="AK60" s="103">
        <f t="shared" si="45"/>
        <v>0</v>
      </c>
      <c r="AL60" s="103">
        <f t="shared" si="45"/>
        <v>0</v>
      </c>
      <c r="AM60" s="103">
        <f t="shared" si="45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162</v>
      </c>
      <c r="D61" s="102" t="s">
        <v>163</v>
      </c>
      <c r="E61" s="104">
        <v>0.1</v>
      </c>
      <c r="F61" s="105">
        <v>0.01</v>
      </c>
      <c r="I61" s="103">
        <f t="shared" ref="I61:AM61" si="46">I10-I92</f>
        <v>0</v>
      </c>
      <c r="J61" s="103">
        <f t="shared" si="46"/>
        <v>0</v>
      </c>
      <c r="K61" s="103">
        <f t="shared" si="46"/>
        <v>0</v>
      </c>
      <c r="L61" s="103">
        <f t="shared" si="46"/>
        <v>0</v>
      </c>
      <c r="M61" s="103">
        <f t="shared" si="46"/>
        <v>0</v>
      </c>
      <c r="N61" s="103">
        <f t="shared" si="46"/>
        <v>0</v>
      </c>
      <c r="O61" s="103">
        <f t="shared" si="46"/>
        <v>0</v>
      </c>
      <c r="P61" s="103">
        <f t="shared" si="46"/>
        <v>0</v>
      </c>
      <c r="Q61" s="103">
        <f t="shared" si="46"/>
        <v>0</v>
      </c>
      <c r="R61" s="103">
        <f t="shared" si="46"/>
        <v>0</v>
      </c>
      <c r="S61" s="103">
        <f t="shared" si="46"/>
        <v>0</v>
      </c>
      <c r="T61" s="103">
        <f t="shared" si="46"/>
        <v>0</v>
      </c>
      <c r="U61" s="103">
        <f t="shared" si="46"/>
        <v>0</v>
      </c>
      <c r="V61" s="103">
        <f t="shared" si="46"/>
        <v>0</v>
      </c>
      <c r="W61" s="103">
        <f t="shared" si="46"/>
        <v>0</v>
      </c>
      <c r="X61" s="103">
        <f t="shared" si="46"/>
        <v>0</v>
      </c>
      <c r="Y61" s="103">
        <f t="shared" si="46"/>
        <v>0</v>
      </c>
      <c r="Z61" s="103">
        <f t="shared" si="46"/>
        <v>0</v>
      </c>
      <c r="AA61" s="103">
        <f t="shared" si="46"/>
        <v>0</v>
      </c>
      <c r="AB61" s="103">
        <f t="shared" si="46"/>
        <v>0</v>
      </c>
      <c r="AC61" s="103">
        <f t="shared" si="46"/>
        <v>0</v>
      </c>
      <c r="AD61" s="103">
        <f t="shared" si="46"/>
        <v>0</v>
      </c>
      <c r="AE61" s="103">
        <f t="shared" si="46"/>
        <v>0</v>
      </c>
      <c r="AF61" s="103">
        <f t="shared" si="46"/>
        <v>0</v>
      </c>
      <c r="AG61" s="103">
        <f t="shared" si="46"/>
        <v>0</v>
      </c>
      <c r="AH61" s="103">
        <f t="shared" si="46"/>
        <v>0</v>
      </c>
      <c r="AI61" s="103">
        <f t="shared" si="46"/>
        <v>0</v>
      </c>
      <c r="AJ61" s="103">
        <f t="shared" si="46"/>
        <v>0</v>
      </c>
      <c r="AK61" s="103">
        <f t="shared" si="46"/>
        <v>0</v>
      </c>
      <c r="AL61" s="103">
        <f t="shared" si="46"/>
        <v>0</v>
      </c>
      <c r="AM61" s="103">
        <f t="shared" si="46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108</v>
      </c>
      <c r="D62" s="102" t="s">
        <v>109</v>
      </c>
      <c r="E62" s="104">
        <v>0.08</v>
      </c>
      <c r="F62" s="108">
        <v>5.0000000000000001E-3</v>
      </c>
      <c r="I62" s="103">
        <v>0</v>
      </c>
      <c r="J62" s="103">
        <v>0</v>
      </c>
      <c r="K62" s="103">
        <v>0</v>
      </c>
      <c r="L62" s="103">
        <v>0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3">
        <v>0</v>
      </c>
      <c r="W62" s="103">
        <v>0</v>
      </c>
      <c r="X62" s="103">
        <v>0</v>
      </c>
      <c r="Y62" s="103">
        <v>0</v>
      </c>
      <c r="Z62" s="103">
        <v>0</v>
      </c>
      <c r="AA62" s="103">
        <v>0</v>
      </c>
      <c r="AB62" s="103">
        <v>0</v>
      </c>
      <c r="AC62" s="103">
        <v>0</v>
      </c>
      <c r="AD62" s="103">
        <v>0</v>
      </c>
      <c r="AE62" s="103">
        <v>0</v>
      </c>
      <c r="AF62" s="103">
        <v>0</v>
      </c>
      <c r="AG62" s="103">
        <v>0</v>
      </c>
      <c r="AH62" s="103">
        <v>0</v>
      </c>
      <c r="AI62" s="103">
        <v>0</v>
      </c>
      <c r="AJ62" s="103">
        <v>0</v>
      </c>
      <c r="AK62" s="103">
        <v>0</v>
      </c>
      <c r="AL62" s="103">
        <v>0</v>
      </c>
      <c r="AM62" s="103"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199</v>
      </c>
      <c r="D63" s="102" t="s">
        <v>200</v>
      </c>
      <c r="E63" s="104">
        <v>0.1</v>
      </c>
      <c r="F63" s="105">
        <v>0.01</v>
      </c>
      <c r="I63" s="103">
        <f t="shared" ref="I63:K65" si="47">I12+I24-I94</f>
        <v>10000</v>
      </c>
      <c r="J63" s="103">
        <f t="shared" si="47"/>
        <v>10000</v>
      </c>
      <c r="K63" s="103">
        <f t="shared" si="47"/>
        <v>10000</v>
      </c>
      <c r="L63" s="103">
        <f t="shared" ref="L63:AM63" si="48">L12+L24-L94-L121</f>
        <v>10000</v>
      </c>
      <c r="M63" s="103">
        <f t="shared" si="48"/>
        <v>10000</v>
      </c>
      <c r="N63" s="103">
        <f t="shared" si="48"/>
        <v>10000</v>
      </c>
      <c r="O63" s="103">
        <f t="shared" si="48"/>
        <v>10000</v>
      </c>
      <c r="P63" s="103">
        <f t="shared" si="48"/>
        <v>10000</v>
      </c>
      <c r="Q63" s="103">
        <f t="shared" si="48"/>
        <v>10000</v>
      </c>
      <c r="R63" s="103">
        <f t="shared" si="48"/>
        <v>10000</v>
      </c>
      <c r="S63" s="103">
        <f t="shared" si="48"/>
        <v>10000</v>
      </c>
      <c r="T63" s="103">
        <f t="shared" si="48"/>
        <v>10000</v>
      </c>
      <c r="U63" s="103">
        <f t="shared" si="48"/>
        <v>10000</v>
      </c>
      <c r="V63" s="103">
        <f t="shared" si="48"/>
        <v>0</v>
      </c>
      <c r="W63" s="103">
        <f t="shared" si="48"/>
        <v>10000</v>
      </c>
      <c r="X63" s="103">
        <f t="shared" si="48"/>
        <v>10000</v>
      </c>
      <c r="Y63" s="103">
        <f t="shared" si="48"/>
        <v>10000</v>
      </c>
      <c r="Z63" s="103">
        <f t="shared" si="48"/>
        <v>10000</v>
      </c>
      <c r="AA63" s="103">
        <f t="shared" si="48"/>
        <v>10000</v>
      </c>
      <c r="AB63" s="103">
        <f t="shared" si="48"/>
        <v>0</v>
      </c>
      <c r="AC63" s="103">
        <f t="shared" si="48"/>
        <v>10000</v>
      </c>
      <c r="AD63" s="103">
        <f t="shared" si="48"/>
        <v>10000</v>
      </c>
      <c r="AE63" s="103">
        <f t="shared" si="48"/>
        <v>10000</v>
      </c>
      <c r="AF63" s="103">
        <f t="shared" si="48"/>
        <v>10000</v>
      </c>
      <c r="AG63" s="103">
        <f t="shared" si="48"/>
        <v>10000</v>
      </c>
      <c r="AH63" s="103">
        <f t="shared" si="48"/>
        <v>10000</v>
      </c>
      <c r="AI63" s="103">
        <f t="shared" si="48"/>
        <v>10000</v>
      </c>
      <c r="AJ63" s="103">
        <f t="shared" si="48"/>
        <v>10000</v>
      </c>
      <c r="AK63" s="103">
        <f t="shared" si="48"/>
        <v>10000</v>
      </c>
      <c r="AL63" s="103">
        <f t="shared" si="48"/>
        <v>10000</v>
      </c>
      <c r="AM63" s="103">
        <f t="shared" si="48"/>
        <v>0</v>
      </c>
      <c r="AO63" s="106">
        <f t="shared" si="38"/>
        <v>277200</v>
      </c>
      <c r="AP63" s="107">
        <f t="shared" si="39"/>
        <v>27720</v>
      </c>
      <c r="AQ63" s="106">
        <f t="shared" si="40"/>
        <v>2800</v>
      </c>
    </row>
    <row r="64" spans="1:43" s="102" customFormat="1" x14ac:dyDescent="0.2">
      <c r="C64" s="102" t="s">
        <v>123</v>
      </c>
      <c r="D64" s="102" t="s">
        <v>41</v>
      </c>
      <c r="E64" s="104">
        <v>0.1</v>
      </c>
      <c r="F64" s="105">
        <v>0.01</v>
      </c>
      <c r="I64" s="103">
        <f t="shared" si="47"/>
        <v>0</v>
      </c>
      <c r="J64" s="103">
        <f t="shared" si="47"/>
        <v>0</v>
      </c>
      <c r="K64" s="103">
        <f t="shared" si="47"/>
        <v>0</v>
      </c>
      <c r="L64" s="103">
        <f t="shared" ref="L64:AM64" si="49">L13+L25-L95</f>
        <v>0</v>
      </c>
      <c r="M64" s="103">
        <f t="shared" si="49"/>
        <v>0</v>
      </c>
      <c r="N64" s="103">
        <f t="shared" si="49"/>
        <v>0</v>
      </c>
      <c r="O64" s="103">
        <f t="shared" si="49"/>
        <v>0</v>
      </c>
      <c r="P64" s="103">
        <f t="shared" si="49"/>
        <v>0</v>
      </c>
      <c r="Q64" s="103">
        <f t="shared" si="49"/>
        <v>0</v>
      </c>
      <c r="R64" s="103">
        <f t="shared" si="49"/>
        <v>0</v>
      </c>
      <c r="S64" s="103">
        <f t="shared" si="49"/>
        <v>0</v>
      </c>
      <c r="T64" s="103">
        <f t="shared" si="49"/>
        <v>0</v>
      </c>
      <c r="U64" s="103">
        <f t="shared" si="49"/>
        <v>0</v>
      </c>
      <c r="V64" s="103">
        <f t="shared" si="49"/>
        <v>0</v>
      </c>
      <c r="W64" s="103">
        <f t="shared" si="49"/>
        <v>0</v>
      </c>
      <c r="X64" s="103">
        <f t="shared" si="49"/>
        <v>0</v>
      </c>
      <c r="Y64" s="103">
        <f t="shared" si="49"/>
        <v>0</v>
      </c>
      <c r="Z64" s="103">
        <f t="shared" si="49"/>
        <v>0</v>
      </c>
      <c r="AA64" s="103">
        <f t="shared" si="49"/>
        <v>0</v>
      </c>
      <c r="AB64" s="103">
        <f t="shared" si="49"/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f t="shared" si="49"/>
        <v>0</v>
      </c>
      <c r="AI64" s="103">
        <f t="shared" si="49"/>
        <v>0</v>
      </c>
      <c r="AJ64" s="103">
        <f t="shared" si="49"/>
        <v>0</v>
      </c>
      <c r="AK64" s="103">
        <f t="shared" si="49"/>
        <v>0</v>
      </c>
      <c r="AL64" s="103">
        <f t="shared" si="49"/>
        <v>0</v>
      </c>
      <c r="AM64" s="103">
        <f t="shared" si="49"/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2:43" s="102" customFormat="1" x14ac:dyDescent="0.2">
      <c r="C65" s="102" t="s">
        <v>37</v>
      </c>
      <c r="D65" s="102" t="s">
        <v>169</v>
      </c>
      <c r="E65" s="104">
        <v>0.1</v>
      </c>
      <c r="F65" s="105">
        <v>0.01</v>
      </c>
      <c r="I65" s="103">
        <f t="shared" si="47"/>
        <v>10000</v>
      </c>
      <c r="J65" s="103">
        <f t="shared" si="47"/>
        <v>10000</v>
      </c>
      <c r="K65" s="103">
        <f t="shared" si="47"/>
        <v>10000</v>
      </c>
      <c r="L65" s="103">
        <f t="shared" ref="L65:AM65" si="50">L14+L26-L96</f>
        <v>10000</v>
      </c>
      <c r="M65" s="103">
        <f t="shared" si="50"/>
        <v>10000</v>
      </c>
      <c r="N65" s="103">
        <f t="shared" si="50"/>
        <v>10000</v>
      </c>
      <c r="O65" s="103">
        <f t="shared" si="50"/>
        <v>10000</v>
      </c>
      <c r="P65" s="103">
        <f t="shared" si="50"/>
        <v>10000</v>
      </c>
      <c r="Q65" s="103">
        <f t="shared" si="50"/>
        <v>10000</v>
      </c>
      <c r="R65" s="103">
        <f t="shared" si="50"/>
        <v>10000</v>
      </c>
      <c r="S65" s="103">
        <f t="shared" si="50"/>
        <v>10000</v>
      </c>
      <c r="T65" s="103">
        <f t="shared" si="50"/>
        <v>10000</v>
      </c>
      <c r="U65" s="103">
        <f t="shared" si="50"/>
        <v>10000</v>
      </c>
      <c r="V65" s="103">
        <f t="shared" si="50"/>
        <v>10000</v>
      </c>
      <c r="W65" s="103">
        <f t="shared" si="50"/>
        <v>10000</v>
      </c>
      <c r="X65" s="103">
        <f t="shared" si="50"/>
        <v>10000</v>
      </c>
      <c r="Y65" s="103">
        <f t="shared" si="50"/>
        <v>10000</v>
      </c>
      <c r="Z65" s="103">
        <f t="shared" si="50"/>
        <v>10000</v>
      </c>
      <c r="AA65" s="103">
        <f t="shared" si="50"/>
        <v>10000</v>
      </c>
      <c r="AB65" s="103">
        <f t="shared" si="50"/>
        <v>10000</v>
      </c>
      <c r="AC65" s="103">
        <f t="shared" si="50"/>
        <v>10000</v>
      </c>
      <c r="AD65" s="103">
        <f t="shared" si="50"/>
        <v>10000</v>
      </c>
      <c r="AE65" s="103">
        <f t="shared" si="50"/>
        <v>10000</v>
      </c>
      <c r="AF65" s="103">
        <f t="shared" si="50"/>
        <v>10000</v>
      </c>
      <c r="AG65" s="103">
        <f t="shared" si="50"/>
        <v>10000</v>
      </c>
      <c r="AH65" s="103">
        <f t="shared" si="50"/>
        <v>10000</v>
      </c>
      <c r="AI65" s="103">
        <f t="shared" si="50"/>
        <v>10000</v>
      </c>
      <c r="AJ65" s="103">
        <f t="shared" si="50"/>
        <v>10000</v>
      </c>
      <c r="AK65" s="103">
        <f t="shared" si="50"/>
        <v>10000</v>
      </c>
      <c r="AL65" s="103">
        <f t="shared" si="50"/>
        <v>10000</v>
      </c>
      <c r="AM65" s="103">
        <f t="shared" si="50"/>
        <v>0</v>
      </c>
      <c r="AO65" s="106">
        <f t="shared" si="38"/>
        <v>297000</v>
      </c>
      <c r="AP65" s="107">
        <f t="shared" si="39"/>
        <v>29700</v>
      </c>
      <c r="AQ65" s="106">
        <f t="shared" si="40"/>
        <v>3000</v>
      </c>
    </row>
    <row r="66" spans="2:43" s="102" customFormat="1" x14ac:dyDescent="0.2">
      <c r="C66" s="1" t="s">
        <v>37</v>
      </c>
      <c r="D66" s="1" t="s">
        <v>27</v>
      </c>
      <c r="E66" s="104">
        <v>0.1</v>
      </c>
      <c r="F66" s="105">
        <v>0.01</v>
      </c>
      <c r="I66" s="103">
        <f>I27-I97</f>
        <v>5000</v>
      </c>
      <c r="J66" s="103">
        <f>J27-J97</f>
        <v>5000</v>
      </c>
      <c r="K66" s="103">
        <f t="shared" ref="K66:AL66" si="51">K27-K97</f>
        <v>5000</v>
      </c>
      <c r="L66" s="103">
        <f t="shared" si="51"/>
        <v>5000</v>
      </c>
      <c r="M66" s="103">
        <f t="shared" si="51"/>
        <v>5000</v>
      </c>
      <c r="N66" s="103">
        <f t="shared" si="51"/>
        <v>14500</v>
      </c>
      <c r="O66" s="103">
        <f t="shared" si="51"/>
        <v>5000</v>
      </c>
      <c r="P66" s="103">
        <f t="shared" si="51"/>
        <v>5000</v>
      </c>
      <c r="Q66" s="103">
        <f>Q27-Q97</f>
        <v>5000</v>
      </c>
      <c r="R66" s="103">
        <f t="shared" si="51"/>
        <v>5000</v>
      </c>
      <c r="S66" s="103">
        <f t="shared" si="51"/>
        <v>5000</v>
      </c>
      <c r="T66" s="103">
        <f t="shared" si="51"/>
        <v>5000</v>
      </c>
      <c r="U66" s="103">
        <f>U27-U97</f>
        <v>5000</v>
      </c>
      <c r="V66" s="103">
        <f t="shared" si="51"/>
        <v>5000</v>
      </c>
      <c r="W66" s="103">
        <f t="shared" si="51"/>
        <v>5000</v>
      </c>
      <c r="X66" s="103">
        <f t="shared" si="51"/>
        <v>5000</v>
      </c>
      <c r="Y66" s="103">
        <f t="shared" si="51"/>
        <v>5000</v>
      </c>
      <c r="Z66" s="103">
        <f>Z27-Z97</f>
        <v>5000</v>
      </c>
      <c r="AA66" s="103">
        <f t="shared" si="51"/>
        <v>5000</v>
      </c>
      <c r="AB66" s="103">
        <f t="shared" si="51"/>
        <v>5000</v>
      </c>
      <c r="AC66" s="103">
        <f t="shared" si="51"/>
        <v>5000</v>
      </c>
      <c r="AD66" s="103">
        <f t="shared" si="51"/>
        <v>0</v>
      </c>
      <c r="AE66" s="103">
        <f t="shared" si="51"/>
        <v>0</v>
      </c>
      <c r="AF66" s="103">
        <f>AF27-AF97</f>
        <v>0</v>
      </c>
      <c r="AG66" s="103">
        <f t="shared" si="51"/>
        <v>0</v>
      </c>
      <c r="AH66" s="103">
        <f t="shared" si="51"/>
        <v>0</v>
      </c>
      <c r="AI66" s="103">
        <f t="shared" si="51"/>
        <v>5000</v>
      </c>
      <c r="AJ66" s="103">
        <f t="shared" si="51"/>
        <v>5000</v>
      </c>
      <c r="AK66" s="103">
        <f t="shared" si="51"/>
        <v>0</v>
      </c>
      <c r="AL66" s="103">
        <f t="shared" si="51"/>
        <v>5000</v>
      </c>
      <c r="AM66" s="103">
        <f>AM16</f>
        <v>0</v>
      </c>
      <c r="AO66" s="106">
        <f t="shared" si="38"/>
        <v>128205</v>
      </c>
      <c r="AP66" s="107">
        <f t="shared" si="39"/>
        <v>12820.5</v>
      </c>
      <c r="AQ66" s="106">
        <f t="shared" si="40"/>
        <v>1295</v>
      </c>
    </row>
    <row r="67" spans="2:43" s="102" customFormat="1" x14ac:dyDescent="0.2">
      <c r="C67" s="102" t="s">
        <v>86</v>
      </c>
      <c r="D67" s="102" t="s">
        <v>53</v>
      </c>
      <c r="E67" s="104">
        <v>0.1</v>
      </c>
      <c r="F67" s="105">
        <v>0.01</v>
      </c>
      <c r="I67" s="103">
        <f t="shared" ref="I67:AM67" si="52">I29-I98</f>
        <v>0</v>
      </c>
      <c r="J67" s="103">
        <f t="shared" si="52"/>
        <v>0</v>
      </c>
      <c r="K67" s="103">
        <f t="shared" si="52"/>
        <v>0</v>
      </c>
      <c r="L67" s="103">
        <f t="shared" si="52"/>
        <v>0</v>
      </c>
      <c r="M67" s="103">
        <f t="shared" si="52"/>
        <v>0</v>
      </c>
      <c r="N67" s="103">
        <f t="shared" si="52"/>
        <v>0</v>
      </c>
      <c r="O67" s="103">
        <f t="shared" si="52"/>
        <v>0</v>
      </c>
      <c r="P67" s="103">
        <f t="shared" si="52"/>
        <v>0</v>
      </c>
      <c r="Q67" s="103">
        <f t="shared" si="52"/>
        <v>0</v>
      </c>
      <c r="R67" s="103">
        <f t="shared" si="52"/>
        <v>0</v>
      </c>
      <c r="S67" s="103">
        <f t="shared" si="52"/>
        <v>0</v>
      </c>
      <c r="T67" s="103">
        <f t="shared" si="52"/>
        <v>0</v>
      </c>
      <c r="U67" s="103">
        <f t="shared" si="52"/>
        <v>0</v>
      </c>
      <c r="V67" s="103">
        <f t="shared" si="52"/>
        <v>0</v>
      </c>
      <c r="W67" s="103">
        <f t="shared" si="52"/>
        <v>0</v>
      </c>
      <c r="X67" s="103">
        <f t="shared" si="52"/>
        <v>0</v>
      </c>
      <c r="Y67" s="103">
        <f t="shared" si="52"/>
        <v>0</v>
      </c>
      <c r="Z67" s="103">
        <f t="shared" si="52"/>
        <v>0</v>
      </c>
      <c r="AA67" s="103">
        <f t="shared" si="52"/>
        <v>0</v>
      </c>
      <c r="AB67" s="103">
        <f t="shared" si="52"/>
        <v>0</v>
      </c>
      <c r="AC67" s="103">
        <f t="shared" si="52"/>
        <v>0</v>
      </c>
      <c r="AD67" s="103">
        <f t="shared" si="52"/>
        <v>0</v>
      </c>
      <c r="AE67" s="103">
        <f t="shared" si="52"/>
        <v>0</v>
      </c>
      <c r="AF67" s="103">
        <f t="shared" si="52"/>
        <v>0</v>
      </c>
      <c r="AG67" s="103">
        <f t="shared" si="52"/>
        <v>0</v>
      </c>
      <c r="AH67" s="103">
        <f t="shared" si="52"/>
        <v>0</v>
      </c>
      <c r="AI67" s="103">
        <f t="shared" si="52"/>
        <v>0</v>
      </c>
      <c r="AJ67" s="103">
        <f t="shared" si="52"/>
        <v>0</v>
      </c>
      <c r="AK67" s="103">
        <f t="shared" si="52"/>
        <v>0</v>
      </c>
      <c r="AL67" s="103">
        <f t="shared" si="52"/>
        <v>0</v>
      </c>
      <c r="AM67" s="103">
        <f t="shared" si="52"/>
        <v>0</v>
      </c>
      <c r="AO67" s="106">
        <f t="shared" si="38"/>
        <v>0</v>
      </c>
      <c r="AP67" s="107">
        <f t="shared" si="39"/>
        <v>0</v>
      </c>
      <c r="AQ67" s="106">
        <f t="shared" si="40"/>
        <v>0</v>
      </c>
    </row>
    <row r="68" spans="2:43" s="102" customFormat="1" x14ac:dyDescent="0.2">
      <c r="C68" s="102" t="s">
        <v>177</v>
      </c>
      <c r="D68" s="102" t="s">
        <v>55</v>
      </c>
      <c r="E68" s="104">
        <v>0.1</v>
      </c>
      <c r="F68" s="105">
        <v>0.01</v>
      </c>
      <c r="I68" s="103">
        <f t="shared" ref="I68:AG68" si="53">I30-I99</f>
        <v>0</v>
      </c>
      <c r="J68" s="103">
        <f t="shared" si="53"/>
        <v>0</v>
      </c>
      <c r="K68" s="103">
        <f t="shared" si="53"/>
        <v>0</v>
      </c>
      <c r="L68" s="103">
        <f t="shared" si="53"/>
        <v>0</v>
      </c>
      <c r="M68" s="103">
        <f t="shared" si="53"/>
        <v>0</v>
      </c>
      <c r="N68" s="103">
        <f t="shared" si="53"/>
        <v>0</v>
      </c>
      <c r="O68" s="103">
        <f t="shared" si="53"/>
        <v>0</v>
      </c>
      <c r="P68" s="103">
        <f t="shared" si="53"/>
        <v>0</v>
      </c>
      <c r="Q68" s="103">
        <f t="shared" si="53"/>
        <v>0</v>
      </c>
      <c r="R68" s="103">
        <f t="shared" si="53"/>
        <v>0</v>
      </c>
      <c r="S68" s="103">
        <f t="shared" si="53"/>
        <v>0</v>
      </c>
      <c r="T68" s="103">
        <f t="shared" si="53"/>
        <v>0</v>
      </c>
      <c r="U68" s="103">
        <f t="shared" si="53"/>
        <v>0</v>
      </c>
      <c r="V68" s="103">
        <f t="shared" si="53"/>
        <v>0</v>
      </c>
      <c r="W68" s="103">
        <f t="shared" si="53"/>
        <v>0</v>
      </c>
      <c r="X68" s="103">
        <f t="shared" si="53"/>
        <v>0</v>
      </c>
      <c r="Y68" s="103">
        <f t="shared" si="53"/>
        <v>0</v>
      </c>
      <c r="Z68" s="103">
        <f t="shared" si="53"/>
        <v>0</v>
      </c>
      <c r="AA68" s="103">
        <f t="shared" si="53"/>
        <v>0</v>
      </c>
      <c r="AB68" s="103">
        <f t="shared" si="53"/>
        <v>0</v>
      </c>
      <c r="AC68" s="103">
        <f t="shared" si="53"/>
        <v>0</v>
      </c>
      <c r="AD68" s="103">
        <f t="shared" si="53"/>
        <v>0</v>
      </c>
      <c r="AE68" s="103">
        <f t="shared" si="53"/>
        <v>0</v>
      </c>
      <c r="AF68" s="103">
        <f t="shared" si="53"/>
        <v>0</v>
      </c>
      <c r="AG68" s="103">
        <f t="shared" si="53"/>
        <v>0</v>
      </c>
      <c r="AH68" s="103">
        <v>0</v>
      </c>
      <c r="AI68" s="103">
        <v>0</v>
      </c>
      <c r="AJ68" s="103">
        <f>AJ30-AJ99</f>
        <v>0</v>
      </c>
      <c r="AK68" s="103">
        <f>AK30-AK99</f>
        <v>0</v>
      </c>
      <c r="AL68" s="103">
        <f>AL30-AL99</f>
        <v>0</v>
      </c>
      <c r="AM68" s="103">
        <f>AM30-AM99</f>
        <v>0</v>
      </c>
      <c r="AO68" s="106">
        <f t="shared" si="38"/>
        <v>0</v>
      </c>
      <c r="AP68" s="107">
        <f t="shared" si="39"/>
        <v>0</v>
      </c>
      <c r="AQ68" s="106">
        <f t="shared" si="40"/>
        <v>0</v>
      </c>
    </row>
    <row r="69" spans="2:43" s="102" customFormat="1" x14ac:dyDescent="0.2">
      <c r="C69" s="102" t="s">
        <v>154</v>
      </c>
      <c r="D69" s="102" t="s">
        <v>45</v>
      </c>
      <c r="E69" s="104">
        <v>0.1</v>
      </c>
      <c r="F69" s="105">
        <v>0.01</v>
      </c>
      <c r="I69" s="103">
        <f t="shared" ref="I69:AM69" si="54">I15+I31-I100</f>
        <v>0</v>
      </c>
      <c r="J69" s="103">
        <f t="shared" si="54"/>
        <v>0</v>
      </c>
      <c r="K69" s="103">
        <f t="shared" si="54"/>
        <v>0</v>
      </c>
      <c r="L69" s="103">
        <f t="shared" si="54"/>
        <v>0</v>
      </c>
      <c r="M69" s="103">
        <f t="shared" si="54"/>
        <v>0</v>
      </c>
      <c r="N69" s="103">
        <f t="shared" si="54"/>
        <v>0</v>
      </c>
      <c r="O69" s="103">
        <f t="shared" si="54"/>
        <v>0</v>
      </c>
      <c r="P69" s="103">
        <f t="shared" si="54"/>
        <v>0</v>
      </c>
      <c r="Q69" s="103">
        <f t="shared" si="54"/>
        <v>0</v>
      </c>
      <c r="R69" s="103">
        <f t="shared" si="54"/>
        <v>0</v>
      </c>
      <c r="S69" s="103">
        <f t="shared" si="54"/>
        <v>0</v>
      </c>
      <c r="T69" s="103">
        <f t="shared" si="54"/>
        <v>0</v>
      </c>
      <c r="U69" s="103">
        <f t="shared" si="54"/>
        <v>0</v>
      </c>
      <c r="V69" s="103">
        <f t="shared" si="54"/>
        <v>0</v>
      </c>
      <c r="W69" s="103">
        <f t="shared" si="54"/>
        <v>0</v>
      </c>
      <c r="X69" s="103">
        <f t="shared" si="54"/>
        <v>0</v>
      </c>
      <c r="Y69" s="103">
        <f t="shared" si="54"/>
        <v>0</v>
      </c>
      <c r="Z69" s="103">
        <f t="shared" si="54"/>
        <v>0</v>
      </c>
      <c r="AA69" s="103">
        <f t="shared" si="54"/>
        <v>0</v>
      </c>
      <c r="AB69" s="103">
        <f t="shared" si="54"/>
        <v>0</v>
      </c>
      <c r="AC69" s="103">
        <f t="shared" si="54"/>
        <v>0</v>
      </c>
      <c r="AD69" s="103">
        <f t="shared" si="54"/>
        <v>0</v>
      </c>
      <c r="AE69" s="103">
        <f t="shared" si="54"/>
        <v>0</v>
      </c>
      <c r="AF69" s="103">
        <f t="shared" si="54"/>
        <v>0</v>
      </c>
      <c r="AG69" s="103">
        <f t="shared" si="54"/>
        <v>0</v>
      </c>
      <c r="AH69" s="103">
        <f t="shared" si="54"/>
        <v>0</v>
      </c>
      <c r="AI69" s="103">
        <f t="shared" si="54"/>
        <v>0</v>
      </c>
      <c r="AJ69" s="103">
        <f t="shared" si="54"/>
        <v>0</v>
      </c>
      <c r="AK69" s="103">
        <f t="shared" si="54"/>
        <v>0</v>
      </c>
      <c r="AL69" s="103">
        <f t="shared" si="54"/>
        <v>0</v>
      </c>
      <c r="AM69" s="103">
        <f t="shared" si="54"/>
        <v>0</v>
      </c>
      <c r="AO69" s="106">
        <f t="shared" si="38"/>
        <v>0</v>
      </c>
      <c r="AP69" s="107">
        <f t="shared" si="39"/>
        <v>0</v>
      </c>
      <c r="AQ69" s="106">
        <f t="shared" si="40"/>
        <v>0</v>
      </c>
    </row>
    <row r="70" spans="2:43" s="102" customFormat="1" x14ac:dyDescent="0.2">
      <c r="C70" s="102" t="s">
        <v>159</v>
      </c>
      <c r="D70" s="102" t="s">
        <v>18</v>
      </c>
      <c r="E70" s="104">
        <v>0.1</v>
      </c>
      <c r="F70" s="105">
        <v>0.01</v>
      </c>
      <c r="I70" s="103">
        <f>I16+I32-I101</f>
        <v>0</v>
      </c>
      <c r="J70" s="103">
        <f>J16+J32-J101</f>
        <v>0</v>
      </c>
      <c r="K70" s="103">
        <f t="shared" ref="K70:AM70" si="55">K32-K101</f>
        <v>0</v>
      </c>
      <c r="L70" s="103">
        <f t="shared" si="55"/>
        <v>0</v>
      </c>
      <c r="M70" s="103">
        <f t="shared" si="55"/>
        <v>0</v>
      </c>
      <c r="N70" s="103">
        <f t="shared" si="55"/>
        <v>0</v>
      </c>
      <c r="O70" s="103">
        <f t="shared" si="55"/>
        <v>0</v>
      </c>
      <c r="P70" s="103">
        <f t="shared" si="55"/>
        <v>0</v>
      </c>
      <c r="Q70" s="103">
        <f t="shared" si="55"/>
        <v>0</v>
      </c>
      <c r="R70" s="103">
        <f t="shared" si="55"/>
        <v>0</v>
      </c>
      <c r="S70" s="103">
        <f t="shared" si="55"/>
        <v>0</v>
      </c>
      <c r="T70" s="103">
        <f t="shared" si="55"/>
        <v>0</v>
      </c>
      <c r="U70" s="103">
        <f t="shared" si="55"/>
        <v>0</v>
      </c>
      <c r="V70" s="103">
        <f t="shared" si="55"/>
        <v>0</v>
      </c>
      <c r="W70" s="103">
        <f t="shared" si="55"/>
        <v>0</v>
      </c>
      <c r="X70" s="103">
        <f t="shared" si="55"/>
        <v>0</v>
      </c>
      <c r="Y70" s="103">
        <f t="shared" si="55"/>
        <v>0</v>
      </c>
      <c r="Z70" s="103">
        <f t="shared" si="55"/>
        <v>0</v>
      </c>
      <c r="AA70" s="103">
        <f t="shared" si="55"/>
        <v>0</v>
      </c>
      <c r="AB70" s="103">
        <f t="shared" si="55"/>
        <v>0</v>
      </c>
      <c r="AC70" s="103">
        <f t="shared" si="55"/>
        <v>0</v>
      </c>
      <c r="AD70" s="103">
        <f t="shared" si="55"/>
        <v>0</v>
      </c>
      <c r="AE70" s="103">
        <f t="shared" si="55"/>
        <v>0</v>
      </c>
      <c r="AF70" s="103">
        <f t="shared" si="55"/>
        <v>0</v>
      </c>
      <c r="AG70" s="103">
        <f t="shared" si="55"/>
        <v>0</v>
      </c>
      <c r="AH70" s="103">
        <f t="shared" si="55"/>
        <v>0</v>
      </c>
      <c r="AI70" s="103">
        <f t="shared" si="55"/>
        <v>0</v>
      </c>
      <c r="AJ70" s="103">
        <f t="shared" si="55"/>
        <v>0</v>
      </c>
      <c r="AK70" s="103">
        <f t="shared" si="55"/>
        <v>0</v>
      </c>
      <c r="AL70" s="103">
        <f t="shared" si="55"/>
        <v>0</v>
      </c>
      <c r="AM70" s="103">
        <f t="shared" si="55"/>
        <v>0</v>
      </c>
      <c r="AO70" s="106">
        <f t="shared" si="38"/>
        <v>0</v>
      </c>
      <c r="AP70" s="107">
        <f t="shared" si="39"/>
        <v>0</v>
      </c>
      <c r="AQ70" s="106">
        <f t="shared" si="40"/>
        <v>0</v>
      </c>
    </row>
    <row r="71" spans="2:43" s="102" customFormat="1" x14ac:dyDescent="0.2">
      <c r="C71" s="102" t="s">
        <v>57</v>
      </c>
      <c r="D71" s="102" t="s">
        <v>56</v>
      </c>
      <c r="E71" s="104">
        <v>0.1</v>
      </c>
      <c r="F71" s="105">
        <v>0.01</v>
      </c>
      <c r="I71" s="109">
        <f>I33-I102</f>
        <v>0</v>
      </c>
      <c r="J71" s="109">
        <f>J33-J102</f>
        <v>0</v>
      </c>
      <c r="K71" s="109">
        <f t="shared" ref="K71:AM71" si="56">K33-K102</f>
        <v>0</v>
      </c>
      <c r="L71" s="109">
        <f t="shared" si="56"/>
        <v>0</v>
      </c>
      <c r="M71" s="109">
        <f t="shared" si="56"/>
        <v>0</v>
      </c>
      <c r="N71" s="109">
        <f t="shared" si="56"/>
        <v>0</v>
      </c>
      <c r="O71" s="109">
        <f t="shared" si="56"/>
        <v>0</v>
      </c>
      <c r="P71" s="109">
        <f t="shared" si="56"/>
        <v>0</v>
      </c>
      <c r="Q71" s="109">
        <f t="shared" si="56"/>
        <v>0</v>
      </c>
      <c r="R71" s="109">
        <f t="shared" si="56"/>
        <v>0</v>
      </c>
      <c r="S71" s="109">
        <f t="shared" si="56"/>
        <v>0</v>
      </c>
      <c r="T71" s="109">
        <f t="shared" si="56"/>
        <v>0</v>
      </c>
      <c r="U71" s="109">
        <f t="shared" si="56"/>
        <v>0</v>
      </c>
      <c r="V71" s="109">
        <f t="shared" si="56"/>
        <v>0</v>
      </c>
      <c r="W71" s="109">
        <f t="shared" si="56"/>
        <v>0</v>
      </c>
      <c r="X71" s="109">
        <f t="shared" si="56"/>
        <v>0</v>
      </c>
      <c r="Y71" s="109">
        <f t="shared" si="56"/>
        <v>0</v>
      </c>
      <c r="Z71" s="109">
        <f t="shared" si="56"/>
        <v>0</v>
      </c>
      <c r="AA71" s="109">
        <f t="shared" si="56"/>
        <v>0</v>
      </c>
      <c r="AB71" s="109">
        <f t="shared" si="56"/>
        <v>0</v>
      </c>
      <c r="AC71" s="109">
        <f t="shared" si="56"/>
        <v>0</v>
      </c>
      <c r="AD71" s="109">
        <f t="shared" si="56"/>
        <v>0</v>
      </c>
      <c r="AE71" s="109">
        <f t="shared" si="56"/>
        <v>0</v>
      </c>
      <c r="AF71" s="109">
        <f t="shared" si="56"/>
        <v>0</v>
      </c>
      <c r="AG71" s="109">
        <f t="shared" si="56"/>
        <v>0</v>
      </c>
      <c r="AH71" s="109">
        <f t="shared" si="56"/>
        <v>0</v>
      </c>
      <c r="AI71" s="109">
        <f t="shared" si="56"/>
        <v>0</v>
      </c>
      <c r="AJ71" s="109">
        <f t="shared" si="56"/>
        <v>0</v>
      </c>
      <c r="AK71" s="109">
        <f t="shared" si="56"/>
        <v>0</v>
      </c>
      <c r="AL71" s="109">
        <f t="shared" si="56"/>
        <v>0</v>
      </c>
      <c r="AM71" s="109">
        <f t="shared" si="56"/>
        <v>0</v>
      </c>
      <c r="AO71" s="106">
        <f>SUM(I71:AN71)-AQ71</f>
        <v>0</v>
      </c>
      <c r="AP71" s="107">
        <f t="shared" si="39"/>
        <v>0</v>
      </c>
      <c r="AQ71" s="106">
        <f t="shared" si="40"/>
        <v>0</v>
      </c>
    </row>
    <row r="72" spans="2:43" s="102" customFormat="1" x14ac:dyDescent="0.2">
      <c r="C72" s="102" t="s">
        <v>93</v>
      </c>
      <c r="D72" s="102" t="s">
        <v>94</v>
      </c>
      <c r="E72" s="104"/>
      <c r="F72" s="105">
        <v>0.01</v>
      </c>
      <c r="I72" s="110">
        <f>I53</f>
        <v>0</v>
      </c>
      <c r="J72" s="110">
        <f>J53</f>
        <v>0</v>
      </c>
      <c r="K72" s="110">
        <f>K53</f>
        <v>0</v>
      </c>
      <c r="L72" s="110">
        <f>L53</f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0">
        <v>0</v>
      </c>
      <c r="U72" s="110">
        <v>0</v>
      </c>
      <c r="V72" s="110">
        <v>0</v>
      </c>
      <c r="W72" s="110">
        <v>0</v>
      </c>
      <c r="X72" s="110">
        <v>0</v>
      </c>
      <c r="Y72" s="110">
        <v>0</v>
      </c>
      <c r="Z72" s="110">
        <v>0</v>
      </c>
      <c r="AA72" s="110">
        <v>0</v>
      </c>
      <c r="AB72" s="110">
        <v>0</v>
      </c>
      <c r="AC72" s="110">
        <v>0</v>
      </c>
      <c r="AD72" s="110">
        <v>0</v>
      </c>
      <c r="AE72" s="110">
        <v>0</v>
      </c>
      <c r="AF72" s="110">
        <v>0</v>
      </c>
      <c r="AG72" s="110">
        <v>0</v>
      </c>
      <c r="AH72" s="110">
        <v>0</v>
      </c>
      <c r="AI72" s="110">
        <v>0</v>
      </c>
      <c r="AJ72" s="110">
        <v>0</v>
      </c>
      <c r="AK72" s="110">
        <v>0</v>
      </c>
      <c r="AL72" s="110">
        <v>0</v>
      </c>
      <c r="AM72" s="110">
        <v>0</v>
      </c>
      <c r="AN72" s="102">
        <v>0</v>
      </c>
      <c r="AO72" s="110">
        <f>SUM(K72:AL72)</f>
        <v>0</v>
      </c>
      <c r="AP72" s="111">
        <f t="shared" si="39"/>
        <v>0</v>
      </c>
      <c r="AQ72" s="110">
        <f>AO72*F72</f>
        <v>0</v>
      </c>
    </row>
    <row r="73" spans="2:43" s="102" customFormat="1" x14ac:dyDescent="0.2">
      <c r="I73" s="112">
        <f t="shared" ref="I73:AL73" si="57">SUM(I57:I71)</f>
        <v>45000</v>
      </c>
      <c r="J73" s="112">
        <f t="shared" si="57"/>
        <v>45000</v>
      </c>
      <c r="K73" s="112">
        <f t="shared" si="57"/>
        <v>45000</v>
      </c>
      <c r="L73" s="112">
        <f t="shared" si="57"/>
        <v>45000</v>
      </c>
      <c r="M73" s="112">
        <f t="shared" si="57"/>
        <v>45000</v>
      </c>
      <c r="N73" s="112">
        <f t="shared" si="57"/>
        <v>45000</v>
      </c>
      <c r="O73" s="112">
        <f t="shared" si="57"/>
        <v>45000</v>
      </c>
      <c r="P73" s="112">
        <f t="shared" si="57"/>
        <v>45000</v>
      </c>
      <c r="Q73" s="112">
        <f t="shared" si="57"/>
        <v>40000</v>
      </c>
      <c r="R73" s="112">
        <f t="shared" si="57"/>
        <v>40000</v>
      </c>
      <c r="S73" s="112">
        <f t="shared" si="57"/>
        <v>40000</v>
      </c>
      <c r="T73" s="112">
        <f t="shared" si="57"/>
        <v>40000</v>
      </c>
      <c r="U73" s="112">
        <f t="shared" si="57"/>
        <v>38500</v>
      </c>
      <c r="V73" s="112">
        <f t="shared" si="57"/>
        <v>15000</v>
      </c>
      <c r="W73" s="112">
        <f t="shared" si="57"/>
        <v>38500</v>
      </c>
      <c r="X73" s="112">
        <f t="shared" si="57"/>
        <v>38500</v>
      </c>
      <c r="Y73" s="112">
        <f t="shared" si="57"/>
        <v>25000</v>
      </c>
      <c r="Z73" s="112">
        <f t="shared" si="57"/>
        <v>25000</v>
      </c>
      <c r="AA73" s="112">
        <f t="shared" si="57"/>
        <v>25000</v>
      </c>
      <c r="AB73" s="112">
        <f t="shared" si="57"/>
        <v>15000</v>
      </c>
      <c r="AC73" s="112">
        <f t="shared" si="57"/>
        <v>38500</v>
      </c>
      <c r="AD73" s="112">
        <f t="shared" si="57"/>
        <v>33500</v>
      </c>
      <c r="AE73" s="112">
        <f t="shared" si="57"/>
        <v>33500</v>
      </c>
      <c r="AF73" s="112">
        <f t="shared" si="57"/>
        <v>33500</v>
      </c>
      <c r="AG73" s="112">
        <f t="shared" si="57"/>
        <v>33500</v>
      </c>
      <c r="AH73" s="112">
        <f t="shared" si="57"/>
        <v>33500</v>
      </c>
      <c r="AI73" s="112">
        <f t="shared" si="57"/>
        <v>38500</v>
      </c>
      <c r="AJ73" s="112">
        <f t="shared" si="57"/>
        <v>38500</v>
      </c>
      <c r="AK73" s="112">
        <f t="shared" si="57"/>
        <v>33500</v>
      </c>
      <c r="AL73" s="112">
        <f t="shared" si="57"/>
        <v>45000</v>
      </c>
      <c r="AM73" s="112">
        <f>SUM(AM57:AM72)</f>
        <v>0</v>
      </c>
      <c r="AO73" s="112">
        <f>SUM(AO57:AO72)</f>
        <v>1090980</v>
      </c>
      <c r="AP73" s="113">
        <f>SUM(AP57:AP72)</f>
        <v>109098</v>
      </c>
      <c r="AQ73" s="112">
        <f>SUM(AQ57:AQ72)</f>
        <v>11020</v>
      </c>
    </row>
    <row r="74" spans="2:43" s="102" customFormat="1" x14ac:dyDescent="0.2"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</row>
    <row r="75" spans="2:43" s="102" customFormat="1" hidden="1" x14ac:dyDescent="0.2">
      <c r="B75" s="114" t="s">
        <v>99</v>
      </c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2:43" s="102" customFormat="1" hidden="1" x14ac:dyDescent="0.2">
      <c r="C76" s="102" t="s">
        <v>96</v>
      </c>
      <c r="D76" s="102" t="s">
        <v>97</v>
      </c>
      <c r="I76" s="106">
        <v>0</v>
      </c>
      <c r="J76" s="106">
        <v>0</v>
      </c>
      <c r="K76" s="106">
        <v>0</v>
      </c>
      <c r="L76" s="106">
        <v>0</v>
      </c>
      <c r="M76" s="106">
        <v>0</v>
      </c>
      <c r="N76" s="106">
        <v>0</v>
      </c>
      <c r="O76" s="106">
        <v>0</v>
      </c>
      <c r="P76" s="106">
        <v>0</v>
      </c>
      <c r="Q76" s="106">
        <v>0</v>
      </c>
      <c r="R76" s="106">
        <v>0</v>
      </c>
      <c r="S76" s="106">
        <v>0</v>
      </c>
      <c r="T76" s="106">
        <v>0</v>
      </c>
      <c r="U76" s="106">
        <v>0</v>
      </c>
      <c r="V76" s="106">
        <v>0</v>
      </c>
      <c r="W76" s="106">
        <v>0</v>
      </c>
      <c r="X76" s="106">
        <v>0</v>
      </c>
      <c r="Y76" s="106">
        <v>0</v>
      </c>
      <c r="Z76" s="106">
        <v>0</v>
      </c>
      <c r="AA76" s="106">
        <v>0</v>
      </c>
      <c r="AB76" s="106">
        <v>0</v>
      </c>
      <c r="AC76" s="106">
        <v>0</v>
      </c>
      <c r="AD76" s="106">
        <v>0</v>
      </c>
      <c r="AE76" s="106">
        <v>0</v>
      </c>
      <c r="AF76" s="106">
        <v>0</v>
      </c>
      <c r="AG76" s="106">
        <v>0</v>
      </c>
      <c r="AH76" s="106">
        <v>0</v>
      </c>
      <c r="AI76" s="106">
        <v>0</v>
      </c>
      <c r="AJ76" s="106">
        <v>0</v>
      </c>
      <c r="AK76" s="106">
        <v>0</v>
      </c>
      <c r="AL76" s="106">
        <v>0</v>
      </c>
      <c r="AM76" s="106">
        <v>0</v>
      </c>
      <c r="AO76" s="106">
        <f>SUM(I76:AN76)</f>
        <v>0</v>
      </c>
      <c r="AP76" s="107">
        <f>SUM(I76:AM76)*E76</f>
        <v>0</v>
      </c>
    </row>
    <row r="77" spans="2:43" s="102" customFormat="1" hidden="1" x14ac:dyDescent="0.2"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</row>
    <row r="78" spans="2:43" s="102" customFormat="1" hidden="1" x14ac:dyDescent="0.2">
      <c r="B78" s="114" t="s">
        <v>99</v>
      </c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</row>
    <row r="79" spans="2:43" s="102" customFormat="1" hidden="1" x14ac:dyDescent="0.2">
      <c r="C79" s="102" t="s">
        <v>96</v>
      </c>
      <c r="D79" s="102" t="s">
        <v>97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0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O79" s="106">
        <f>SUM(I79:AN79)</f>
        <v>0</v>
      </c>
      <c r="AP79" s="107">
        <f>SUM(I79:AM79)*E79</f>
        <v>0</v>
      </c>
    </row>
    <row r="80" spans="2:43" s="102" customFormat="1" x14ac:dyDescent="0.2">
      <c r="I80" s="106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</row>
    <row r="81" spans="1:44" s="102" customFormat="1" x14ac:dyDescent="0.2">
      <c r="I81" s="106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</row>
    <row r="82" spans="1:44" s="102" customFormat="1" x14ac:dyDescent="0.2"/>
    <row r="83" spans="1:44" s="89" customFormat="1" x14ac:dyDescent="0.2">
      <c r="A83" s="88" t="s">
        <v>8</v>
      </c>
      <c r="B83" s="88"/>
      <c r="E83" s="89" t="s">
        <v>83</v>
      </c>
      <c r="G83" s="89" t="s">
        <v>101</v>
      </c>
      <c r="AO83" s="90" t="s">
        <v>104</v>
      </c>
      <c r="AP83" s="90" t="s">
        <v>102</v>
      </c>
    </row>
    <row r="84" spans="1:44" x14ac:dyDescent="0.2">
      <c r="A84" s="5"/>
      <c r="B84" s="95" t="s">
        <v>113</v>
      </c>
    </row>
    <row r="85" spans="1:44" s="102" customFormat="1" x14ac:dyDescent="0.2">
      <c r="C85" s="102" t="s">
        <v>90</v>
      </c>
      <c r="D85" s="102" t="s">
        <v>91</v>
      </c>
      <c r="G85" s="102">
        <v>0.04</v>
      </c>
      <c r="I85" s="106">
        <f t="shared" ref="I85:AM85" si="58">I73-(I57*$F57+I58*$F58+I59*$F59+I60*$F60+I61*$F61+I63*$F63+I64*$F64+I65*$F65+I66*$F66+I67*$F67+I68*$F68+I69*$F69+I70*$F70+I71*$F71+I62*$F62)-I72*$F72-I103-I106-I110-I116-I120+I103</f>
        <v>44550</v>
      </c>
      <c r="J85" s="106">
        <f t="shared" si="58"/>
        <v>44550</v>
      </c>
      <c r="K85" s="106">
        <f t="shared" si="58"/>
        <v>44550</v>
      </c>
      <c r="L85" s="106">
        <f t="shared" si="58"/>
        <v>44550</v>
      </c>
      <c r="M85" s="106">
        <f t="shared" si="58"/>
        <v>44550</v>
      </c>
      <c r="N85" s="106">
        <f t="shared" si="58"/>
        <v>44550</v>
      </c>
      <c r="O85" s="106">
        <f t="shared" si="58"/>
        <v>44550</v>
      </c>
      <c r="P85" s="106">
        <f t="shared" si="58"/>
        <v>44550</v>
      </c>
      <c r="Q85" s="106">
        <f t="shared" si="58"/>
        <v>39600</v>
      </c>
      <c r="R85" s="106">
        <f t="shared" si="58"/>
        <v>39600</v>
      </c>
      <c r="S85" s="106">
        <f t="shared" si="58"/>
        <v>39600</v>
      </c>
      <c r="T85" s="106">
        <f t="shared" si="58"/>
        <v>39600</v>
      </c>
      <c r="U85" s="106">
        <f t="shared" si="58"/>
        <v>38115</v>
      </c>
      <c r="V85" s="106">
        <f t="shared" si="58"/>
        <v>14850</v>
      </c>
      <c r="W85" s="106">
        <f t="shared" si="58"/>
        <v>38115</v>
      </c>
      <c r="X85" s="106">
        <f t="shared" si="58"/>
        <v>38115</v>
      </c>
      <c r="Y85" s="106">
        <f t="shared" si="58"/>
        <v>24750</v>
      </c>
      <c r="Z85" s="106">
        <f t="shared" si="58"/>
        <v>24750</v>
      </c>
      <c r="AA85" s="106">
        <f t="shared" si="58"/>
        <v>24750</v>
      </c>
      <c r="AB85" s="106">
        <f t="shared" si="58"/>
        <v>14850</v>
      </c>
      <c r="AC85" s="106">
        <f t="shared" si="58"/>
        <v>38115</v>
      </c>
      <c r="AD85" s="106">
        <f t="shared" si="58"/>
        <v>33165</v>
      </c>
      <c r="AE85" s="106">
        <f t="shared" si="58"/>
        <v>33165</v>
      </c>
      <c r="AF85" s="106">
        <f t="shared" si="58"/>
        <v>33165</v>
      </c>
      <c r="AG85" s="106">
        <f t="shared" si="58"/>
        <v>33165</v>
      </c>
      <c r="AH85" s="106">
        <f t="shared" si="58"/>
        <v>33165</v>
      </c>
      <c r="AI85" s="106">
        <f t="shared" si="58"/>
        <v>38115</v>
      </c>
      <c r="AJ85" s="106">
        <f t="shared" si="58"/>
        <v>38115</v>
      </c>
      <c r="AK85" s="106">
        <f t="shared" si="58"/>
        <v>33165</v>
      </c>
      <c r="AL85" s="106">
        <f t="shared" si="58"/>
        <v>44550</v>
      </c>
      <c r="AM85" s="106">
        <f t="shared" si="58"/>
        <v>0</v>
      </c>
      <c r="AO85" s="106">
        <f>SUM(I85:AN85)</f>
        <v>1090980</v>
      </c>
      <c r="AP85" s="107">
        <f>AP17+AP38+AP41+AP44+AP73+AP76+AP79-AP103-AP106-AP110-AP116-AP120</f>
        <v>3704823</v>
      </c>
    </row>
    <row r="86" spans="1:44" x14ac:dyDescent="0.2">
      <c r="K86" s="16"/>
      <c r="AP86" s="17"/>
    </row>
    <row r="87" spans="1:44" x14ac:dyDescent="0.2">
      <c r="B87" s="95" t="s">
        <v>110</v>
      </c>
      <c r="K87" s="16"/>
      <c r="AR87" s="17"/>
    </row>
    <row r="88" spans="1:44" x14ac:dyDescent="0.2">
      <c r="B88" s="56"/>
      <c r="C88" s="102" t="s">
        <v>127</v>
      </c>
      <c r="D88" s="102" t="s">
        <v>128</v>
      </c>
      <c r="E88" s="1">
        <v>3.0390000000000001</v>
      </c>
      <c r="I88" s="11">
        <v>0</v>
      </c>
      <c r="J88" s="11">
        <v>0</v>
      </c>
      <c r="K88" s="11">
        <v>0</v>
      </c>
      <c r="L88" s="11">
        <f t="shared" ref="L88:AG88" si="59">K88</f>
        <v>0</v>
      </c>
      <c r="M88" s="11">
        <f t="shared" si="59"/>
        <v>0</v>
      </c>
      <c r="N88" s="11">
        <f t="shared" si="59"/>
        <v>0</v>
      </c>
      <c r="O88" s="11">
        <f t="shared" si="59"/>
        <v>0</v>
      </c>
      <c r="P88" s="11">
        <f t="shared" si="59"/>
        <v>0</v>
      </c>
      <c r="Q88" s="11">
        <f t="shared" si="59"/>
        <v>0</v>
      </c>
      <c r="R88" s="11">
        <f t="shared" si="59"/>
        <v>0</v>
      </c>
      <c r="S88" s="11">
        <f t="shared" si="59"/>
        <v>0</v>
      </c>
      <c r="T88" s="11">
        <f t="shared" si="59"/>
        <v>0</v>
      </c>
      <c r="U88" s="11">
        <f t="shared" si="59"/>
        <v>0</v>
      </c>
      <c r="V88" s="11">
        <f t="shared" si="59"/>
        <v>0</v>
      </c>
      <c r="W88" s="11">
        <f t="shared" si="59"/>
        <v>0</v>
      </c>
      <c r="X88" s="11">
        <f t="shared" si="59"/>
        <v>0</v>
      </c>
      <c r="Y88" s="11">
        <f t="shared" si="59"/>
        <v>0</v>
      </c>
      <c r="Z88" s="11">
        <f t="shared" si="59"/>
        <v>0</v>
      </c>
      <c r="AA88" s="11">
        <f t="shared" si="59"/>
        <v>0</v>
      </c>
      <c r="AB88" s="11">
        <f t="shared" si="59"/>
        <v>0</v>
      </c>
      <c r="AC88" s="11">
        <f t="shared" si="59"/>
        <v>0</v>
      </c>
      <c r="AD88" s="11">
        <f t="shared" si="59"/>
        <v>0</v>
      </c>
      <c r="AE88" s="11">
        <f t="shared" si="59"/>
        <v>0</v>
      </c>
      <c r="AF88" s="11">
        <f t="shared" si="59"/>
        <v>0</v>
      </c>
      <c r="AG88" s="11">
        <f t="shared" si="59"/>
        <v>0</v>
      </c>
      <c r="AH88" s="11">
        <v>0</v>
      </c>
      <c r="AI88" s="11">
        <f t="shared" ref="AI88:AL89" si="60">AH88</f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>SUM(I88:AN88)</f>
        <v>0</v>
      </c>
      <c r="AP88" s="16">
        <f t="shared" ref="AP88:AP102" si="61">SUM(I88:AM88)*E88</f>
        <v>0</v>
      </c>
      <c r="AR88" s="17"/>
    </row>
    <row r="89" spans="1:44" x14ac:dyDescent="0.2">
      <c r="B89" s="56"/>
      <c r="C89" s="102" t="s">
        <v>48</v>
      </c>
      <c r="D89" s="102" t="s">
        <v>49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v>0</v>
      </c>
      <c r="AO89" s="16">
        <f>SUM(I89:AN89)</f>
        <v>0</v>
      </c>
      <c r="AP89" s="16">
        <f t="shared" si="61"/>
        <v>0</v>
      </c>
      <c r="AR89" s="17"/>
    </row>
    <row r="90" spans="1:44" x14ac:dyDescent="0.2">
      <c r="B90" s="56"/>
      <c r="C90" s="102" t="s">
        <v>121</v>
      </c>
      <c r="D90" s="102" t="s">
        <v>122</v>
      </c>
      <c r="E90" s="1">
        <v>3.0390000000000001</v>
      </c>
      <c r="I90" s="11">
        <v>0</v>
      </c>
      <c r="J90" s="11">
        <v>0</v>
      </c>
      <c r="K90" s="11">
        <v>0</v>
      </c>
      <c r="L90" s="11">
        <f>K90</f>
        <v>0</v>
      </c>
      <c r="M90" s="11">
        <f>L90</f>
        <v>0</v>
      </c>
      <c r="N90" s="11">
        <f>M90</f>
        <v>0</v>
      </c>
      <c r="O90" s="11">
        <v>0</v>
      </c>
      <c r="P90" s="11">
        <f>O90</f>
        <v>0</v>
      </c>
      <c r="Q90" s="11">
        <f>P90</f>
        <v>0</v>
      </c>
      <c r="R90" s="11">
        <v>0</v>
      </c>
      <c r="S90" s="11">
        <v>0</v>
      </c>
      <c r="T90" s="11">
        <v>0</v>
      </c>
      <c r="U90" s="11">
        <f>T90</f>
        <v>0</v>
      </c>
      <c r="V90" s="11">
        <f>U90</f>
        <v>0</v>
      </c>
      <c r="W90" s="11">
        <f>V90</f>
        <v>0</v>
      </c>
      <c r="X90" s="11">
        <v>0</v>
      </c>
      <c r="Y90" s="11">
        <f>X90</f>
        <v>0</v>
      </c>
      <c r="Z90" s="11">
        <f>Y90</f>
        <v>0</v>
      </c>
      <c r="AA90" s="11">
        <f>Z90</f>
        <v>0</v>
      </c>
      <c r="AB90" s="11">
        <f>AA90</f>
        <v>0</v>
      </c>
      <c r="AC90" s="11">
        <f>AB90</f>
        <v>0</v>
      </c>
      <c r="AD90" s="11">
        <v>0</v>
      </c>
      <c r="AE90" s="11">
        <v>0</v>
      </c>
      <c r="AF90" s="11">
        <f>AE90</f>
        <v>0</v>
      </c>
      <c r="AG90" s="11">
        <f>AF90</f>
        <v>0</v>
      </c>
      <c r="AH90" s="11">
        <v>0</v>
      </c>
      <c r="AI90" s="11">
        <v>0</v>
      </c>
      <c r="AJ90" s="11">
        <f t="shared" ref="AJ90:AL102" si="62">AI90</f>
        <v>0</v>
      </c>
      <c r="AK90" s="11">
        <f t="shared" si="62"/>
        <v>0</v>
      </c>
      <c r="AL90" s="11">
        <f t="shared" si="62"/>
        <v>0</v>
      </c>
      <c r="AM90" s="11">
        <v>0</v>
      </c>
      <c r="AO90" s="16">
        <f>SUM(I90:AL90)</f>
        <v>0</v>
      </c>
      <c r="AP90" s="16">
        <f t="shared" si="61"/>
        <v>0</v>
      </c>
      <c r="AR90" s="17"/>
    </row>
    <row r="91" spans="1:44" x14ac:dyDescent="0.2">
      <c r="B91" s="56"/>
      <c r="C91" s="102" t="s">
        <v>34</v>
      </c>
      <c r="D91" s="102" t="s">
        <v>17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ref="AI91:AI102" si="63">AH91</f>
        <v>0</v>
      </c>
      <c r="AJ91" s="11">
        <f t="shared" si="62"/>
        <v>0</v>
      </c>
      <c r="AK91" s="11">
        <f t="shared" si="62"/>
        <v>0</v>
      </c>
      <c r="AL91" s="11">
        <f t="shared" si="62"/>
        <v>0</v>
      </c>
      <c r="AM91" s="11">
        <f>AL91</f>
        <v>0</v>
      </c>
      <c r="AO91" s="16">
        <f t="shared" ref="AO91:AO121" si="64">SUM(I91:AN91)</f>
        <v>0</v>
      </c>
      <c r="AP91" s="16">
        <f t="shared" si="61"/>
        <v>0</v>
      </c>
      <c r="AR91" s="17"/>
    </row>
    <row r="92" spans="1:44" x14ac:dyDescent="0.2">
      <c r="B92" s="56"/>
      <c r="C92" s="102" t="s">
        <v>130</v>
      </c>
      <c r="D92" s="102" t="s">
        <v>132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3"/>
        <v>0</v>
      </c>
      <c r="AJ92" s="11">
        <f t="shared" si="62"/>
        <v>0</v>
      </c>
      <c r="AK92" s="11">
        <f t="shared" si="62"/>
        <v>0</v>
      </c>
      <c r="AL92" s="11">
        <f t="shared" si="62"/>
        <v>0</v>
      </c>
      <c r="AM92" s="11">
        <v>0</v>
      </c>
      <c r="AO92" s="16">
        <f t="shared" si="64"/>
        <v>0</v>
      </c>
      <c r="AP92" s="16">
        <f t="shared" si="61"/>
        <v>0</v>
      </c>
      <c r="AR92" s="17"/>
    </row>
    <row r="93" spans="1:44" x14ac:dyDescent="0.2">
      <c r="B93" s="56"/>
      <c r="C93" s="102" t="s">
        <v>108</v>
      </c>
      <c r="D93" s="102" t="s">
        <v>109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3"/>
        <v>0</v>
      </c>
      <c r="AJ93" s="11">
        <f t="shared" si="62"/>
        <v>0</v>
      </c>
      <c r="AK93" s="11">
        <f t="shared" si="62"/>
        <v>0</v>
      </c>
      <c r="AL93" s="11">
        <f t="shared" si="62"/>
        <v>0</v>
      </c>
      <c r="AM93" s="11">
        <f>AL93</f>
        <v>0</v>
      </c>
      <c r="AO93" s="16">
        <f t="shared" si="64"/>
        <v>0</v>
      </c>
      <c r="AP93" s="16">
        <f t="shared" si="61"/>
        <v>0</v>
      </c>
      <c r="AR93" s="17"/>
    </row>
    <row r="94" spans="1:44" x14ac:dyDescent="0.2">
      <c r="B94" s="56"/>
      <c r="C94" s="102" t="s">
        <v>36</v>
      </c>
      <c r="D94" s="102" t="s">
        <v>26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3"/>
        <v>0</v>
      </c>
      <c r="AJ94" s="11">
        <f t="shared" si="62"/>
        <v>0</v>
      </c>
      <c r="AK94" s="11">
        <f t="shared" si="62"/>
        <v>0</v>
      </c>
      <c r="AL94" s="11">
        <f t="shared" si="62"/>
        <v>0</v>
      </c>
      <c r="AM94" s="11">
        <f>AL94</f>
        <v>0</v>
      </c>
      <c r="AO94" s="16">
        <f t="shared" si="64"/>
        <v>0</v>
      </c>
      <c r="AP94" s="16">
        <f t="shared" si="61"/>
        <v>0</v>
      </c>
      <c r="AR94" s="17"/>
    </row>
    <row r="95" spans="1:44" x14ac:dyDescent="0.2">
      <c r="B95" s="56"/>
      <c r="C95" s="102" t="s">
        <v>123</v>
      </c>
      <c r="D95" s="102" t="s">
        <v>41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3"/>
        <v>0</v>
      </c>
      <c r="AJ95" s="11">
        <f t="shared" si="62"/>
        <v>0</v>
      </c>
      <c r="AK95" s="11">
        <f t="shared" si="62"/>
        <v>0</v>
      </c>
      <c r="AL95" s="11">
        <f t="shared" si="62"/>
        <v>0</v>
      </c>
      <c r="AM95" s="11">
        <v>0</v>
      </c>
      <c r="AO95" s="16">
        <f t="shared" si="64"/>
        <v>0</v>
      </c>
      <c r="AP95" s="16">
        <f t="shared" si="61"/>
        <v>0</v>
      </c>
      <c r="AR95" s="17"/>
    </row>
    <row r="96" spans="1:44" x14ac:dyDescent="0.2">
      <c r="B96" s="56"/>
      <c r="C96" s="102" t="s">
        <v>82</v>
      </c>
      <c r="D96" s="102" t="s">
        <v>43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3"/>
        <v>0</v>
      </c>
      <c r="AJ96" s="11">
        <f t="shared" si="62"/>
        <v>0</v>
      </c>
      <c r="AK96" s="11">
        <f t="shared" si="62"/>
        <v>0</v>
      </c>
      <c r="AL96" s="11">
        <f t="shared" si="62"/>
        <v>0</v>
      </c>
      <c r="AM96" s="11">
        <f t="shared" ref="AM96:AM102" si="65">AL96</f>
        <v>0</v>
      </c>
      <c r="AO96" s="16">
        <f t="shared" si="64"/>
        <v>0</v>
      </c>
      <c r="AP96" s="16">
        <f t="shared" si="61"/>
        <v>0</v>
      </c>
      <c r="AR96" s="17"/>
    </row>
    <row r="97" spans="2:44" x14ac:dyDescent="0.2">
      <c r="B97" s="56"/>
      <c r="C97" s="102" t="s">
        <v>37</v>
      </c>
      <c r="D97" s="102" t="s">
        <v>27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3"/>
        <v>0</v>
      </c>
      <c r="AJ97" s="11">
        <f t="shared" si="62"/>
        <v>0</v>
      </c>
      <c r="AK97" s="11">
        <f t="shared" si="62"/>
        <v>0</v>
      </c>
      <c r="AL97" s="11">
        <f t="shared" si="62"/>
        <v>0</v>
      </c>
      <c r="AM97" s="11">
        <f t="shared" si="65"/>
        <v>0</v>
      </c>
      <c r="AO97" s="16">
        <f t="shared" si="64"/>
        <v>0</v>
      </c>
      <c r="AP97" s="16">
        <f t="shared" si="61"/>
        <v>0</v>
      </c>
      <c r="AR97" s="17"/>
    </row>
    <row r="98" spans="2:44" x14ac:dyDescent="0.2">
      <c r="B98" s="56"/>
      <c r="C98" s="102" t="s">
        <v>86</v>
      </c>
      <c r="D98" s="102" t="s">
        <v>53</v>
      </c>
      <c r="E98" s="1">
        <v>3.0390000000000001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f t="shared" si="63"/>
        <v>0</v>
      </c>
      <c r="AJ98" s="11">
        <f t="shared" si="62"/>
        <v>0</v>
      </c>
      <c r="AK98" s="11">
        <f t="shared" si="62"/>
        <v>0</v>
      </c>
      <c r="AL98" s="11">
        <f t="shared" si="62"/>
        <v>0</v>
      </c>
      <c r="AM98" s="11">
        <f t="shared" si="65"/>
        <v>0</v>
      </c>
      <c r="AO98" s="16">
        <f t="shared" si="64"/>
        <v>0</v>
      </c>
      <c r="AP98" s="16">
        <f t="shared" si="61"/>
        <v>0</v>
      </c>
      <c r="AR98" s="17"/>
    </row>
    <row r="99" spans="2:44" x14ac:dyDescent="0.2">
      <c r="B99" s="56"/>
      <c r="C99" s="102" t="s">
        <v>54</v>
      </c>
      <c r="D99" s="102" t="s">
        <v>55</v>
      </c>
      <c r="E99" s="1">
        <v>3.0390000000000001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f t="shared" si="63"/>
        <v>0</v>
      </c>
      <c r="AJ99" s="11">
        <f t="shared" si="62"/>
        <v>0</v>
      </c>
      <c r="AK99" s="11">
        <f t="shared" si="62"/>
        <v>0</v>
      </c>
      <c r="AL99" s="11">
        <f t="shared" si="62"/>
        <v>0</v>
      </c>
      <c r="AM99" s="11">
        <f t="shared" si="65"/>
        <v>0</v>
      </c>
      <c r="AO99" s="16">
        <f t="shared" si="64"/>
        <v>0</v>
      </c>
      <c r="AP99" s="16">
        <f t="shared" si="61"/>
        <v>0</v>
      </c>
      <c r="AR99" s="17"/>
    </row>
    <row r="100" spans="2:44" x14ac:dyDescent="0.2">
      <c r="B100" s="56"/>
      <c r="C100" s="102" t="s">
        <v>44</v>
      </c>
      <c r="D100" s="102" t="s">
        <v>45</v>
      </c>
      <c r="E100" s="1">
        <v>3.0390000000000001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f t="shared" si="63"/>
        <v>0</v>
      </c>
      <c r="AJ100" s="11">
        <f t="shared" si="62"/>
        <v>0</v>
      </c>
      <c r="AK100" s="11">
        <f t="shared" si="62"/>
        <v>0</v>
      </c>
      <c r="AL100" s="11">
        <f t="shared" si="62"/>
        <v>0</v>
      </c>
      <c r="AM100" s="11">
        <f t="shared" si="65"/>
        <v>0</v>
      </c>
      <c r="AO100" s="16">
        <f t="shared" si="64"/>
        <v>0</v>
      </c>
      <c r="AP100" s="16">
        <f t="shared" si="61"/>
        <v>0</v>
      </c>
      <c r="AR100" s="17"/>
    </row>
    <row r="101" spans="2:44" x14ac:dyDescent="0.2">
      <c r="B101" s="56"/>
      <c r="C101" s="102" t="s">
        <v>38</v>
      </c>
      <c r="D101" s="102" t="s">
        <v>18</v>
      </c>
      <c r="E101" s="1">
        <v>3.0390000000000001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f t="shared" si="63"/>
        <v>0</v>
      </c>
      <c r="AJ101" s="11">
        <f t="shared" si="62"/>
        <v>0</v>
      </c>
      <c r="AK101" s="11">
        <f t="shared" si="62"/>
        <v>0</v>
      </c>
      <c r="AL101" s="11">
        <f t="shared" si="62"/>
        <v>0</v>
      </c>
      <c r="AM101" s="11">
        <f t="shared" si="65"/>
        <v>0</v>
      </c>
      <c r="AO101" s="64">
        <f t="shared" si="64"/>
        <v>0</v>
      </c>
      <c r="AP101" s="64">
        <f t="shared" si="61"/>
        <v>0</v>
      </c>
      <c r="AR101" s="17"/>
    </row>
    <row r="102" spans="2:44" x14ac:dyDescent="0.2">
      <c r="B102" s="56"/>
      <c r="C102" s="102" t="s">
        <v>57</v>
      </c>
      <c r="D102" s="102" t="s">
        <v>56</v>
      </c>
      <c r="E102" s="1">
        <v>3.0390000000000001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f t="shared" si="63"/>
        <v>0</v>
      </c>
      <c r="AJ102" s="59">
        <f t="shared" si="62"/>
        <v>0</v>
      </c>
      <c r="AK102" s="59">
        <f t="shared" si="62"/>
        <v>0</v>
      </c>
      <c r="AL102" s="59">
        <f t="shared" si="62"/>
        <v>0</v>
      </c>
      <c r="AM102" s="59">
        <f t="shared" si="65"/>
        <v>0</v>
      </c>
      <c r="AO102" s="60">
        <f t="shared" si="64"/>
        <v>0</v>
      </c>
      <c r="AP102" s="60">
        <f t="shared" si="61"/>
        <v>0</v>
      </c>
      <c r="AR102" s="17"/>
    </row>
    <row r="103" spans="2:44" x14ac:dyDescent="0.2">
      <c r="I103" s="58">
        <f t="shared" ref="I103:AM103" si="66">SUM(I88:I102)</f>
        <v>0</v>
      </c>
      <c r="J103" s="58">
        <f t="shared" si="66"/>
        <v>0</v>
      </c>
      <c r="K103" s="58">
        <f t="shared" si="66"/>
        <v>0</v>
      </c>
      <c r="L103" s="58">
        <f t="shared" si="66"/>
        <v>0</v>
      </c>
      <c r="M103" s="58">
        <f t="shared" si="66"/>
        <v>0</v>
      </c>
      <c r="N103" s="58">
        <f t="shared" si="66"/>
        <v>0</v>
      </c>
      <c r="O103" s="58">
        <f t="shared" si="66"/>
        <v>0</v>
      </c>
      <c r="P103" s="58">
        <f t="shared" si="66"/>
        <v>0</v>
      </c>
      <c r="Q103" s="58">
        <f t="shared" si="66"/>
        <v>0</v>
      </c>
      <c r="R103" s="58">
        <f t="shared" si="66"/>
        <v>0</v>
      </c>
      <c r="S103" s="58">
        <f t="shared" si="66"/>
        <v>0</v>
      </c>
      <c r="T103" s="58">
        <f t="shared" si="66"/>
        <v>0</v>
      </c>
      <c r="U103" s="58">
        <f t="shared" si="66"/>
        <v>0</v>
      </c>
      <c r="V103" s="58">
        <f t="shared" si="66"/>
        <v>0</v>
      </c>
      <c r="W103" s="58">
        <f t="shared" si="66"/>
        <v>0</v>
      </c>
      <c r="X103" s="58">
        <f t="shared" si="66"/>
        <v>0</v>
      </c>
      <c r="Y103" s="58">
        <f t="shared" si="66"/>
        <v>0</v>
      </c>
      <c r="Z103" s="58">
        <f t="shared" si="66"/>
        <v>0</v>
      </c>
      <c r="AA103" s="58">
        <f t="shared" si="66"/>
        <v>0</v>
      </c>
      <c r="AB103" s="58">
        <f t="shared" si="66"/>
        <v>0</v>
      </c>
      <c r="AC103" s="58">
        <f t="shared" si="66"/>
        <v>0</v>
      </c>
      <c r="AD103" s="58">
        <f t="shared" si="66"/>
        <v>0</v>
      </c>
      <c r="AE103" s="58">
        <f t="shared" si="66"/>
        <v>0</v>
      </c>
      <c r="AF103" s="58">
        <f t="shared" si="66"/>
        <v>0</v>
      </c>
      <c r="AG103" s="58">
        <f t="shared" si="66"/>
        <v>0</v>
      </c>
      <c r="AH103" s="58">
        <f t="shared" si="66"/>
        <v>0</v>
      </c>
      <c r="AI103" s="58">
        <f t="shared" si="66"/>
        <v>0</v>
      </c>
      <c r="AJ103" s="58">
        <f t="shared" si="66"/>
        <v>0</v>
      </c>
      <c r="AK103" s="58">
        <f t="shared" si="66"/>
        <v>0</v>
      </c>
      <c r="AL103" s="58">
        <f t="shared" si="66"/>
        <v>0</v>
      </c>
      <c r="AM103" s="58">
        <f t="shared" si="66"/>
        <v>0</v>
      </c>
      <c r="AO103" s="16">
        <f t="shared" si="64"/>
        <v>0</v>
      </c>
      <c r="AP103" s="20">
        <f>SUM(AP88:AP102)</f>
        <v>0</v>
      </c>
    </row>
    <row r="104" spans="2:44" x14ac:dyDescent="0.2">
      <c r="AO104" s="16">
        <f t="shared" si="64"/>
        <v>0</v>
      </c>
    </row>
    <row r="105" spans="2:44" hidden="1" x14ac:dyDescent="0.2">
      <c r="B105" s="61" t="s">
        <v>95</v>
      </c>
      <c r="AO105" s="16">
        <f t="shared" si="64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 t="shared" si="64"/>
        <v>0</v>
      </c>
      <c r="AP106" s="16">
        <f>SUM(I106:AM106)*E106</f>
        <v>0</v>
      </c>
    </row>
    <row r="107" spans="2:44" hidden="1" x14ac:dyDescent="0.2">
      <c r="C107" s="1" t="s">
        <v>180</v>
      </c>
      <c r="D107" s="1" t="s">
        <v>181</v>
      </c>
      <c r="AO107" s="16">
        <f t="shared" si="64"/>
        <v>0</v>
      </c>
    </row>
    <row r="108" spans="2:44" hidden="1" x14ac:dyDescent="0.2">
      <c r="C108" s="1" t="s">
        <v>192</v>
      </c>
      <c r="D108" s="1" t="s">
        <v>181</v>
      </c>
      <c r="AO108" s="16">
        <f t="shared" si="64"/>
        <v>0</v>
      </c>
    </row>
    <row r="109" spans="2:44" hidden="1" x14ac:dyDescent="0.2">
      <c r="B109" s="61" t="s">
        <v>95</v>
      </c>
      <c r="AO109" s="16">
        <f t="shared" si="64"/>
        <v>0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O110" s="16">
        <f t="shared" si="64"/>
        <v>0</v>
      </c>
      <c r="AP110" s="16">
        <f>SUM(I110:AM110)*E110</f>
        <v>0</v>
      </c>
    </row>
    <row r="111" spans="2:44" hidden="1" x14ac:dyDescent="0.2">
      <c r="C111" s="1" t="s">
        <v>205</v>
      </c>
      <c r="D111" s="1" t="s">
        <v>186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AO111" s="16">
        <f t="shared" si="64"/>
        <v>0</v>
      </c>
    </row>
    <row r="112" spans="2:44" hidden="1" x14ac:dyDescent="0.2">
      <c r="C112" s="1" t="s">
        <v>193</v>
      </c>
      <c r="AO112" s="16">
        <f t="shared" si="64"/>
        <v>0</v>
      </c>
    </row>
    <row r="113" spans="2:45" hidden="1" x14ac:dyDescent="0.2">
      <c r="C113" s="1" t="s">
        <v>194</v>
      </c>
      <c r="AO113" s="16">
        <f t="shared" si="64"/>
        <v>0</v>
      </c>
    </row>
    <row r="114" spans="2:45" hidden="1" x14ac:dyDescent="0.2">
      <c r="C114" s="1" t="s">
        <v>195</v>
      </c>
      <c r="AO114" s="16">
        <f t="shared" si="64"/>
        <v>0</v>
      </c>
    </row>
    <row r="115" spans="2:45" hidden="1" x14ac:dyDescent="0.2">
      <c r="B115" s="61" t="s">
        <v>95</v>
      </c>
      <c r="AO115" s="16">
        <f t="shared" si="64"/>
        <v>0</v>
      </c>
    </row>
    <row r="116" spans="2:45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O116" s="16">
        <f t="shared" si="64"/>
        <v>0</v>
      </c>
      <c r="AP116" s="16">
        <f>SUM(I116:AM116)*E116</f>
        <v>0</v>
      </c>
    </row>
    <row r="117" spans="2:45" hidden="1" x14ac:dyDescent="0.2">
      <c r="C117" s="1" t="s">
        <v>182</v>
      </c>
      <c r="D117" s="1" t="s">
        <v>183</v>
      </c>
      <c r="AO117" s="16">
        <f t="shared" si="64"/>
        <v>0</v>
      </c>
    </row>
    <row r="118" spans="2:45" hidden="1" x14ac:dyDescent="0.2">
      <c r="C118" s="1" t="s">
        <v>188</v>
      </c>
      <c r="D118" s="1" t="s">
        <v>183</v>
      </c>
      <c r="AO118" s="16">
        <f t="shared" si="64"/>
        <v>0</v>
      </c>
    </row>
    <row r="119" spans="2:45" hidden="1" x14ac:dyDescent="0.2">
      <c r="B119" s="61" t="s">
        <v>95</v>
      </c>
      <c r="AO119" s="16">
        <f t="shared" si="64"/>
        <v>0</v>
      </c>
    </row>
    <row r="120" spans="2:45" hidden="1" x14ac:dyDescent="0.2">
      <c r="C120" s="1" t="s">
        <v>96</v>
      </c>
      <c r="D120" s="1" t="s">
        <v>97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>
        <v>0</v>
      </c>
      <c r="AK120" s="16">
        <v>0</v>
      </c>
      <c r="AL120" s="16">
        <v>0</v>
      </c>
      <c r="AM120" s="16">
        <v>0</v>
      </c>
      <c r="AO120" s="16">
        <f t="shared" si="64"/>
        <v>0</v>
      </c>
      <c r="AP120" s="16">
        <f>SUM(I120:AM120)*E120</f>
        <v>0</v>
      </c>
    </row>
    <row r="121" spans="2:45" hidden="1" x14ac:dyDescent="0.2">
      <c r="C121" s="1" t="s">
        <v>201</v>
      </c>
      <c r="D121" s="1" t="s">
        <v>202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O121" s="16">
        <f t="shared" si="64"/>
        <v>0</v>
      </c>
    </row>
    <row r="122" spans="2:45" x14ac:dyDescent="0.2">
      <c r="L122" s="1">
        <v>0</v>
      </c>
      <c r="AK122" s="173" t="s">
        <v>79</v>
      </c>
      <c r="AL122" s="174"/>
      <c r="AM122" s="174"/>
      <c r="AN122" s="174"/>
      <c r="AO122" s="174"/>
      <c r="AP122" s="175"/>
      <c r="AR122" s="147" t="s">
        <v>210</v>
      </c>
    </row>
    <row r="123" spans="2:45" x14ac:dyDescent="0.2"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K123" s="68"/>
      <c r="AL123" s="69"/>
      <c r="AM123" s="69"/>
      <c r="AN123" s="69"/>
      <c r="AO123" s="78" t="s">
        <v>2</v>
      </c>
      <c r="AP123" s="79" t="s">
        <v>102</v>
      </c>
      <c r="AR123" s="145"/>
    </row>
    <row r="124" spans="2:45" x14ac:dyDescent="0.2">
      <c r="AK124" s="80" t="s">
        <v>60</v>
      </c>
      <c r="AL124" s="27"/>
      <c r="AM124" s="27"/>
      <c r="AN124" s="27"/>
      <c r="AO124" s="64">
        <v>600000</v>
      </c>
      <c r="AP124" s="71">
        <f>AP17</f>
        <v>1440600</v>
      </c>
      <c r="AR124" s="145">
        <v>1440600</v>
      </c>
    </row>
    <row r="125" spans="2:45" x14ac:dyDescent="0.2">
      <c r="AK125" s="70" t="s">
        <v>62</v>
      </c>
      <c r="AL125" s="27"/>
      <c r="AM125" s="27"/>
      <c r="AN125" s="27"/>
      <c r="AO125" s="64">
        <v>750000</v>
      </c>
      <c r="AP125" s="71">
        <f>AP38</f>
        <v>2155125</v>
      </c>
      <c r="AR125" s="145">
        <v>2155147.48</v>
      </c>
    </row>
    <row r="126" spans="2:45" x14ac:dyDescent="0.2">
      <c r="I126" s="1" t="s">
        <v>67</v>
      </c>
      <c r="AK126" s="70" t="s">
        <v>67</v>
      </c>
      <c r="AL126" s="27"/>
      <c r="AM126" s="27"/>
      <c r="AN126" s="27"/>
      <c r="AO126" s="72"/>
      <c r="AP126" s="73">
        <f>AP53</f>
        <v>0</v>
      </c>
      <c r="AR126" s="145"/>
    </row>
    <row r="127" spans="2:45" x14ac:dyDescent="0.2">
      <c r="AK127" s="70"/>
      <c r="AL127" s="27"/>
      <c r="AM127" s="27"/>
      <c r="AN127" s="27"/>
      <c r="AO127" s="27"/>
      <c r="AP127" s="74"/>
      <c r="AR127" s="145"/>
    </row>
    <row r="128" spans="2:45" x14ac:dyDescent="0.2">
      <c r="AK128" s="70" t="s">
        <v>105</v>
      </c>
      <c r="AL128" s="27"/>
      <c r="AM128" s="27"/>
      <c r="AN128" s="27"/>
      <c r="AO128" s="64">
        <f>AO73</f>
        <v>1090980</v>
      </c>
      <c r="AP128" s="71">
        <f>AP73</f>
        <v>109098</v>
      </c>
      <c r="AR128" s="145">
        <v>101178</v>
      </c>
      <c r="AS128" s="144"/>
    </row>
    <row r="129" spans="3:45" x14ac:dyDescent="0.2">
      <c r="AK129" s="70" t="s">
        <v>73</v>
      </c>
      <c r="AL129" s="27"/>
      <c r="AM129" s="27"/>
      <c r="AN129" s="27"/>
      <c r="AO129" s="72">
        <f>SUM(AO75:AO81)</f>
        <v>0</v>
      </c>
      <c r="AP129" s="73">
        <f>SUM(AP75:AP81)</f>
        <v>0</v>
      </c>
      <c r="AR129" s="145"/>
    </row>
    <row r="130" spans="3:45" x14ac:dyDescent="0.2">
      <c r="AK130" s="70"/>
      <c r="AL130" s="27"/>
      <c r="AM130" s="27"/>
      <c r="AN130" s="27"/>
      <c r="AO130" s="27"/>
      <c r="AP130" s="74"/>
      <c r="AR130" s="145"/>
    </row>
    <row r="131" spans="3:45" x14ac:dyDescent="0.2">
      <c r="AK131" s="70" t="s">
        <v>106</v>
      </c>
      <c r="AL131" s="27"/>
      <c r="AM131" s="27"/>
      <c r="AN131" s="27"/>
      <c r="AO131" s="72">
        <f>AO151</f>
        <v>333000</v>
      </c>
      <c r="AP131" s="75">
        <f>AO175</f>
        <v>600377.5</v>
      </c>
      <c r="AR131" s="145">
        <v>600377.5</v>
      </c>
    </row>
    <row r="132" spans="3:45" x14ac:dyDescent="0.2">
      <c r="AK132" s="70" t="s">
        <v>116</v>
      </c>
      <c r="AL132" s="27"/>
      <c r="AM132" s="27"/>
      <c r="AN132" s="27"/>
      <c r="AO132" s="64">
        <f>AO85+AO53</f>
        <v>1090980</v>
      </c>
      <c r="AP132" s="71">
        <f>AP85+AP53</f>
        <v>3704823</v>
      </c>
      <c r="AR132" s="145">
        <f>AR124+AR125+AR128-AR131</f>
        <v>3096547.98</v>
      </c>
    </row>
    <row r="133" spans="3:45" x14ac:dyDescent="0.2">
      <c r="AK133" s="70" t="s">
        <v>118</v>
      </c>
      <c r="AL133" s="27"/>
      <c r="AM133" s="27"/>
      <c r="AN133" s="27"/>
      <c r="AO133" s="64">
        <v>1350000</v>
      </c>
      <c r="AP133" s="71">
        <f>AO133*G85</f>
        <v>54000</v>
      </c>
      <c r="AR133" s="145">
        <v>54000</v>
      </c>
    </row>
    <row r="134" spans="3:45" x14ac:dyDescent="0.2">
      <c r="AK134" s="70" t="s">
        <v>117</v>
      </c>
      <c r="AL134" s="27"/>
      <c r="AM134" s="27"/>
      <c r="AN134" s="27"/>
      <c r="AO134" s="64"/>
      <c r="AP134" s="71">
        <f>AP132+AP133-AP131</f>
        <v>3158445.5</v>
      </c>
      <c r="AR134" s="151">
        <f>SUM(AR132:AR133)</f>
        <v>3150547.98</v>
      </c>
      <c r="AS134" s="144" t="s">
        <v>221</v>
      </c>
    </row>
    <row r="135" spans="3:45" x14ac:dyDescent="0.2">
      <c r="AK135" s="70"/>
      <c r="AL135" s="27"/>
      <c r="AM135" s="27"/>
      <c r="AN135" s="27"/>
      <c r="AO135" s="27"/>
      <c r="AP135" s="74"/>
      <c r="AR135" s="145"/>
    </row>
    <row r="136" spans="3:45" x14ac:dyDescent="0.2">
      <c r="AK136" s="70"/>
      <c r="AL136" s="27" t="s">
        <v>77</v>
      </c>
      <c r="AM136" s="27"/>
      <c r="AN136" s="27"/>
      <c r="AO136" s="64">
        <f>AQ73</f>
        <v>11020</v>
      </c>
      <c r="AP136" s="74"/>
      <c r="AR136" s="145"/>
    </row>
    <row r="137" spans="3:45" x14ac:dyDescent="0.2">
      <c r="AK137" s="70"/>
      <c r="AL137" s="27" t="s">
        <v>78</v>
      </c>
      <c r="AM137" s="27"/>
      <c r="AN137" s="27"/>
      <c r="AO137" s="64">
        <v>8000</v>
      </c>
      <c r="AP137" s="74"/>
      <c r="AR137" s="145"/>
    </row>
    <row r="138" spans="3:45" x14ac:dyDescent="0.2">
      <c r="AK138" s="76"/>
      <c r="AL138" s="97" t="s">
        <v>12</v>
      </c>
      <c r="AM138" s="97"/>
      <c r="AN138" s="97"/>
      <c r="AO138" s="98">
        <f>SUM(AO124:AO126)-SUM(AO131:AO132)-AO137-AO136</f>
        <v>-93000</v>
      </c>
      <c r="AP138" s="99"/>
      <c r="AR138" s="146"/>
    </row>
    <row r="139" spans="3:45" x14ac:dyDescent="0.2">
      <c r="AK139" s="27"/>
      <c r="AL139" s="27"/>
      <c r="AM139" s="27"/>
      <c r="AN139" s="27"/>
      <c r="AO139" s="27"/>
      <c r="AP139" s="27"/>
    </row>
    <row r="140" spans="3:45" ht="12" thickBot="1" x14ac:dyDescent="0.25">
      <c r="AK140" s="27"/>
      <c r="AL140" s="27"/>
      <c r="AM140" s="27"/>
      <c r="AN140" s="27"/>
      <c r="AO140" s="27"/>
      <c r="AP140" s="27"/>
    </row>
    <row r="141" spans="3:45" ht="12" thickBot="1" x14ac:dyDescent="0.25">
      <c r="C141" s="115" t="s">
        <v>189</v>
      </c>
      <c r="D141" s="116"/>
      <c r="E141" s="116"/>
      <c r="F141" s="116"/>
      <c r="G141" s="116"/>
      <c r="H141" s="116"/>
      <c r="I141" s="117"/>
      <c r="J141" s="117"/>
      <c r="K141" s="117">
        <v>0</v>
      </c>
      <c r="L141" s="117"/>
      <c r="M141" s="117">
        <v>0</v>
      </c>
      <c r="N141" s="117">
        <v>0</v>
      </c>
      <c r="O141" s="117">
        <v>0</v>
      </c>
      <c r="P141" s="117">
        <v>0</v>
      </c>
      <c r="Q141" s="117">
        <v>0</v>
      </c>
      <c r="R141" s="117">
        <v>0</v>
      </c>
      <c r="S141" s="117">
        <v>0</v>
      </c>
      <c r="T141" s="117">
        <v>0</v>
      </c>
      <c r="U141" s="117">
        <v>0</v>
      </c>
      <c r="V141" s="11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17">
        <v>0</v>
      </c>
      <c r="AE141" s="117">
        <v>0</v>
      </c>
      <c r="AF141" s="117">
        <v>0</v>
      </c>
      <c r="AG141" s="117">
        <v>0</v>
      </c>
      <c r="AH141" s="117">
        <v>0</v>
      </c>
      <c r="AI141" s="117">
        <v>0</v>
      </c>
      <c r="AJ141" s="117">
        <v>0</v>
      </c>
      <c r="AK141" s="117">
        <v>0</v>
      </c>
      <c r="AL141" s="122">
        <v>0</v>
      </c>
      <c r="AM141" s="58">
        <v>0</v>
      </c>
      <c r="AO141" s="16">
        <f>SUM(I141:AM141)</f>
        <v>0</v>
      </c>
    </row>
    <row r="142" spans="3:45" x14ac:dyDescent="0.2">
      <c r="C142" s="139"/>
      <c r="D142" s="27" t="s">
        <v>203</v>
      </c>
      <c r="E142" s="116" t="s">
        <v>207</v>
      </c>
      <c r="F142" s="27"/>
      <c r="G142" s="27" t="s">
        <v>191</v>
      </c>
      <c r="H142" s="27"/>
      <c r="I142" s="72"/>
      <c r="J142" s="72"/>
      <c r="K142" s="72"/>
      <c r="L142" s="72">
        <f t="shared" ref="L142:Q142" si="67">L121</f>
        <v>0</v>
      </c>
      <c r="M142" s="72">
        <f t="shared" si="67"/>
        <v>0</v>
      </c>
      <c r="N142" s="72">
        <f t="shared" si="67"/>
        <v>0</v>
      </c>
      <c r="O142" s="72">
        <f t="shared" si="67"/>
        <v>0</v>
      </c>
      <c r="P142" s="72">
        <v>5000</v>
      </c>
      <c r="Q142" s="72">
        <f t="shared" si="67"/>
        <v>0</v>
      </c>
      <c r="R142" s="72">
        <f>L121</f>
        <v>0</v>
      </c>
      <c r="S142" s="72">
        <f>M121</f>
        <v>0</v>
      </c>
      <c r="T142" s="72">
        <f>N121</f>
        <v>0</v>
      </c>
      <c r="U142" s="72">
        <f>O121</f>
        <v>0</v>
      </c>
      <c r="V142" s="72">
        <v>5000</v>
      </c>
      <c r="W142" s="72">
        <v>0</v>
      </c>
      <c r="X142" s="72">
        <v>5000</v>
      </c>
      <c r="Y142" s="72">
        <v>5000</v>
      </c>
      <c r="Z142" s="72">
        <v>5000</v>
      </c>
      <c r="AA142" s="72">
        <v>5000</v>
      </c>
      <c r="AB142" s="72">
        <v>0</v>
      </c>
      <c r="AC142" s="72">
        <f t="shared" ref="AC142:AM142" si="68">W121</f>
        <v>0</v>
      </c>
      <c r="AD142" s="72">
        <f t="shared" si="68"/>
        <v>0</v>
      </c>
      <c r="AE142" s="72">
        <f t="shared" si="68"/>
        <v>0</v>
      </c>
      <c r="AF142" s="72">
        <f t="shared" si="68"/>
        <v>0</v>
      </c>
      <c r="AG142" s="72">
        <f t="shared" si="68"/>
        <v>0</v>
      </c>
      <c r="AH142" s="72">
        <f t="shared" si="68"/>
        <v>0</v>
      </c>
      <c r="AI142" s="72">
        <v>5000</v>
      </c>
      <c r="AJ142" s="72">
        <v>5000</v>
      </c>
      <c r="AK142" s="72">
        <f t="shared" si="68"/>
        <v>0</v>
      </c>
      <c r="AL142" s="123">
        <f t="shared" si="68"/>
        <v>0</v>
      </c>
      <c r="AM142" s="72">
        <f t="shared" si="68"/>
        <v>0</v>
      </c>
      <c r="AO142" s="16">
        <f>SUM(I142:AN142)</f>
        <v>40000</v>
      </c>
    </row>
    <row r="143" spans="3:45" x14ac:dyDescent="0.2">
      <c r="C143" s="118"/>
      <c r="D143" s="27" t="s">
        <v>208</v>
      </c>
      <c r="E143" s="27" t="s">
        <v>186</v>
      </c>
      <c r="F143" s="27"/>
      <c r="G143" s="27"/>
      <c r="H143" s="27"/>
      <c r="I143" s="72"/>
      <c r="J143" s="72"/>
      <c r="K143" s="72">
        <v>0</v>
      </c>
      <c r="L143" s="72">
        <f>L111</f>
        <v>0</v>
      </c>
      <c r="M143" s="72">
        <f>M111</f>
        <v>0</v>
      </c>
      <c r="N143" s="72">
        <f>N111</f>
        <v>0</v>
      </c>
      <c r="O143" s="72">
        <f>O111</f>
        <v>0</v>
      </c>
      <c r="P143" s="72">
        <f>P111</f>
        <v>0</v>
      </c>
      <c r="Q143" s="72">
        <v>5000</v>
      </c>
      <c r="R143" s="72">
        <v>5000</v>
      </c>
      <c r="S143" s="72">
        <v>5000</v>
      </c>
      <c r="T143" s="72">
        <v>5000</v>
      </c>
      <c r="U143" s="72">
        <v>6500</v>
      </c>
      <c r="V143" s="72">
        <v>30000</v>
      </c>
      <c r="W143" s="72">
        <v>6500</v>
      </c>
      <c r="X143" s="72">
        <v>6500</v>
      </c>
      <c r="Y143" s="72">
        <v>20000</v>
      </c>
      <c r="Z143" s="72">
        <v>20000</v>
      </c>
      <c r="AA143" s="72">
        <v>20000</v>
      </c>
      <c r="AB143" s="72">
        <v>30000</v>
      </c>
      <c r="AC143" s="72">
        <v>6500</v>
      </c>
      <c r="AD143" s="72">
        <v>11500</v>
      </c>
      <c r="AE143" s="72">
        <v>11500</v>
      </c>
      <c r="AF143" s="72">
        <v>11500</v>
      </c>
      <c r="AG143" s="72">
        <v>11500</v>
      </c>
      <c r="AH143" s="72">
        <v>11500</v>
      </c>
      <c r="AI143" s="72">
        <v>6500</v>
      </c>
      <c r="AJ143" s="72">
        <v>6500</v>
      </c>
      <c r="AK143" s="72">
        <v>11500</v>
      </c>
      <c r="AL143" s="123">
        <f>AF111</f>
        <v>0</v>
      </c>
      <c r="AM143" s="72">
        <f>AG111</f>
        <v>0</v>
      </c>
      <c r="AO143" s="16">
        <f>SUM(I143:AN143)</f>
        <v>248000</v>
      </c>
    </row>
    <row r="144" spans="3:45" hidden="1" x14ac:dyDescent="0.2">
      <c r="C144" s="118"/>
      <c r="D144" s="1" t="s">
        <v>194</v>
      </c>
      <c r="E144" s="140">
        <v>503150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123">
        <v>0</v>
      </c>
      <c r="AM144" s="58"/>
      <c r="AO144" s="16"/>
    </row>
    <row r="145" spans="3:41" hidden="1" x14ac:dyDescent="0.2">
      <c r="C145" s="118"/>
      <c r="D145" s="1" t="s">
        <v>195</v>
      </c>
      <c r="E145" s="27">
        <v>4663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>
        <v>0</v>
      </c>
      <c r="AC145" s="72">
        <v>0</v>
      </c>
      <c r="AD145" s="72">
        <v>0</v>
      </c>
      <c r="AE145" s="72">
        <v>0</v>
      </c>
      <c r="AF145" s="72">
        <v>0</v>
      </c>
      <c r="AG145" s="72">
        <v>0</v>
      </c>
      <c r="AH145" s="72">
        <v>0</v>
      </c>
      <c r="AI145" s="72">
        <v>0</v>
      </c>
      <c r="AJ145" s="72">
        <v>0</v>
      </c>
      <c r="AK145" s="72">
        <v>0</v>
      </c>
      <c r="AL145" s="123">
        <v>0</v>
      </c>
      <c r="AM145" s="58"/>
      <c r="AO145" s="16"/>
    </row>
    <row r="146" spans="3:41" hidden="1" x14ac:dyDescent="0.2">
      <c r="C146" s="118"/>
      <c r="D146" s="27" t="s">
        <v>182</v>
      </c>
      <c r="E146" s="27" t="s">
        <v>183</v>
      </c>
      <c r="F146" s="27"/>
      <c r="G146" s="27"/>
      <c r="H146" s="27"/>
      <c r="I146" s="72">
        <v>0</v>
      </c>
      <c r="J146" s="72">
        <v>0</v>
      </c>
      <c r="K146" s="72">
        <v>0</v>
      </c>
      <c r="L146" s="72">
        <v>0</v>
      </c>
      <c r="M146" s="72">
        <v>0</v>
      </c>
      <c r="N146" s="72">
        <v>0</v>
      </c>
      <c r="O146" s="72">
        <v>0</v>
      </c>
      <c r="P146" s="72">
        <v>0</v>
      </c>
      <c r="Q146" s="72">
        <v>0</v>
      </c>
      <c r="R146" s="72">
        <v>0</v>
      </c>
      <c r="S146" s="72">
        <v>0</v>
      </c>
      <c r="T146" s="72">
        <v>0</v>
      </c>
      <c r="U146" s="72">
        <v>0</v>
      </c>
      <c r="V146" s="72">
        <v>0</v>
      </c>
      <c r="W146" s="72">
        <v>0</v>
      </c>
      <c r="X146" s="72">
        <v>0</v>
      </c>
      <c r="Y146" s="72">
        <v>0</v>
      </c>
      <c r="Z146" s="72">
        <v>0</v>
      </c>
      <c r="AA146" s="72">
        <v>0</v>
      </c>
      <c r="AB146" s="72">
        <v>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>
        <v>0</v>
      </c>
      <c r="AL146" s="123">
        <v>0</v>
      </c>
      <c r="AM146" s="58"/>
      <c r="AO146" s="16">
        <f>SUM(I146:AM146)</f>
        <v>0</v>
      </c>
    </row>
    <row r="147" spans="3:41" hidden="1" x14ac:dyDescent="0.2">
      <c r="C147" s="118"/>
      <c r="D147" s="27" t="s">
        <v>188</v>
      </c>
      <c r="E147" s="27" t="s">
        <v>183</v>
      </c>
      <c r="F147" s="27"/>
      <c r="G147" s="27"/>
      <c r="H147" s="27"/>
      <c r="I147" s="72"/>
      <c r="J147" s="72"/>
      <c r="K147" s="72"/>
      <c r="L147" s="72"/>
      <c r="M147" s="72">
        <v>0</v>
      </c>
      <c r="N147" s="72">
        <v>0</v>
      </c>
      <c r="O147" s="72">
        <v>0</v>
      </c>
      <c r="P147" s="72">
        <v>0</v>
      </c>
      <c r="Q147" s="72">
        <v>0</v>
      </c>
      <c r="R147" s="72">
        <v>0</v>
      </c>
      <c r="S147" s="72">
        <v>0</v>
      </c>
      <c r="T147" s="72">
        <v>0</v>
      </c>
      <c r="U147" s="72">
        <v>0</v>
      </c>
      <c r="V147" s="72">
        <v>0</v>
      </c>
      <c r="W147" s="72">
        <v>0</v>
      </c>
      <c r="X147" s="72">
        <v>0</v>
      </c>
      <c r="Y147" s="72">
        <v>0</v>
      </c>
      <c r="Z147" s="72">
        <v>0</v>
      </c>
      <c r="AA147" s="72">
        <v>0</v>
      </c>
      <c r="AB147" s="72">
        <v>0</v>
      </c>
      <c r="AC147" s="72">
        <v>0</v>
      </c>
      <c r="AD147" s="72">
        <v>0</v>
      </c>
      <c r="AE147" s="72">
        <v>0</v>
      </c>
      <c r="AF147" s="72">
        <v>0</v>
      </c>
      <c r="AG147" s="72">
        <v>0</v>
      </c>
      <c r="AH147" s="72">
        <v>0</v>
      </c>
      <c r="AI147" s="72">
        <v>0</v>
      </c>
      <c r="AJ147" s="72">
        <v>0</v>
      </c>
      <c r="AK147" s="72">
        <v>0</v>
      </c>
      <c r="AL147" s="123">
        <v>0</v>
      </c>
      <c r="AM147" s="58"/>
      <c r="AO147" s="16">
        <f>SUM(I147:AN147)</f>
        <v>0</v>
      </c>
    </row>
    <row r="148" spans="3:41" hidden="1" x14ac:dyDescent="0.2">
      <c r="C148" s="118"/>
      <c r="D148" s="27" t="s">
        <v>184</v>
      </c>
      <c r="E148" s="27" t="s">
        <v>186</v>
      </c>
      <c r="F148" s="27"/>
      <c r="G148" s="27"/>
      <c r="H148" s="27"/>
      <c r="I148" s="72"/>
      <c r="J148" s="72"/>
      <c r="K148" s="72"/>
      <c r="L148" s="72"/>
      <c r="M148" s="72"/>
      <c r="N148" s="72"/>
      <c r="O148" s="72">
        <v>0</v>
      </c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>
        <v>0</v>
      </c>
      <c r="AC148" s="72">
        <v>0</v>
      </c>
      <c r="AD148" s="72">
        <v>0</v>
      </c>
      <c r="AE148" s="72">
        <v>0</v>
      </c>
      <c r="AF148" s="72">
        <v>0</v>
      </c>
      <c r="AG148" s="72">
        <v>0</v>
      </c>
      <c r="AH148" s="72">
        <v>0</v>
      </c>
      <c r="AI148" s="72">
        <v>0</v>
      </c>
      <c r="AJ148" s="72">
        <v>0</v>
      </c>
      <c r="AK148" s="72">
        <v>0</v>
      </c>
      <c r="AL148" s="123">
        <v>0</v>
      </c>
      <c r="AM148" s="58"/>
      <c r="AO148" s="126">
        <f>SUM(I148:AM148)</f>
        <v>0</v>
      </c>
    </row>
    <row r="149" spans="3:41" ht="12" thickBot="1" x14ac:dyDescent="0.25">
      <c r="C149" s="119"/>
      <c r="D149" s="120" t="s">
        <v>209</v>
      </c>
      <c r="E149" s="120"/>
      <c r="F149" s="120"/>
      <c r="G149" s="120"/>
      <c r="H149" s="120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>
        <v>5000</v>
      </c>
      <c r="W149" s="121">
        <v>5000</v>
      </c>
      <c r="X149" s="121"/>
      <c r="Y149" s="121">
        <v>10000</v>
      </c>
      <c r="Z149" s="121">
        <v>10000</v>
      </c>
      <c r="AA149" s="121">
        <v>10000</v>
      </c>
      <c r="AB149" s="121">
        <v>5000</v>
      </c>
      <c r="AC149" s="121">
        <v>0</v>
      </c>
      <c r="AD149" s="121">
        <v>0</v>
      </c>
      <c r="AE149" s="121">
        <v>0</v>
      </c>
      <c r="AF149" s="121">
        <v>0</v>
      </c>
      <c r="AG149" s="121">
        <v>0</v>
      </c>
      <c r="AH149" s="121">
        <v>0</v>
      </c>
      <c r="AI149" s="121">
        <v>0</v>
      </c>
      <c r="AJ149" s="121">
        <v>0</v>
      </c>
      <c r="AK149" s="121">
        <v>0</v>
      </c>
      <c r="AL149" s="124">
        <v>0</v>
      </c>
      <c r="AM149" s="58"/>
      <c r="AO149" s="126">
        <f>SUM(I149:AN149)</f>
        <v>45000</v>
      </c>
    </row>
    <row r="150" spans="3:41" ht="12" hidden="1" thickBot="1" x14ac:dyDescent="0.25">
      <c r="C150" s="119"/>
      <c r="D150" s="120" t="s">
        <v>172</v>
      </c>
      <c r="E150" s="120" t="s">
        <v>139</v>
      </c>
      <c r="F150" s="120"/>
      <c r="G150" s="120"/>
      <c r="H150" s="120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>
        <v>0</v>
      </c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4"/>
      <c r="AM150" s="58"/>
      <c r="AO150" s="126">
        <f>SUM(I150:AM150)</f>
        <v>0</v>
      </c>
    </row>
    <row r="151" spans="3:41" x14ac:dyDescent="0.2">
      <c r="D151" s="5" t="s">
        <v>190</v>
      </c>
      <c r="I151" s="58">
        <f t="shared" ref="I151:AM151" si="69">SUM(I141:I150)</f>
        <v>0</v>
      </c>
      <c r="J151" s="58">
        <f t="shared" si="69"/>
        <v>0</v>
      </c>
      <c r="K151" s="58">
        <f t="shared" si="69"/>
        <v>0</v>
      </c>
      <c r="L151" s="58">
        <f t="shared" si="69"/>
        <v>0</v>
      </c>
      <c r="M151" s="58">
        <f t="shared" si="69"/>
        <v>0</v>
      </c>
      <c r="N151" s="58">
        <f t="shared" si="69"/>
        <v>0</v>
      </c>
      <c r="O151" s="58">
        <f t="shared" si="69"/>
        <v>0</v>
      </c>
      <c r="P151" s="58">
        <f t="shared" si="69"/>
        <v>5000</v>
      </c>
      <c r="Q151" s="58">
        <f t="shared" si="69"/>
        <v>5000</v>
      </c>
      <c r="R151" s="58">
        <f t="shared" si="69"/>
        <v>5000</v>
      </c>
      <c r="S151" s="58">
        <f t="shared" si="69"/>
        <v>5000</v>
      </c>
      <c r="T151" s="58">
        <f t="shared" si="69"/>
        <v>5000</v>
      </c>
      <c r="U151" s="58">
        <f t="shared" si="69"/>
        <v>6500</v>
      </c>
      <c r="V151" s="58">
        <f t="shared" si="69"/>
        <v>40000</v>
      </c>
      <c r="W151" s="58">
        <f t="shared" si="69"/>
        <v>11500</v>
      </c>
      <c r="X151" s="58">
        <f t="shared" si="69"/>
        <v>11500</v>
      </c>
      <c r="Y151" s="58">
        <f t="shared" si="69"/>
        <v>35000</v>
      </c>
      <c r="Z151" s="58">
        <f t="shared" si="69"/>
        <v>35000</v>
      </c>
      <c r="AA151" s="58">
        <f t="shared" si="69"/>
        <v>35000</v>
      </c>
      <c r="AB151" s="58">
        <f t="shared" si="69"/>
        <v>35000</v>
      </c>
      <c r="AC151" s="58">
        <f t="shared" si="69"/>
        <v>6500</v>
      </c>
      <c r="AD151" s="58">
        <f t="shared" si="69"/>
        <v>11500</v>
      </c>
      <c r="AE151" s="58">
        <f t="shared" si="69"/>
        <v>11500</v>
      </c>
      <c r="AF151" s="58">
        <f t="shared" si="69"/>
        <v>11500</v>
      </c>
      <c r="AG151" s="58">
        <f t="shared" si="69"/>
        <v>11500</v>
      </c>
      <c r="AH151" s="58">
        <f t="shared" si="69"/>
        <v>11500</v>
      </c>
      <c r="AI151" s="58">
        <f t="shared" si="69"/>
        <v>11500</v>
      </c>
      <c r="AJ151" s="58">
        <f t="shared" si="69"/>
        <v>11500</v>
      </c>
      <c r="AK151" s="58">
        <f t="shared" si="69"/>
        <v>11500</v>
      </c>
      <c r="AL151" s="58">
        <f t="shared" si="69"/>
        <v>0</v>
      </c>
      <c r="AM151" s="58">
        <f t="shared" si="69"/>
        <v>0</v>
      </c>
      <c r="AO151" s="125">
        <f>SUM(I151:AN151)</f>
        <v>333000</v>
      </c>
    </row>
    <row r="152" spans="3:41" ht="12" thickBot="1" x14ac:dyDescent="0.25">
      <c r="AM152" s="1">
        <v>0</v>
      </c>
    </row>
    <row r="153" spans="3:41" ht="12" thickBot="1" x14ac:dyDescent="0.25">
      <c r="C153" s="115" t="s">
        <v>142</v>
      </c>
      <c r="D153" s="116"/>
      <c r="E153" s="116"/>
      <c r="F153" s="116"/>
      <c r="G153" s="116" t="s">
        <v>191</v>
      </c>
      <c r="H153" s="116"/>
      <c r="I153" s="117"/>
      <c r="J153" s="117"/>
      <c r="K153" s="127">
        <v>0</v>
      </c>
      <c r="L153" s="117"/>
      <c r="M153" s="127">
        <v>0</v>
      </c>
      <c r="N153" s="117">
        <v>0</v>
      </c>
      <c r="O153" s="127">
        <v>0</v>
      </c>
      <c r="P153" s="127">
        <v>2.5150000000000001</v>
      </c>
      <c r="Q153" s="127">
        <v>2.4849999999999999</v>
      </c>
      <c r="R153" s="127">
        <v>2.335</v>
      </c>
      <c r="S153" s="127">
        <v>2.335</v>
      </c>
      <c r="T153" s="127">
        <v>2.335</v>
      </c>
      <c r="U153" s="127">
        <v>2.19</v>
      </c>
      <c r="V153" s="127">
        <v>2.125</v>
      </c>
      <c r="W153" s="127">
        <v>2.0699999999999998</v>
      </c>
      <c r="X153" s="127">
        <v>1.78</v>
      </c>
      <c r="Y153" s="127">
        <v>1.365</v>
      </c>
      <c r="Z153" s="127">
        <v>1.365</v>
      </c>
      <c r="AA153" s="127">
        <v>1.365</v>
      </c>
      <c r="AB153" s="127">
        <v>1.865</v>
      </c>
      <c r="AC153" s="127">
        <v>2.4750000000000001</v>
      </c>
      <c r="AD153" s="127">
        <v>1.64</v>
      </c>
      <c r="AE153" s="127">
        <v>1.64</v>
      </c>
      <c r="AF153" s="127">
        <v>1.64</v>
      </c>
      <c r="AG153" s="127">
        <v>1.64</v>
      </c>
      <c r="AH153" s="127">
        <v>1.64</v>
      </c>
      <c r="AI153" s="127">
        <v>1.94</v>
      </c>
      <c r="AJ153" s="127">
        <v>2.2850000000000001</v>
      </c>
      <c r="AK153" s="127">
        <v>2.5449999999999999</v>
      </c>
      <c r="AL153" s="141">
        <v>0</v>
      </c>
      <c r="AM153" s="133">
        <v>0</v>
      </c>
      <c r="AO153" s="16"/>
    </row>
    <row r="154" spans="3:41" s="12" customFormat="1" x14ac:dyDescent="0.2">
      <c r="C154" s="143"/>
      <c r="D154" s="27" t="s">
        <v>203</v>
      </c>
      <c r="E154" s="116" t="s">
        <v>207</v>
      </c>
      <c r="F154" s="128"/>
      <c r="G154" s="128" t="s">
        <v>191</v>
      </c>
      <c r="H154" s="128"/>
      <c r="I154" s="128"/>
      <c r="J154" s="128"/>
      <c r="K154" s="128"/>
      <c r="L154" s="128"/>
      <c r="M154" s="128"/>
      <c r="N154" s="128"/>
      <c r="O154" s="128"/>
      <c r="P154" s="128">
        <v>2.5150000000000001</v>
      </c>
      <c r="Q154" s="128">
        <v>2.4849999999999999</v>
      </c>
      <c r="R154" s="128">
        <v>2.335</v>
      </c>
      <c r="S154" s="128">
        <v>2.335</v>
      </c>
      <c r="T154" s="128">
        <v>2.335</v>
      </c>
      <c r="U154" s="128">
        <v>2.19</v>
      </c>
      <c r="V154" s="128">
        <v>2.125</v>
      </c>
      <c r="W154" s="128">
        <v>2.0699999999999998</v>
      </c>
      <c r="X154" s="128">
        <v>1.78</v>
      </c>
      <c r="Y154" s="128">
        <v>1.365</v>
      </c>
      <c r="Z154" s="128">
        <v>1.365</v>
      </c>
      <c r="AA154" s="128">
        <v>1.365</v>
      </c>
      <c r="AB154" s="128">
        <v>1.865</v>
      </c>
      <c r="AC154" s="128">
        <v>2.4750000000000001</v>
      </c>
      <c r="AD154" s="128">
        <v>1.64</v>
      </c>
      <c r="AE154" s="128">
        <v>1.64</v>
      </c>
      <c r="AF154" s="128">
        <v>1.64</v>
      </c>
      <c r="AG154" s="128">
        <v>1.64</v>
      </c>
      <c r="AH154" s="128">
        <v>1.64</v>
      </c>
      <c r="AI154" s="128">
        <v>1.94</v>
      </c>
      <c r="AJ154" s="128">
        <v>2.2850000000000001</v>
      </c>
      <c r="AK154" s="128">
        <v>2.5449999999999999</v>
      </c>
      <c r="AL154" s="136"/>
      <c r="AM154" s="12">
        <v>2.92</v>
      </c>
    </row>
    <row r="155" spans="3:41" x14ac:dyDescent="0.2">
      <c r="C155" s="118"/>
      <c r="D155" s="27" t="s">
        <v>208</v>
      </c>
      <c r="E155" s="27" t="s">
        <v>186</v>
      </c>
      <c r="F155" s="27"/>
      <c r="G155" s="27" t="s">
        <v>191</v>
      </c>
      <c r="H155" s="27"/>
      <c r="I155" s="72"/>
      <c r="J155" s="72"/>
      <c r="K155" s="72">
        <v>0</v>
      </c>
      <c r="L155" s="128"/>
      <c r="M155" s="128"/>
      <c r="N155" s="128"/>
      <c r="O155" s="128"/>
      <c r="P155" s="128">
        <v>2.5150000000000001</v>
      </c>
      <c r="Q155" s="128">
        <v>2.4849999999999999</v>
      </c>
      <c r="R155" s="128">
        <v>2.335</v>
      </c>
      <c r="S155" s="128">
        <v>2.335</v>
      </c>
      <c r="T155" s="128">
        <v>2.335</v>
      </c>
      <c r="U155" s="128">
        <v>2.19</v>
      </c>
      <c r="V155" s="128">
        <v>2.125</v>
      </c>
      <c r="W155" s="128">
        <v>2.0699999999999998</v>
      </c>
      <c r="X155" s="128">
        <v>1.78</v>
      </c>
      <c r="Y155" s="128">
        <v>1.365</v>
      </c>
      <c r="Z155" s="128">
        <v>1.365</v>
      </c>
      <c r="AA155" s="128">
        <v>1.365</v>
      </c>
      <c r="AB155" s="128">
        <v>1.865</v>
      </c>
      <c r="AC155" s="128">
        <v>2.4750000000000001</v>
      </c>
      <c r="AD155" s="128">
        <v>1.64</v>
      </c>
      <c r="AE155" s="128">
        <v>1.64</v>
      </c>
      <c r="AF155" s="128">
        <v>1.64</v>
      </c>
      <c r="AG155" s="128">
        <v>1.64</v>
      </c>
      <c r="AH155" s="128">
        <v>1.64</v>
      </c>
      <c r="AI155" s="128">
        <v>1.94</v>
      </c>
      <c r="AJ155" s="128">
        <v>2.2850000000000001</v>
      </c>
      <c r="AK155" s="128">
        <v>2.5449999999999999</v>
      </c>
      <c r="AL155" s="136"/>
      <c r="AM155" s="12">
        <v>2.92</v>
      </c>
      <c r="AO155" s="16"/>
    </row>
    <row r="156" spans="3:41" ht="12.75" hidden="1" customHeight="1" x14ac:dyDescent="0.2">
      <c r="C156" s="118"/>
      <c r="D156" s="27"/>
      <c r="E156" s="27"/>
      <c r="F156" s="27"/>
      <c r="G156" s="27"/>
      <c r="H156" s="27"/>
      <c r="I156" s="72"/>
      <c r="J156" s="72"/>
      <c r="K156" s="72"/>
      <c r="L156" s="72"/>
      <c r="M156" s="72"/>
      <c r="N156" s="128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133"/>
      <c r="AO156" s="16"/>
    </row>
    <row r="157" spans="3:41" hidden="1" x14ac:dyDescent="0.2">
      <c r="C157" s="118"/>
      <c r="D157" s="27"/>
      <c r="E157" s="27"/>
      <c r="F157" s="27"/>
      <c r="G157" s="27"/>
      <c r="H157" s="27"/>
      <c r="I157" s="72"/>
      <c r="J157" s="72"/>
      <c r="K157" s="72"/>
      <c r="L157" s="72"/>
      <c r="M157" s="72"/>
      <c r="N157" s="128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123"/>
      <c r="AM157" s="133"/>
      <c r="AO157" s="16"/>
    </row>
    <row r="158" spans="3:41" hidden="1" x14ac:dyDescent="0.2">
      <c r="C158" s="118"/>
      <c r="D158" s="27"/>
      <c r="E158" s="27"/>
      <c r="F158" s="27"/>
      <c r="G158" s="27" t="s">
        <v>191</v>
      </c>
      <c r="H158" s="27"/>
      <c r="I158" s="72"/>
      <c r="J158" s="72"/>
      <c r="K158" s="72"/>
      <c r="L158" s="72"/>
      <c r="M158" s="72">
        <v>0</v>
      </c>
      <c r="N158" s="72">
        <v>0</v>
      </c>
      <c r="O158" s="128">
        <v>0</v>
      </c>
      <c r="P158" s="128">
        <v>0</v>
      </c>
      <c r="Q158" s="128">
        <v>0</v>
      </c>
      <c r="R158" s="128">
        <v>0</v>
      </c>
      <c r="S158" s="72">
        <v>0</v>
      </c>
      <c r="T158" s="128">
        <v>0</v>
      </c>
      <c r="U158" s="72"/>
      <c r="V158" s="128">
        <v>0</v>
      </c>
      <c r="W158" s="128"/>
      <c r="X158" s="128">
        <v>0</v>
      </c>
      <c r="Y158" s="128">
        <v>0</v>
      </c>
      <c r="Z158" s="128"/>
      <c r="AA158" s="128"/>
      <c r="AB158" s="128"/>
      <c r="AC158" s="128"/>
      <c r="AD158" s="128"/>
      <c r="AE158" s="128"/>
      <c r="AF158" s="128"/>
      <c r="AG158" s="128"/>
      <c r="AH158" s="128"/>
      <c r="AI158" s="128"/>
      <c r="AJ158" s="128"/>
      <c r="AK158" s="128"/>
      <c r="AL158" s="136"/>
      <c r="AM158" s="58"/>
      <c r="AO158" s="16"/>
    </row>
    <row r="159" spans="3:41" hidden="1" x14ac:dyDescent="0.2">
      <c r="C159" s="118"/>
      <c r="D159" s="27"/>
      <c r="E159" s="27"/>
      <c r="F159" s="27"/>
      <c r="G159" s="27" t="s">
        <v>191</v>
      </c>
      <c r="H159" s="27"/>
      <c r="I159" s="72"/>
      <c r="J159" s="72"/>
      <c r="K159" s="72"/>
      <c r="L159" s="72"/>
      <c r="M159" s="72">
        <v>0</v>
      </c>
      <c r="N159" s="128">
        <v>0</v>
      </c>
      <c r="O159" s="128">
        <v>0</v>
      </c>
      <c r="P159" s="128">
        <v>0</v>
      </c>
      <c r="Q159" s="128">
        <v>0</v>
      </c>
      <c r="R159" s="128">
        <v>0</v>
      </c>
      <c r="S159" s="128">
        <v>0</v>
      </c>
      <c r="T159" s="128">
        <v>0</v>
      </c>
      <c r="U159" s="72">
        <v>0</v>
      </c>
      <c r="V159" s="72">
        <v>0</v>
      </c>
      <c r="W159" s="72">
        <v>0</v>
      </c>
      <c r="X159" s="72">
        <v>0</v>
      </c>
      <c r="Y159" s="72">
        <v>0</v>
      </c>
      <c r="Z159" s="72">
        <v>0</v>
      </c>
      <c r="AA159" s="72">
        <v>0</v>
      </c>
      <c r="AB159" s="72">
        <v>0</v>
      </c>
      <c r="AC159" s="72">
        <v>0</v>
      </c>
      <c r="AD159" s="72">
        <v>0</v>
      </c>
      <c r="AE159" s="72">
        <v>0</v>
      </c>
      <c r="AF159" s="72">
        <v>0</v>
      </c>
      <c r="AG159" s="72">
        <v>0</v>
      </c>
      <c r="AH159" s="72">
        <v>0</v>
      </c>
      <c r="AI159" s="72">
        <v>0</v>
      </c>
      <c r="AJ159" s="72">
        <v>0</v>
      </c>
      <c r="AK159" s="72">
        <v>0</v>
      </c>
      <c r="AL159" s="123">
        <v>0</v>
      </c>
      <c r="AM159" s="58"/>
      <c r="AO159" s="16"/>
    </row>
    <row r="160" spans="3:41" ht="12.75" hidden="1" customHeight="1" x14ac:dyDescent="0.2">
      <c r="C160" s="118"/>
      <c r="D160" s="27"/>
      <c r="E160" s="27"/>
      <c r="F160" s="27"/>
      <c r="G160" s="27" t="s">
        <v>191</v>
      </c>
      <c r="H160" s="27"/>
      <c r="I160" s="72"/>
      <c r="J160" s="72"/>
      <c r="K160" s="72"/>
      <c r="L160" s="72"/>
      <c r="M160" s="72"/>
      <c r="N160" s="72"/>
      <c r="O160" s="128">
        <v>0</v>
      </c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123"/>
      <c r="AM160" s="58"/>
      <c r="AO160" s="126"/>
    </row>
    <row r="161" spans="3:41" ht="12.75" customHeight="1" thickBot="1" x14ac:dyDescent="0.25">
      <c r="C161" s="119"/>
      <c r="D161" s="120" t="s">
        <v>209</v>
      </c>
      <c r="E161" s="120"/>
      <c r="F161" s="120"/>
      <c r="G161" s="120" t="s">
        <v>191</v>
      </c>
      <c r="H161" s="120"/>
      <c r="I161" s="121"/>
      <c r="J161" s="121"/>
      <c r="K161" s="121"/>
      <c r="L161" s="121"/>
      <c r="M161" s="121"/>
      <c r="N161" s="121"/>
      <c r="O161" s="134"/>
      <c r="P161" s="121"/>
      <c r="Q161" s="121"/>
      <c r="R161" s="121"/>
      <c r="S161" s="121"/>
      <c r="T161" s="121"/>
      <c r="U161" s="121"/>
      <c r="V161" s="134">
        <v>2.125</v>
      </c>
      <c r="W161" s="134">
        <v>2.0699999999999998</v>
      </c>
      <c r="X161" s="134">
        <v>1.78</v>
      </c>
      <c r="Y161" s="134">
        <v>1.365</v>
      </c>
      <c r="Z161" s="134">
        <v>1.365</v>
      </c>
      <c r="AA161" s="134">
        <v>1.365</v>
      </c>
      <c r="AB161" s="134">
        <v>1.865</v>
      </c>
      <c r="AC161" s="134">
        <v>2.4750000000000001</v>
      </c>
      <c r="AD161" s="134">
        <v>1.64</v>
      </c>
      <c r="AE161" s="134">
        <v>1.64</v>
      </c>
      <c r="AF161" s="134">
        <v>1.64</v>
      </c>
      <c r="AG161" s="134">
        <v>1.64</v>
      </c>
      <c r="AH161" s="134">
        <v>1.64</v>
      </c>
      <c r="AI161" s="134">
        <v>1.94</v>
      </c>
      <c r="AJ161" s="134">
        <v>2.2850000000000001</v>
      </c>
      <c r="AK161" s="134">
        <v>2.5449999999999999</v>
      </c>
      <c r="AL161" s="124"/>
      <c r="AM161" s="58"/>
      <c r="AO161" s="126"/>
    </row>
    <row r="162" spans="3:41" ht="12" hidden="1" thickBot="1" x14ac:dyDescent="0.25">
      <c r="C162" s="119"/>
      <c r="D162" s="120"/>
      <c r="E162" s="120"/>
      <c r="F162" s="120"/>
      <c r="G162" s="120"/>
      <c r="H162" s="120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34">
        <v>0</v>
      </c>
      <c r="Z162" s="121"/>
      <c r="AA162" s="137"/>
      <c r="AB162" s="121"/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4"/>
      <c r="AM162" s="58"/>
      <c r="AO162" s="126"/>
    </row>
    <row r="163" spans="3:41" x14ac:dyDescent="0.2">
      <c r="D163" s="5"/>
      <c r="I163" s="58"/>
      <c r="J163" s="58"/>
      <c r="K163" s="58"/>
      <c r="L163" s="58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33"/>
      <c r="AB163" s="129"/>
      <c r="AC163" s="129"/>
      <c r="AD163" s="129"/>
      <c r="AE163" s="58"/>
      <c r="AF163" s="58"/>
      <c r="AG163" s="58"/>
      <c r="AH163" s="58"/>
      <c r="AI163" s="58"/>
      <c r="AJ163" s="58"/>
      <c r="AK163" s="58"/>
      <c r="AL163" s="58"/>
      <c r="AM163" s="11"/>
      <c r="AO163" s="130"/>
    </row>
    <row r="164" spans="3:41" ht="12" thickBot="1" x14ac:dyDescent="0.25">
      <c r="AA164" s="17"/>
    </row>
    <row r="165" spans="3:41" ht="12" thickBot="1" x14ac:dyDescent="0.25">
      <c r="C165" s="115" t="s">
        <v>143</v>
      </c>
      <c r="D165" s="116"/>
      <c r="E165" s="116"/>
      <c r="F165" s="116"/>
      <c r="G165" s="116" t="s">
        <v>191</v>
      </c>
      <c r="H165" s="27"/>
      <c r="I165" s="117"/>
      <c r="J165" s="117"/>
      <c r="K165" s="117">
        <f>K141*K153</f>
        <v>0</v>
      </c>
      <c r="L165" s="117"/>
      <c r="M165" s="117">
        <f t="shared" ref="M165:AM165" si="70">M141*M153</f>
        <v>0</v>
      </c>
      <c r="N165" s="117">
        <f t="shared" si="70"/>
        <v>0</v>
      </c>
      <c r="O165" s="117">
        <f t="shared" si="70"/>
        <v>0</v>
      </c>
      <c r="P165" s="117"/>
      <c r="Q165" s="117">
        <f t="shared" si="70"/>
        <v>0</v>
      </c>
      <c r="R165" s="117">
        <f t="shared" si="70"/>
        <v>0</v>
      </c>
      <c r="S165" s="117">
        <f t="shared" si="70"/>
        <v>0</v>
      </c>
      <c r="T165" s="117">
        <f t="shared" si="70"/>
        <v>0</v>
      </c>
      <c r="U165" s="117">
        <f t="shared" si="70"/>
        <v>0</v>
      </c>
      <c r="V165" s="117">
        <f t="shared" si="70"/>
        <v>0</v>
      </c>
      <c r="W165" s="117">
        <f t="shared" si="70"/>
        <v>0</v>
      </c>
      <c r="X165" s="117">
        <f t="shared" si="70"/>
        <v>0</v>
      </c>
      <c r="Y165" s="117">
        <f t="shared" si="70"/>
        <v>0</v>
      </c>
      <c r="Z165" s="117">
        <f t="shared" si="70"/>
        <v>0</v>
      </c>
      <c r="AA165" s="117">
        <f t="shared" si="70"/>
        <v>0</v>
      </c>
      <c r="AB165" s="117">
        <f t="shared" si="70"/>
        <v>0</v>
      </c>
      <c r="AC165" s="117">
        <f t="shared" si="70"/>
        <v>0</v>
      </c>
      <c r="AD165" s="117">
        <f t="shared" si="70"/>
        <v>0</v>
      </c>
      <c r="AE165" s="117">
        <f t="shared" si="70"/>
        <v>0</v>
      </c>
      <c r="AF165" s="117">
        <f t="shared" si="70"/>
        <v>0</v>
      </c>
      <c r="AG165" s="117">
        <f t="shared" si="70"/>
        <v>0</v>
      </c>
      <c r="AH165" s="117">
        <f t="shared" si="70"/>
        <v>0</v>
      </c>
      <c r="AI165" s="117">
        <f t="shared" si="70"/>
        <v>0</v>
      </c>
      <c r="AJ165" s="117">
        <f t="shared" si="70"/>
        <v>0</v>
      </c>
      <c r="AK165" s="117">
        <f t="shared" si="70"/>
        <v>0</v>
      </c>
      <c r="AL165" s="122">
        <f t="shared" si="70"/>
        <v>0</v>
      </c>
      <c r="AM165" s="72">
        <f t="shared" si="70"/>
        <v>0</v>
      </c>
      <c r="AO165" s="16">
        <f>SUM(I165:AM165)</f>
        <v>0</v>
      </c>
    </row>
    <row r="166" spans="3:41" x14ac:dyDescent="0.2">
      <c r="C166" s="139"/>
      <c r="D166" s="27" t="s">
        <v>203</v>
      </c>
      <c r="E166" s="116" t="s">
        <v>207</v>
      </c>
      <c r="F166" s="27"/>
      <c r="G166" s="1" t="s">
        <v>191</v>
      </c>
      <c r="H166" s="27"/>
      <c r="I166" s="72"/>
      <c r="J166" s="72"/>
      <c r="K166" s="72"/>
      <c r="L166" s="72">
        <f t="shared" ref="L166:AM166" si="71">L154*L142</f>
        <v>0</v>
      </c>
      <c r="M166" s="72">
        <f t="shared" si="71"/>
        <v>0</v>
      </c>
      <c r="N166" s="72">
        <f t="shared" si="71"/>
        <v>0</v>
      </c>
      <c r="O166" s="72">
        <f t="shared" si="71"/>
        <v>0</v>
      </c>
      <c r="P166" s="72">
        <f t="shared" si="71"/>
        <v>12575</v>
      </c>
      <c r="Q166" s="72">
        <f t="shared" si="71"/>
        <v>0</v>
      </c>
      <c r="R166" s="72">
        <f t="shared" si="71"/>
        <v>0</v>
      </c>
      <c r="S166" s="72">
        <f t="shared" si="71"/>
        <v>0</v>
      </c>
      <c r="T166" s="72">
        <f t="shared" si="71"/>
        <v>0</v>
      </c>
      <c r="U166" s="72">
        <f t="shared" si="71"/>
        <v>0</v>
      </c>
      <c r="V166" s="72">
        <f t="shared" si="71"/>
        <v>10625</v>
      </c>
      <c r="W166" s="72">
        <f t="shared" si="71"/>
        <v>0</v>
      </c>
      <c r="X166" s="72">
        <f t="shared" si="71"/>
        <v>8900</v>
      </c>
      <c r="Y166" s="72">
        <f t="shared" si="71"/>
        <v>6825</v>
      </c>
      <c r="Z166" s="72">
        <f t="shared" si="71"/>
        <v>6825</v>
      </c>
      <c r="AA166" s="72">
        <f t="shared" si="71"/>
        <v>6825</v>
      </c>
      <c r="AB166" s="72">
        <f t="shared" si="71"/>
        <v>0</v>
      </c>
      <c r="AC166" s="72">
        <f t="shared" si="71"/>
        <v>0</v>
      </c>
      <c r="AD166" s="72">
        <f t="shared" si="71"/>
        <v>0</v>
      </c>
      <c r="AE166" s="72">
        <f t="shared" si="71"/>
        <v>0</v>
      </c>
      <c r="AF166" s="72">
        <f t="shared" si="71"/>
        <v>0</v>
      </c>
      <c r="AG166" s="72">
        <f t="shared" si="71"/>
        <v>0</v>
      </c>
      <c r="AH166" s="72">
        <f t="shared" si="71"/>
        <v>0</v>
      </c>
      <c r="AI166" s="72">
        <f t="shared" si="71"/>
        <v>9700</v>
      </c>
      <c r="AJ166" s="72">
        <f t="shared" si="71"/>
        <v>11425</v>
      </c>
      <c r="AK166" s="72">
        <f t="shared" si="71"/>
        <v>0</v>
      </c>
      <c r="AL166" s="123">
        <f t="shared" si="71"/>
        <v>0</v>
      </c>
      <c r="AM166" s="72">
        <f t="shared" si="71"/>
        <v>0</v>
      </c>
      <c r="AO166" s="16">
        <f>SUM(I166:AN166)</f>
        <v>73700</v>
      </c>
    </row>
    <row r="167" spans="3:41" x14ac:dyDescent="0.2">
      <c r="C167" s="118"/>
      <c r="D167" s="27" t="s">
        <v>208</v>
      </c>
      <c r="E167" s="27" t="s">
        <v>186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>
        <f t="shared" ref="L167:AM167" si="72">L155*L143</f>
        <v>0</v>
      </c>
      <c r="M167" s="72">
        <f t="shared" si="72"/>
        <v>0</v>
      </c>
      <c r="N167" s="72">
        <f t="shared" si="72"/>
        <v>0</v>
      </c>
      <c r="O167" s="72">
        <f t="shared" si="72"/>
        <v>0</v>
      </c>
      <c r="P167" s="72">
        <f t="shared" si="72"/>
        <v>0</v>
      </c>
      <c r="Q167" s="72">
        <f t="shared" si="72"/>
        <v>12425</v>
      </c>
      <c r="R167" s="72">
        <f t="shared" si="72"/>
        <v>11675</v>
      </c>
      <c r="S167" s="72">
        <f t="shared" si="72"/>
        <v>11675</v>
      </c>
      <c r="T167" s="72">
        <f t="shared" si="72"/>
        <v>11675</v>
      </c>
      <c r="U167" s="72">
        <f t="shared" si="72"/>
        <v>14235</v>
      </c>
      <c r="V167" s="72">
        <f t="shared" si="72"/>
        <v>63750</v>
      </c>
      <c r="W167" s="72">
        <f t="shared" si="72"/>
        <v>13454.999999999998</v>
      </c>
      <c r="X167" s="72">
        <f t="shared" si="72"/>
        <v>11570</v>
      </c>
      <c r="Y167" s="72">
        <f t="shared" si="72"/>
        <v>27300</v>
      </c>
      <c r="Z167" s="72">
        <f t="shared" si="72"/>
        <v>27300</v>
      </c>
      <c r="AA167" s="72">
        <f t="shared" si="72"/>
        <v>27300</v>
      </c>
      <c r="AB167" s="72">
        <f t="shared" si="72"/>
        <v>55950</v>
      </c>
      <c r="AC167" s="72">
        <f t="shared" si="72"/>
        <v>16087.5</v>
      </c>
      <c r="AD167" s="72">
        <f t="shared" si="72"/>
        <v>18860</v>
      </c>
      <c r="AE167" s="72">
        <f t="shared" si="72"/>
        <v>18860</v>
      </c>
      <c r="AF167" s="72">
        <f t="shared" si="72"/>
        <v>18860</v>
      </c>
      <c r="AG167" s="72">
        <f t="shared" si="72"/>
        <v>18860</v>
      </c>
      <c r="AH167" s="72">
        <f t="shared" si="72"/>
        <v>18860</v>
      </c>
      <c r="AI167" s="72">
        <f t="shared" si="72"/>
        <v>12610</v>
      </c>
      <c r="AJ167" s="72">
        <f t="shared" si="72"/>
        <v>14852.500000000002</v>
      </c>
      <c r="AK167" s="72">
        <f t="shared" si="72"/>
        <v>29267.5</v>
      </c>
      <c r="AL167" s="123">
        <f t="shared" si="72"/>
        <v>0</v>
      </c>
      <c r="AM167" s="72">
        <f t="shared" si="72"/>
        <v>0</v>
      </c>
      <c r="AO167" s="16">
        <f>SUM(I167:AM167)</f>
        <v>455427.5</v>
      </c>
    </row>
    <row r="168" spans="3:41" hidden="1" x14ac:dyDescent="0.2">
      <c r="C168" s="118"/>
      <c r="E168" s="27"/>
      <c r="F168" s="27"/>
      <c r="G168" s="27"/>
      <c r="H168" s="27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>
        <f>AH144*AH156</f>
        <v>0</v>
      </c>
      <c r="AI168" s="72">
        <f>AI144*AI156</f>
        <v>0</v>
      </c>
      <c r="AJ168" s="72">
        <f>AJ144*AJ156</f>
        <v>0</v>
      </c>
      <c r="AK168" s="72"/>
      <c r="AL168" s="123"/>
      <c r="AM168" s="72"/>
      <c r="AO168" s="16"/>
    </row>
    <row r="169" spans="3:41" hidden="1" x14ac:dyDescent="0.2">
      <c r="C169" s="118"/>
      <c r="E169" s="27"/>
      <c r="F169" s="27"/>
      <c r="G169" s="27"/>
      <c r="H169" s="27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>
        <f>AJ145*AJ157</f>
        <v>0</v>
      </c>
      <c r="AK169" s="72"/>
      <c r="AL169" s="123"/>
      <c r="AM169" s="72"/>
      <c r="AO169" s="16"/>
    </row>
    <row r="170" spans="3:41" hidden="1" x14ac:dyDescent="0.2">
      <c r="C170" s="118"/>
      <c r="D170" s="27"/>
      <c r="E170" s="27"/>
      <c r="F170" s="27"/>
      <c r="G170" s="27" t="s">
        <v>191</v>
      </c>
      <c r="H170" s="27"/>
      <c r="I170" s="72"/>
      <c r="J170" s="72"/>
      <c r="K170" s="72">
        <f>K146*K158</f>
        <v>0</v>
      </c>
      <c r="L170" s="72"/>
      <c r="M170" s="72">
        <f t="shared" ref="M170:AI170" si="73">M146*M158</f>
        <v>0</v>
      </c>
      <c r="N170" s="72">
        <f t="shared" si="73"/>
        <v>0</v>
      </c>
      <c r="O170" s="72">
        <f t="shared" si="73"/>
        <v>0</v>
      </c>
      <c r="P170" s="72">
        <f t="shared" si="73"/>
        <v>0</v>
      </c>
      <c r="Q170" s="72">
        <f t="shared" si="73"/>
        <v>0</v>
      </c>
      <c r="R170" s="72">
        <f t="shared" si="73"/>
        <v>0</v>
      </c>
      <c r="S170" s="72">
        <f t="shared" si="73"/>
        <v>0</v>
      </c>
      <c r="T170" s="72">
        <f t="shared" si="73"/>
        <v>0</v>
      </c>
      <c r="U170" s="72">
        <f t="shared" si="73"/>
        <v>0</v>
      </c>
      <c r="V170" s="72">
        <f t="shared" si="73"/>
        <v>0</v>
      </c>
      <c r="W170" s="72">
        <f t="shared" si="73"/>
        <v>0</v>
      </c>
      <c r="X170" s="72">
        <f t="shared" si="73"/>
        <v>0</v>
      </c>
      <c r="Y170" s="72">
        <f t="shared" si="73"/>
        <v>0</v>
      </c>
      <c r="Z170" s="72">
        <f t="shared" si="73"/>
        <v>0</v>
      </c>
      <c r="AA170" s="72">
        <f t="shared" si="73"/>
        <v>0</v>
      </c>
      <c r="AB170" s="72">
        <f t="shared" si="73"/>
        <v>0</v>
      </c>
      <c r="AC170" s="72">
        <f t="shared" si="73"/>
        <v>0</v>
      </c>
      <c r="AD170" s="72">
        <f t="shared" si="73"/>
        <v>0</v>
      </c>
      <c r="AE170" s="72">
        <f t="shared" si="73"/>
        <v>0</v>
      </c>
      <c r="AF170" s="72">
        <f t="shared" si="73"/>
        <v>0</v>
      </c>
      <c r="AG170" s="72">
        <f t="shared" si="73"/>
        <v>0</v>
      </c>
      <c r="AH170" s="72">
        <f t="shared" si="73"/>
        <v>0</v>
      </c>
      <c r="AI170" s="72">
        <f t="shared" si="73"/>
        <v>0</v>
      </c>
      <c r="AJ170" s="72">
        <f>AJ146*AJ158</f>
        <v>0</v>
      </c>
      <c r="AK170" s="72">
        <f t="shared" ref="AK170:AM172" si="74">AK146*AK158</f>
        <v>0</v>
      </c>
      <c r="AL170" s="123">
        <f t="shared" si="74"/>
        <v>0</v>
      </c>
      <c r="AM170" s="72">
        <f t="shared" si="74"/>
        <v>0</v>
      </c>
      <c r="AO170" s="16">
        <f>SUM(I170:AM170)</f>
        <v>0</v>
      </c>
    </row>
    <row r="171" spans="3:41" hidden="1" x14ac:dyDescent="0.2">
      <c r="C171" s="118"/>
      <c r="D171" s="27"/>
      <c r="E171" s="27"/>
      <c r="F171" s="27"/>
      <c r="G171" s="27" t="s">
        <v>191</v>
      </c>
      <c r="H171" s="27"/>
      <c r="I171" s="72"/>
      <c r="J171" s="72"/>
      <c r="K171" s="72">
        <f>K147*K159</f>
        <v>0</v>
      </c>
      <c r="L171" s="72"/>
      <c r="M171" s="72">
        <f t="shared" ref="M171:AI171" si="75">M147*M159</f>
        <v>0</v>
      </c>
      <c r="N171" s="72">
        <f t="shared" si="75"/>
        <v>0</v>
      </c>
      <c r="O171" s="72">
        <f t="shared" si="75"/>
        <v>0</v>
      </c>
      <c r="P171" s="72">
        <f t="shared" si="75"/>
        <v>0</v>
      </c>
      <c r="Q171" s="72">
        <f t="shared" si="75"/>
        <v>0</v>
      </c>
      <c r="R171" s="72">
        <f t="shared" si="75"/>
        <v>0</v>
      </c>
      <c r="S171" s="72">
        <f t="shared" si="75"/>
        <v>0</v>
      </c>
      <c r="T171" s="72">
        <f t="shared" si="75"/>
        <v>0</v>
      </c>
      <c r="U171" s="72">
        <f t="shared" si="75"/>
        <v>0</v>
      </c>
      <c r="V171" s="72">
        <f t="shared" si="75"/>
        <v>0</v>
      </c>
      <c r="W171" s="72">
        <f t="shared" si="75"/>
        <v>0</v>
      </c>
      <c r="X171" s="72">
        <f t="shared" si="75"/>
        <v>0</v>
      </c>
      <c r="Y171" s="72">
        <f t="shared" si="75"/>
        <v>0</v>
      </c>
      <c r="Z171" s="72">
        <f t="shared" si="75"/>
        <v>0</v>
      </c>
      <c r="AA171" s="72">
        <f t="shared" si="75"/>
        <v>0</v>
      </c>
      <c r="AB171" s="72">
        <f t="shared" si="75"/>
        <v>0</v>
      </c>
      <c r="AC171" s="72">
        <f t="shared" si="75"/>
        <v>0</v>
      </c>
      <c r="AD171" s="72">
        <f t="shared" si="75"/>
        <v>0</v>
      </c>
      <c r="AE171" s="72">
        <f t="shared" si="75"/>
        <v>0</v>
      </c>
      <c r="AF171" s="72">
        <f t="shared" si="75"/>
        <v>0</v>
      </c>
      <c r="AG171" s="72">
        <f t="shared" si="75"/>
        <v>0</v>
      </c>
      <c r="AH171" s="72">
        <f t="shared" si="75"/>
        <v>0</v>
      </c>
      <c r="AI171" s="72">
        <f t="shared" si="75"/>
        <v>0</v>
      </c>
      <c r="AJ171" s="72">
        <f>AJ147*AJ159</f>
        <v>0</v>
      </c>
      <c r="AK171" s="72">
        <f t="shared" si="74"/>
        <v>0</v>
      </c>
      <c r="AL171" s="123">
        <f t="shared" si="74"/>
        <v>0</v>
      </c>
      <c r="AM171" s="72">
        <f t="shared" si="74"/>
        <v>0</v>
      </c>
      <c r="AO171" s="16">
        <f>SUM(I171:AM171)</f>
        <v>0</v>
      </c>
    </row>
    <row r="172" spans="3:41" hidden="1" x14ac:dyDescent="0.2">
      <c r="C172" s="118"/>
      <c r="D172" s="27"/>
      <c r="E172" s="27"/>
      <c r="F172" s="27"/>
      <c r="G172" s="27" t="s">
        <v>191</v>
      </c>
      <c r="H172" s="27"/>
      <c r="I172" s="72"/>
      <c r="J172" s="72"/>
      <c r="K172" s="72">
        <f>K148*K160</f>
        <v>0</v>
      </c>
      <c r="L172" s="72"/>
      <c r="M172" s="72">
        <f t="shared" ref="M172:AI172" si="76">M148*M160</f>
        <v>0</v>
      </c>
      <c r="N172" s="72">
        <f t="shared" si="76"/>
        <v>0</v>
      </c>
      <c r="O172" s="72">
        <f t="shared" si="76"/>
        <v>0</v>
      </c>
      <c r="P172" s="72">
        <f t="shared" si="76"/>
        <v>0</v>
      </c>
      <c r="Q172" s="72">
        <f t="shared" si="76"/>
        <v>0</v>
      </c>
      <c r="R172" s="72">
        <f t="shared" si="76"/>
        <v>0</v>
      </c>
      <c r="S172" s="72">
        <f t="shared" si="76"/>
        <v>0</v>
      </c>
      <c r="T172" s="72">
        <f t="shared" si="76"/>
        <v>0</v>
      </c>
      <c r="U172" s="72">
        <f t="shared" si="76"/>
        <v>0</v>
      </c>
      <c r="V172" s="72">
        <f t="shared" si="76"/>
        <v>0</v>
      </c>
      <c r="W172" s="72">
        <f t="shared" si="76"/>
        <v>0</v>
      </c>
      <c r="X172" s="72">
        <f t="shared" si="76"/>
        <v>0</v>
      </c>
      <c r="Y172" s="72">
        <f t="shared" si="76"/>
        <v>0</v>
      </c>
      <c r="Z172" s="72">
        <f t="shared" si="76"/>
        <v>0</v>
      </c>
      <c r="AA172" s="72">
        <f t="shared" si="76"/>
        <v>0</v>
      </c>
      <c r="AB172" s="72">
        <f t="shared" si="76"/>
        <v>0</v>
      </c>
      <c r="AC172" s="72">
        <f t="shared" si="76"/>
        <v>0</v>
      </c>
      <c r="AD172" s="72">
        <f t="shared" si="76"/>
        <v>0</v>
      </c>
      <c r="AE172" s="72">
        <f t="shared" si="76"/>
        <v>0</v>
      </c>
      <c r="AF172" s="72">
        <f t="shared" si="76"/>
        <v>0</v>
      </c>
      <c r="AG172" s="72">
        <f t="shared" si="76"/>
        <v>0</v>
      </c>
      <c r="AH172" s="72">
        <f t="shared" si="76"/>
        <v>0</v>
      </c>
      <c r="AI172" s="72">
        <f t="shared" si="76"/>
        <v>0</v>
      </c>
      <c r="AJ172" s="72">
        <f>AJ148*AJ160</f>
        <v>0</v>
      </c>
      <c r="AK172" s="72">
        <f t="shared" si="74"/>
        <v>0</v>
      </c>
      <c r="AL172" s="123">
        <f t="shared" si="74"/>
        <v>0</v>
      </c>
      <c r="AM172" s="72">
        <f t="shared" si="74"/>
        <v>0</v>
      </c>
      <c r="AO172" s="126">
        <f>SUM(I172:AM172)</f>
        <v>0</v>
      </c>
    </row>
    <row r="173" spans="3:41" ht="12" thickBot="1" x14ac:dyDescent="0.25">
      <c r="C173" s="119"/>
      <c r="D173" s="120" t="s">
        <v>209</v>
      </c>
      <c r="E173" s="120"/>
      <c r="F173" s="120"/>
      <c r="G173" s="120" t="s">
        <v>191</v>
      </c>
      <c r="H173" s="120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>
        <f t="shared" ref="V173:AC173" si="77">V161*V149</f>
        <v>10625</v>
      </c>
      <c r="W173" s="121">
        <f t="shared" si="77"/>
        <v>10350</v>
      </c>
      <c r="X173" s="121">
        <f t="shared" si="77"/>
        <v>0</v>
      </c>
      <c r="Y173" s="121">
        <f t="shared" si="77"/>
        <v>13650</v>
      </c>
      <c r="Z173" s="121">
        <f t="shared" si="77"/>
        <v>13650</v>
      </c>
      <c r="AA173" s="121">
        <f t="shared" si="77"/>
        <v>13650</v>
      </c>
      <c r="AB173" s="121">
        <f t="shared" si="77"/>
        <v>9325</v>
      </c>
      <c r="AC173" s="121">
        <f t="shared" si="77"/>
        <v>0</v>
      </c>
      <c r="AD173" s="121">
        <f t="shared" ref="AD173:AI173" si="78">AD149*AD161</f>
        <v>0</v>
      </c>
      <c r="AE173" s="121">
        <f t="shared" si="78"/>
        <v>0</v>
      </c>
      <c r="AF173" s="121">
        <f t="shared" si="78"/>
        <v>0</v>
      </c>
      <c r="AG173" s="121">
        <f t="shared" si="78"/>
        <v>0</v>
      </c>
      <c r="AH173" s="121">
        <f t="shared" si="78"/>
        <v>0</v>
      </c>
      <c r="AI173" s="121">
        <f t="shared" si="78"/>
        <v>0</v>
      </c>
      <c r="AJ173" s="121">
        <f>AJ149*AJ161</f>
        <v>0</v>
      </c>
      <c r="AK173" s="121"/>
      <c r="AL173" s="124"/>
      <c r="AM173" s="72">
        <f>AM149*AM161</f>
        <v>0</v>
      </c>
      <c r="AO173" s="126">
        <f>SUM(I173:AM173)</f>
        <v>71250</v>
      </c>
    </row>
    <row r="174" spans="3:41" ht="12" hidden="1" thickBot="1" x14ac:dyDescent="0.25">
      <c r="C174" s="119"/>
      <c r="D174" s="120"/>
      <c r="E174" s="120"/>
      <c r="F174" s="120"/>
      <c r="G174" s="120"/>
      <c r="H174" s="120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>
        <f>Y162*Y150</f>
        <v>0</v>
      </c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72">
        <f>AM150*AM162</f>
        <v>0</v>
      </c>
      <c r="AO174" s="126">
        <f>SUM(I174:AM174)</f>
        <v>0</v>
      </c>
    </row>
    <row r="175" spans="3:41" x14ac:dyDescent="0.2">
      <c r="D175" s="5" t="s">
        <v>143</v>
      </c>
      <c r="I175" s="58">
        <f t="shared" ref="I175:AM175" si="79">SUM(I165:I174)</f>
        <v>0</v>
      </c>
      <c r="J175" s="58">
        <f t="shared" si="79"/>
        <v>0</v>
      </c>
      <c r="K175" s="58">
        <f t="shared" si="79"/>
        <v>0</v>
      </c>
      <c r="L175" s="58">
        <f t="shared" si="79"/>
        <v>0</v>
      </c>
      <c r="M175" s="58">
        <f t="shared" si="79"/>
        <v>0</v>
      </c>
      <c r="N175" s="58">
        <f t="shared" si="79"/>
        <v>0</v>
      </c>
      <c r="O175" s="58">
        <f t="shared" si="79"/>
        <v>0</v>
      </c>
      <c r="P175" s="58">
        <f t="shared" si="79"/>
        <v>12575</v>
      </c>
      <c r="Q175" s="58">
        <f t="shared" si="79"/>
        <v>12425</v>
      </c>
      <c r="R175" s="58">
        <f t="shared" si="79"/>
        <v>11675</v>
      </c>
      <c r="S175" s="58">
        <f t="shared" si="79"/>
        <v>11675</v>
      </c>
      <c r="T175" s="58">
        <f t="shared" si="79"/>
        <v>11675</v>
      </c>
      <c r="U175" s="58">
        <f t="shared" si="79"/>
        <v>14235</v>
      </c>
      <c r="V175" s="58">
        <f t="shared" si="79"/>
        <v>85000</v>
      </c>
      <c r="W175" s="58">
        <f t="shared" si="79"/>
        <v>23805</v>
      </c>
      <c r="X175" s="58">
        <f t="shared" si="79"/>
        <v>20470</v>
      </c>
      <c r="Y175" s="58">
        <f t="shared" si="79"/>
        <v>47775</v>
      </c>
      <c r="Z175" s="58">
        <f t="shared" si="79"/>
        <v>47775</v>
      </c>
      <c r="AA175" s="58">
        <f t="shared" si="79"/>
        <v>47775</v>
      </c>
      <c r="AB175" s="58">
        <f t="shared" si="79"/>
        <v>65275</v>
      </c>
      <c r="AC175" s="58">
        <f t="shared" si="79"/>
        <v>16087.5</v>
      </c>
      <c r="AD175" s="58">
        <f t="shared" si="79"/>
        <v>18860</v>
      </c>
      <c r="AE175" s="58">
        <f t="shared" si="79"/>
        <v>18860</v>
      </c>
      <c r="AF175" s="58">
        <f t="shared" si="79"/>
        <v>18860</v>
      </c>
      <c r="AG175" s="58">
        <f t="shared" si="79"/>
        <v>18860</v>
      </c>
      <c r="AH175" s="58">
        <f t="shared" si="79"/>
        <v>18860</v>
      </c>
      <c r="AI175" s="58">
        <f t="shared" si="79"/>
        <v>22310</v>
      </c>
      <c r="AJ175" s="58">
        <f t="shared" si="79"/>
        <v>26277.5</v>
      </c>
      <c r="AK175" s="58">
        <f t="shared" si="79"/>
        <v>29267.5</v>
      </c>
      <c r="AL175" s="58">
        <f t="shared" si="79"/>
        <v>0</v>
      </c>
      <c r="AM175" s="11">
        <f t="shared" si="79"/>
        <v>0</v>
      </c>
      <c r="AO175" s="125">
        <f>SUM(AO165:AO174)</f>
        <v>600377.5</v>
      </c>
    </row>
  </sheetData>
  <mergeCells count="1">
    <mergeCell ref="AK122:AP122"/>
  </mergeCells>
  <phoneticPr fontId="0" type="noConversion"/>
  <pageMargins left="0.25" right="0.25" top="0.25" bottom="0.25" header="0.25" footer="0.25"/>
  <pageSetup paperSize="5" scale="46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C31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73" t="s">
        <v>79</v>
      </c>
      <c r="AL87" s="174"/>
      <c r="AM87" s="174"/>
      <c r="AN87" s="174"/>
      <c r="AO87" s="174"/>
      <c r="AP87" s="175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73" t="s">
        <v>79</v>
      </c>
      <c r="AL105" s="174"/>
      <c r="AM105" s="174"/>
      <c r="AN105" s="174"/>
      <c r="AO105" s="174"/>
      <c r="AP105" s="17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73" t="s">
        <v>79</v>
      </c>
      <c r="AL105" s="174"/>
      <c r="AM105" s="174"/>
      <c r="AN105" s="174"/>
      <c r="AO105" s="174"/>
      <c r="AP105" s="17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73" t="s">
        <v>79</v>
      </c>
      <c r="AL105" s="174"/>
      <c r="AM105" s="174"/>
      <c r="AN105" s="174"/>
      <c r="AO105" s="174"/>
      <c r="AP105" s="17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11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73" t="s">
        <v>79</v>
      </c>
      <c r="AL111" s="174"/>
      <c r="AM111" s="174"/>
      <c r="AN111" s="174"/>
      <c r="AO111" s="174"/>
      <c r="AP111" s="175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8.2851562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73" t="s">
        <v>79</v>
      </c>
      <c r="AL113" s="174"/>
      <c r="AM113" s="174"/>
      <c r="AN113" s="174"/>
      <c r="AO113" s="174"/>
      <c r="AP113" s="175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2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2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2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2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73" t="s">
        <v>79</v>
      </c>
      <c r="AL112" s="174"/>
      <c r="AM112" s="174"/>
      <c r="AN112" s="174"/>
      <c r="AO112" s="174"/>
      <c r="AP112" s="175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2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73" t="s">
        <v>79</v>
      </c>
      <c r="AL113" s="174"/>
      <c r="AM113" s="174"/>
      <c r="AN113" s="174"/>
      <c r="AO113" s="174"/>
      <c r="AP113" s="175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2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2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2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2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2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'Apr 01 Est'!Print_Area</vt:lpstr>
      <vt:lpstr>'August 01 Est  '!Print_Area</vt:lpstr>
      <vt:lpstr>'Feb 01 Est'!Print_Area</vt:lpstr>
      <vt:lpstr>'Jan 01 Est'!Print_Area</vt:lpstr>
      <vt:lpstr>'Jan 01 trial'!Print_Area</vt:lpstr>
      <vt:lpstr>'July 01 Est '!Print_Area</vt:lpstr>
      <vt:lpstr>'June 01 Est'!Print_Area</vt:lpstr>
      <vt:lpstr>'Mar 01 Est'!Print_Area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'July 01 Est '!Summary</vt:lpstr>
      <vt:lpstr>'June 01 Est'!Summary</vt:lpstr>
      <vt:lpstr>'Mar 01 Est'!Summary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2001-12-11T15:41:46Z</cp:lastPrinted>
  <dcterms:created xsi:type="dcterms:W3CDTF">2001-01-04T18:32:47Z</dcterms:created>
  <dcterms:modified xsi:type="dcterms:W3CDTF">2023-09-16T19:29:55Z</dcterms:modified>
</cp:coreProperties>
</file>