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8E2B75-175A-46D8-99CC-41FE6AD5501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6" i="1"/>
  <c r="E47" i="1"/>
  <c r="E48" i="1"/>
  <c r="E49" i="1"/>
  <c r="E50" i="1"/>
  <c r="E51" i="1"/>
  <c r="C53" i="1"/>
  <c r="D53" i="1"/>
  <c r="E53" i="1"/>
</calcChain>
</file>

<file path=xl/sharedStrings.xml><?xml version="1.0" encoding="utf-8"?>
<sst xmlns="http://schemas.openxmlformats.org/spreadsheetml/2006/main" count="39" uniqueCount="39">
  <si>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</si>
  <si>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</si>
  <si>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</si>
  <si>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</si>
  <si>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</si>
  <si>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</si>
  <si>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</si>
  <si>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</si>
  <si>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</si>
  <si>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</si>
  <si>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</si>
  <si>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</si>
  <si>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</si>
  <si>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</si>
  <si>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</si>
  <si>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</si>
  <si>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</si>
  <si>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</si>
  <si>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</si>
  <si>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</si>
  <si>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</si>
  <si>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</si>
  <si>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</si>
  <si>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</si>
  <si>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</si>
  <si>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</si>
  <si>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2nd Current</t>
  </si>
  <si>
    <t>June 30, 2001 Actuals</t>
  </si>
  <si>
    <t xml:space="preserve">Adjusted Current Month Variance </t>
  </si>
  <si>
    <t>August 31,2001 YTD</t>
  </si>
  <si>
    <t>July 31, 2001 Actuals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</si>
  <si>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</si>
  <si>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</si>
  <si>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</si>
  <si>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</si>
  <si>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</si>
  <si>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August 31, Weekly</t>
  </si>
  <si>
    <t>IT backhaul deals $123K</t>
  </si>
  <si>
    <t>MTD index price of $2.00 vs. 2nd CE index price of $3.34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</si>
</sst>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164" fontId="5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2CE source data"/>
      <sheetName val="Sheet1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9/13/01</v>
          </cell>
        </row>
        <row r="102">
          <cell r="C102">
            <v>1.2649999999999999</v>
          </cell>
        </row>
      </sheetData>
      <sheetData sheetId="5">
        <row r="10">
          <cell r="N10">
            <v>1467.5254769999999</v>
          </cell>
          <cell r="P10">
            <v>1467.54</v>
          </cell>
        </row>
        <row r="20">
          <cell r="N20">
            <v>2417.7021</v>
          </cell>
          <cell r="P20">
            <v>2417.1621</v>
          </cell>
        </row>
        <row r="27">
          <cell r="N27">
            <v>367.16709600000002</v>
          </cell>
          <cell r="P27">
            <v>286.54200000000003</v>
          </cell>
        </row>
        <row r="33">
          <cell r="N33">
            <v>936.20010900000011</v>
          </cell>
          <cell r="P33">
            <v>936.02204400000028</v>
          </cell>
        </row>
        <row r="40">
          <cell r="N40">
            <v>4982.9079060000004</v>
          </cell>
          <cell r="P40">
            <v>4990.7435519999981</v>
          </cell>
        </row>
        <row r="46">
          <cell r="N46">
            <v>11073.737439</v>
          </cell>
          <cell r="P46">
            <v>10904.878355999997</v>
          </cell>
        </row>
        <row r="50">
          <cell r="N50">
            <v>447.44248800000003</v>
          </cell>
          <cell r="P50">
            <v>447.73920000000004</v>
          </cell>
        </row>
        <row r="56">
          <cell r="N56">
            <v>230.19489000000002</v>
          </cell>
          <cell r="P56">
            <v>244.8</v>
          </cell>
        </row>
        <row r="62">
          <cell r="N62">
            <v>18</v>
          </cell>
          <cell r="P62">
            <v>0</v>
          </cell>
        </row>
        <row r="69">
          <cell r="N69">
            <v>437.696124</v>
          </cell>
          <cell r="P69">
            <v>340.80203369999998</v>
          </cell>
        </row>
        <row r="75">
          <cell r="N75">
            <v>1283.372055</v>
          </cell>
          <cell r="P75">
            <v>1177.0959600000001</v>
          </cell>
        </row>
        <row r="78">
          <cell r="N78">
            <v>421.00652399999996</v>
          </cell>
          <cell r="P78">
            <v>371.41276800000003</v>
          </cell>
        </row>
        <row r="84">
          <cell r="N84">
            <v>344.85602900000004</v>
          </cell>
          <cell r="P84">
            <v>279.52964849999995</v>
          </cell>
        </row>
        <row r="89">
          <cell r="N89">
            <v>827.666292</v>
          </cell>
          <cell r="P89">
            <v>726.48299999999995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7.4999999999999716</v>
          </cell>
          <cell r="M72">
            <v>7.4999999999999734</v>
          </cell>
        </row>
        <row r="74">
          <cell r="G74">
            <v>-190.40648511769268</v>
          </cell>
          <cell r="M74">
            <v>0</v>
          </cell>
        </row>
        <row r="75">
          <cell r="G75">
            <v>459.46124059984913</v>
          </cell>
          <cell r="M75">
            <v>767.30027180174807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>
        <row r="9">
          <cell r="C9">
            <v>10.098000000000001</v>
          </cell>
          <cell r="D9">
            <v>10.172000000000001</v>
          </cell>
        </row>
        <row r="13">
          <cell r="C13">
            <v>1.0329999999999999</v>
          </cell>
        </row>
        <row r="17">
          <cell r="C17">
            <v>0.65100000000000002</v>
          </cell>
          <cell r="D17">
            <v>0.76600000000000001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9/13/01</v>
      </c>
      <c r="B3" s="7"/>
      <c r="C3" s="7"/>
      <c r="D3" s="7"/>
      <c r="E3" s="7"/>
      <c r="F3" s="7"/>
      <c r="G3" s="30">
        <f ca="1">NOW()</f>
        <v>37148.506134953706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26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10.098000000000001</v>
      </c>
      <c r="D9" s="12">
        <f>ROUND(([1]Weekly_Transport_CE!N10+[1]Weekly_Transport_CE!N20+[1]Weekly_Transport_CE!N27+[1]Weekly_Transport_CE!N33+[1]Weekly_Transport_CE!N40)/1000,3)</f>
        <v>10.172000000000001</v>
      </c>
      <c r="E9" s="12">
        <f>D9-C9</f>
        <v>7.3999999999999844E-2</v>
      </c>
      <c r="F9" s="7"/>
      <c r="G9" s="7" t="s">
        <v>31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/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0.80687799999999932</v>
      </c>
      <c r="D11" s="12">
        <f>((ROUND([1]Weekly_Transport_CE!N46,3))/1000)-[1]SHarris_Mthly_Rpt_CE!D9</f>
        <v>0.9017369999999989</v>
      </c>
      <c r="E11" s="12">
        <f>D11-C11</f>
        <v>9.4858999999999583E-2</v>
      </c>
      <c r="F11" s="7"/>
      <c r="G11" s="7" t="s">
        <v>37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1.0329999999999999</v>
      </c>
      <c r="D13" s="12">
        <f>ROUND((([1]Weekly_Transport_CE!N50+[1]Weekly_Transport_CE!N56+[1]Weekly_Transport_CE!N62+[1]Weekly_Transport_CE!N69)/1000),3)</f>
        <v>1.133</v>
      </c>
      <c r="E13" s="12">
        <f>D13-C13</f>
        <v>0.10000000000000009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0.14400000000000013</v>
      </c>
      <c r="D15" s="12">
        <f>ROUND([1]Weekly_Transport_CE!N75/1000,3)-D13</f>
        <v>0.14999999999999991</v>
      </c>
      <c r="E15" s="12">
        <f>D15-C15</f>
        <v>5.9999999999997833E-3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0.65100000000000002</v>
      </c>
      <c r="D17" s="12">
        <f>ROUND(([1]Weekly_Transport_CE!N78+[1]Weekly_Transport_CE!N84)/1000,3)</f>
        <v>0.76600000000000001</v>
      </c>
      <c r="E17" s="12">
        <f>D17-C17</f>
        <v>0.11499999999999999</v>
      </c>
      <c r="F17" s="7"/>
      <c r="G17" s="7" t="s">
        <v>32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7.4999999999999956E-2</v>
      </c>
      <c r="D19" s="12">
        <f>ROUND([1]Weekly_Transport_CE!N89/1000,3)-[1]SHarris_Mthly_Rpt_CE!D17</f>
        <v>6.1999999999999944E-2</v>
      </c>
      <c r="E19" s="12">
        <f>D19-C19</f>
        <v>-1.3000000000000012E-2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33</v>
      </c>
      <c r="B21" s="7"/>
      <c r="C21" s="17">
        <v>0</v>
      </c>
      <c r="D21" s="12">
        <f>'[1]Main Data Input'!C102/1000</f>
        <v>1.2649999999999998E-3</v>
      </c>
      <c r="E21" s="12">
        <f>D21-C21</f>
        <v>1.2649999999999998E-3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12.807877999999999</v>
      </c>
      <c r="D24" s="33">
        <f>SUM(D9:D22)</f>
        <v>13.186002</v>
      </c>
      <c r="E24" s="34">
        <f>D24-C24</f>
        <v>0.37812400000000146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0.76700000000000002</v>
      </c>
      <c r="D27" s="12">
        <f>ROUND([1]Weekly_Fuel_CE!G75/1000,3)</f>
        <v>0.45900000000000002</v>
      </c>
      <c r="E27" s="12">
        <f>D27-C27</f>
        <v>-0.308</v>
      </c>
      <c r="F27" s="38"/>
      <c r="G27" s="38" t="s">
        <v>38</v>
      </c>
    </row>
    <row r="28" spans="1:7" ht="12.75" customHeight="1" x14ac:dyDescent="0.2">
      <c r="A28" s="7"/>
      <c r="B28" s="7"/>
      <c r="C28" s="12"/>
      <c r="D28" s="12"/>
      <c r="E28" s="12"/>
      <c r="F28" s="38"/>
      <c r="G28" s="39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-0.19</v>
      </c>
      <c r="E29" s="12">
        <f>D29-C29</f>
        <v>-0.19</v>
      </c>
      <c r="F29" s="38"/>
      <c r="G29" s="40" t="s">
        <v>34</v>
      </c>
    </row>
    <row r="30" spans="1:7" ht="12.75" customHeight="1" x14ac:dyDescent="0.2">
      <c r="A30" s="7"/>
      <c r="B30" s="7"/>
      <c r="C30" s="12"/>
      <c r="D30" s="12"/>
      <c r="E30" s="13"/>
      <c r="F30" s="38"/>
      <c r="G30" s="40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7" t="s">
        <v>35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23</v>
      </c>
      <c r="B33" s="7"/>
      <c r="C33" s="12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39"/>
    </row>
    <row r="34" spans="1:7" ht="12.75" customHeight="1" x14ac:dyDescent="0.2">
      <c r="A34" s="7"/>
      <c r="B34" s="7"/>
      <c r="C34" s="13"/>
      <c r="D34" s="13"/>
      <c r="E34" s="17"/>
      <c r="F34" s="7"/>
      <c r="G34" s="39"/>
    </row>
    <row r="35" spans="1:7" ht="12.75" customHeight="1" x14ac:dyDescent="0.2">
      <c r="A35" s="7" t="s">
        <v>24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25</v>
      </c>
      <c r="B37" s="7"/>
      <c r="C37" s="22">
        <f>SUM(C27:C36)</f>
        <v>2.9029999999999996</v>
      </c>
      <c r="D37" s="22">
        <f>SUM(D27:D36)</f>
        <v>2.4039999999999999</v>
      </c>
      <c r="E37" s="21">
        <f>SUM(E27:E36)</f>
        <v>-0.499</v>
      </c>
      <c r="F37" s="7"/>
      <c r="G37" s="41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15.710877999999997</v>
      </c>
      <c r="D40" s="22">
        <f>D24+D37</f>
        <v>15.590002</v>
      </c>
      <c r="E40" s="21">
        <f>E24+E37</f>
        <v>-0.12087599999999854</v>
      </c>
      <c r="F40" s="7"/>
      <c r="G40" s="7"/>
    </row>
    <row r="41" spans="1:7" ht="12.75" customHeight="1" x14ac:dyDescent="0.2">
      <c r="A41" s="7"/>
      <c r="B41" s="7"/>
      <c r="C41" s="13"/>
      <c r="D41" s="13"/>
      <c r="E41" s="15"/>
      <c r="F41" s="7"/>
      <c r="G41" s="7"/>
    </row>
    <row r="42" spans="1:7" ht="12.75" hidden="1" customHeight="1" x14ac:dyDescent="0.25">
      <c r="A42" s="16" t="s">
        <v>17</v>
      </c>
      <c r="B42" s="7"/>
      <c r="C42" s="12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">
      <c r="A43" s="7"/>
      <c r="B43" s="7"/>
      <c r="C43" s="13"/>
      <c r="D43" s="13"/>
      <c r="E43" s="20"/>
      <c r="F43" s="7"/>
      <c r="G43" s="7"/>
    </row>
    <row r="44" spans="1:7" ht="12.75" hidden="1" customHeight="1" x14ac:dyDescent="0.25">
      <c r="A44" s="16" t="s">
        <v>28</v>
      </c>
      <c r="B44" s="7"/>
      <c r="C44" s="22">
        <f>SUM(C40:C43)</f>
        <v>15.710877999999997</v>
      </c>
      <c r="D44" s="22">
        <f>SUM(D40:D43)</f>
        <v>15.590002</v>
      </c>
      <c r="E44" s="21">
        <f>SUM(E40:E43)</f>
        <v>-0.12087599999999854</v>
      </c>
      <c r="F44" s="7"/>
      <c r="G44" s="7"/>
    </row>
    <row r="45" spans="1:7" ht="14.25" hidden="1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 t="s">
        <v>36</v>
      </c>
      <c r="B46" s="7"/>
      <c r="C46" s="12">
        <v>16.283999999999999</v>
      </c>
      <c r="D46" s="12">
        <v>17.085000000000001</v>
      </c>
      <c r="E46" s="12">
        <f t="shared" ref="E46:E51" si="0">D46-C46</f>
        <v>0.80100000000000193</v>
      </c>
      <c r="F46" s="7"/>
      <c r="G46" s="7"/>
    </row>
    <row r="47" spans="1:7" ht="12.75" hidden="1" customHeight="1" x14ac:dyDescent="0.2">
      <c r="A47" s="7" t="s">
        <v>30</v>
      </c>
      <c r="B47" s="7"/>
      <c r="C47" s="12">
        <v>17.126000000000001</v>
      </c>
      <c r="D47" s="12">
        <v>17.010999999999999</v>
      </c>
      <c r="E47" s="12">
        <f t="shared" si="0"/>
        <v>-0.11500000000000199</v>
      </c>
      <c r="F47" s="7"/>
      <c r="G47" s="7"/>
    </row>
    <row r="48" spans="1:7" ht="12.75" hidden="1" customHeight="1" x14ac:dyDescent="0.2">
      <c r="A48" s="7" t="s">
        <v>27</v>
      </c>
      <c r="B48" s="7"/>
      <c r="C48" s="23">
        <v>17.126999999999999</v>
      </c>
      <c r="D48" s="23">
        <v>17.126999999999999</v>
      </c>
      <c r="E48" s="12">
        <f t="shared" si="0"/>
        <v>0</v>
      </c>
      <c r="F48" s="7"/>
      <c r="G48" s="7"/>
    </row>
    <row r="49" spans="1:7" s="7" customFormat="1" ht="12.75" hidden="1" customHeight="1" x14ac:dyDescent="0.2">
      <c r="A49" s="7" t="s">
        <v>15</v>
      </c>
      <c r="C49" s="23">
        <v>19.007999999999999</v>
      </c>
      <c r="D49" s="23">
        <v>19.007999999999999</v>
      </c>
      <c r="E49" s="12">
        <f t="shared" si="0"/>
        <v>0</v>
      </c>
    </row>
    <row r="50" spans="1:7" s="7" customFormat="1" ht="12.75" hidden="1" customHeight="1" x14ac:dyDescent="0.2">
      <c r="A50" s="7" t="s">
        <v>16</v>
      </c>
      <c r="C50" s="23">
        <v>17.829000000000001</v>
      </c>
      <c r="D50" s="23">
        <v>17.829000000000001</v>
      </c>
      <c r="E50" s="23">
        <f t="shared" si="0"/>
        <v>0</v>
      </c>
    </row>
    <row r="51" spans="1:7" s="7" customFormat="1" ht="12.75" hidden="1" customHeight="1" x14ac:dyDescent="0.2">
      <c r="A51" s="7" t="s">
        <v>12</v>
      </c>
      <c r="C51" s="33">
        <v>53.402999999999999</v>
      </c>
      <c r="D51" s="33">
        <v>53.402999999999999</v>
      </c>
      <c r="E51" s="33">
        <f t="shared" si="0"/>
        <v>0</v>
      </c>
    </row>
    <row r="52" spans="1:7" s="7" customFormat="1" ht="12.75" customHeight="1" x14ac:dyDescent="0.2">
      <c r="C52" s="35"/>
      <c r="D52" s="35"/>
      <c r="E52" s="20"/>
    </row>
    <row r="53" spans="1:7" ht="12.75" customHeight="1" x14ac:dyDescent="0.25">
      <c r="A53" s="16" t="s">
        <v>29</v>
      </c>
      <c r="B53" s="7"/>
      <c r="C53" s="33">
        <f>SUM(C44:C52)</f>
        <v>156.48787799999999</v>
      </c>
      <c r="D53" s="33">
        <f>SUM(D44:D52)</f>
        <v>157.05300199999999</v>
      </c>
      <c r="E53" s="34">
        <f>SUM(E44:E52)</f>
        <v>0.5651240000000014</v>
      </c>
      <c r="F53" s="7"/>
      <c r="G53" s="7"/>
    </row>
    <row r="54" spans="1:7" ht="12.75" customHeight="1" x14ac:dyDescent="0.2">
      <c r="A54" s="7"/>
      <c r="B54" s="7"/>
      <c r="C54" s="36"/>
      <c r="D54" s="36"/>
      <c r="E54" s="20"/>
      <c r="F54" s="7"/>
      <c r="G54" s="7"/>
    </row>
    <row r="55" spans="1:7" ht="15" customHeight="1" x14ac:dyDescent="0.2">
      <c r="A55" s="7"/>
      <c r="B55" s="7"/>
      <c r="C55" s="37"/>
      <c r="D55" s="37"/>
      <c r="E55" s="15"/>
      <c r="F55" s="7"/>
      <c r="G55" s="7"/>
    </row>
    <row r="56" spans="1:7" ht="15" customHeight="1" x14ac:dyDescent="0.2">
      <c r="A56" s="7"/>
      <c r="B56" s="7"/>
      <c r="C56" s="7"/>
      <c r="D56" s="7"/>
      <c r="E56" s="7"/>
      <c r="F56" s="7"/>
      <c r="G56" s="7"/>
    </row>
    <row r="57" spans="1:7" ht="15" customHeight="1" x14ac:dyDescent="0.2">
      <c r="A57" s="7"/>
      <c r="B57" s="7"/>
      <c r="C57" s="7"/>
      <c r="D57" s="7"/>
      <c r="E57" s="14"/>
      <c r="F57" s="7"/>
      <c r="G57" s="7"/>
    </row>
    <row r="58" spans="1:7" ht="15" customHeight="1" x14ac:dyDescent="0.2">
      <c r="A58" s="7"/>
      <c r="B58" s="24"/>
      <c r="C58" s="25"/>
      <c r="D58" s="25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C60" s="2"/>
      <c r="D60" s="2"/>
      <c r="E60" s="4"/>
      <c r="F60" s="4"/>
    </row>
    <row r="61" spans="1:7" ht="15" customHeight="1" x14ac:dyDescent="0.2">
      <c r="A61" s="5"/>
      <c r="C61" s="3"/>
      <c r="D61" s="3"/>
      <c r="E61" s="6"/>
      <c r="F61" s="6"/>
    </row>
    <row r="62" spans="1:7" ht="15" customHeight="1" x14ac:dyDescent="0.2">
      <c r="C62" s="3"/>
      <c r="D62" s="3"/>
      <c r="E62" s="4"/>
      <c r="F62" s="4"/>
    </row>
    <row r="63" spans="1:7" ht="15" customHeight="1" x14ac:dyDescent="0.2"/>
    <row r="64" spans="1:7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2023-09-16T20:01:25Z</dcterms:modified>
</cp:coreProperties>
</file>