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8E6DBE-C7AD-48DC-AD97-84A7A32B90D1}" xr6:coauthVersionLast="47" xr6:coauthVersionMax="47" xr10:uidLastSave="{00000000-0000-0000-0000-000000000000}"/>
  <bookViews>
    <workbookView xWindow="-120" yWindow="-120" windowWidth="38640" windowHeight="15720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Month'!$A$2:$X$45</definedName>
    <definedName name="_xlnm.Print_Area" localSheetId="1">'WOT by Month'!$A$1:$BT$59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H55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H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<sst xmlns="http://schemas.openxmlformats.org/spreadsheetml/2006/main" count="997" uniqueCount="177">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</sst>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173</v>
      </c>
    </row>
    <row r="2" spans="1:14" x14ac:dyDescent="0.2">
      <c r="C2" t="s">
        <v>129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5" t="s">
        <v>113</v>
      </c>
      <c r="B8" s="56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1"/>
      <c r="B9" s="41"/>
      <c r="C9" s="54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1"/>
      <c r="B10" s="41"/>
      <c r="C10" s="44" t="s">
        <v>161</v>
      </c>
      <c r="D10" s="5" t="s">
        <v>161</v>
      </c>
      <c r="E10" s="43">
        <v>30000</v>
      </c>
      <c r="F10" s="19">
        <v>27496</v>
      </c>
      <c r="G10" s="5" t="s">
        <v>40</v>
      </c>
      <c r="H10" s="58">
        <v>36929</v>
      </c>
      <c r="I10" s="58">
        <v>37164</v>
      </c>
      <c r="J10" s="15" t="s">
        <v>162</v>
      </c>
      <c r="K10" s="15" t="s">
        <v>59</v>
      </c>
      <c r="L10" s="5" t="s">
        <v>38</v>
      </c>
      <c r="M10" s="19"/>
      <c r="N10" s="63" t="s">
        <v>163</v>
      </c>
    </row>
    <row r="11" spans="1:14" x14ac:dyDescent="0.2">
      <c r="A11" s="41"/>
      <c r="B11" s="41"/>
      <c r="C11" s="44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1"/>
      <c r="B12" s="41"/>
      <c r="C12" s="44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4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4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4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4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4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4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115</v>
      </c>
      <c r="B19" s="3">
        <f>SUM(E11:E19)</f>
        <v>376000</v>
      </c>
      <c r="C19" s="44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4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4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4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158</v>
      </c>
      <c r="K22" s="1" t="s">
        <v>84</v>
      </c>
      <c r="L22" s="1" t="s">
        <v>38</v>
      </c>
      <c r="M22" s="6"/>
      <c r="N22" s="1" t="s">
        <v>159</v>
      </c>
    </row>
    <row r="23" spans="1:14" x14ac:dyDescent="0.2">
      <c r="C23" s="44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116</v>
      </c>
      <c r="B24" s="3">
        <f>SUM(E20:E24)</f>
        <v>187200</v>
      </c>
      <c r="C24" s="44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4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117</v>
      </c>
      <c r="B26" s="3">
        <f>SUM(E25:E26)</f>
        <v>100000</v>
      </c>
      <c r="C26" s="44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2" t="s">
        <v>11</v>
      </c>
      <c r="D27" s="22" t="s">
        <v>11</v>
      </c>
      <c r="E27" s="71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2" t="s">
        <v>11</v>
      </c>
      <c r="D28" s="22" t="s">
        <v>11</v>
      </c>
      <c r="E28" s="71">
        <v>1000</v>
      </c>
      <c r="F28" s="22">
        <v>24754</v>
      </c>
      <c r="G28" t="s">
        <v>24</v>
      </c>
      <c r="H28" s="1">
        <v>35125</v>
      </c>
      <c r="I28" s="80">
        <v>38472</v>
      </c>
      <c r="J28" s="1" t="s">
        <v>69</v>
      </c>
      <c r="K28" s="1" t="s">
        <v>154</v>
      </c>
      <c r="L28" t="s">
        <v>38</v>
      </c>
      <c r="M28" s="2"/>
    </row>
    <row r="29" spans="1:14" x14ac:dyDescent="0.2">
      <c r="C29" s="72" t="s">
        <v>11</v>
      </c>
      <c r="D29" s="22" t="s">
        <v>11</v>
      </c>
      <c r="E29" s="73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2" t="s">
        <v>11</v>
      </c>
      <c r="D30" s="22" t="s">
        <v>11</v>
      </c>
      <c r="E30" s="71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2" t="s">
        <v>11</v>
      </c>
      <c r="D31" s="22" t="s">
        <v>11</v>
      </c>
      <c r="E31" s="71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2" t="s">
        <v>11</v>
      </c>
      <c r="D32" s="22" t="s">
        <v>11</v>
      </c>
      <c r="E32" s="71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2" t="s">
        <v>11</v>
      </c>
      <c r="D33" s="22" t="s">
        <v>11</v>
      </c>
      <c r="E33" s="71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2" t="s">
        <v>11</v>
      </c>
      <c r="D34" s="22" t="s">
        <v>11</v>
      </c>
      <c r="E34" s="71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2" t="s">
        <v>11</v>
      </c>
      <c r="D35" s="22" t="s">
        <v>11</v>
      </c>
      <c r="E35" s="71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2" t="s">
        <v>11</v>
      </c>
      <c r="D36" s="22" t="s">
        <v>11</v>
      </c>
      <c r="E36" s="71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2" t="s">
        <v>11</v>
      </c>
      <c r="D37" s="22" t="s">
        <v>11</v>
      </c>
      <c r="E37" s="71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2" t="s">
        <v>11</v>
      </c>
      <c r="D38" s="22" t="s">
        <v>11</v>
      </c>
      <c r="E38" s="71">
        <v>2500</v>
      </c>
      <c r="F38" s="74">
        <v>27600</v>
      </c>
      <c r="G38" t="s">
        <v>135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2" t="s">
        <v>11</v>
      </c>
      <c r="D39" s="22" t="s">
        <v>11</v>
      </c>
      <c r="E39" s="71">
        <v>50000</v>
      </c>
      <c r="F39" s="74">
        <v>27495</v>
      </c>
      <c r="G39" t="s">
        <v>140</v>
      </c>
      <c r="H39" s="1">
        <v>36951</v>
      </c>
      <c r="I39" s="1">
        <v>37711</v>
      </c>
      <c r="J39" s="1" t="s">
        <v>141</v>
      </c>
      <c r="K39" s="1" t="s">
        <v>57</v>
      </c>
      <c r="L39" s="1" t="s">
        <v>38</v>
      </c>
      <c r="M39" s="2"/>
    </row>
    <row r="40" spans="1:14" x14ac:dyDescent="0.2">
      <c r="A40" t="s">
        <v>119</v>
      </c>
      <c r="B40" s="3">
        <f>SUM(E27:E40)</f>
        <v>610227</v>
      </c>
      <c r="C40" s="72" t="s">
        <v>11</v>
      </c>
      <c r="D40" s="22" t="s">
        <v>11</v>
      </c>
      <c r="E40" s="71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4" t="s">
        <v>18</v>
      </c>
      <c r="D41" t="s">
        <v>11</v>
      </c>
      <c r="E41" s="3">
        <v>32000</v>
      </c>
      <c r="F41">
        <v>24568</v>
      </c>
      <c r="G41" t="s">
        <v>139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118</v>
      </c>
      <c r="B42" s="3">
        <f>SUM(E41:E42)</f>
        <v>40000</v>
      </c>
      <c r="C42" s="44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4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4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4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4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4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4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4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120</v>
      </c>
      <c r="B50" s="3">
        <f>SUM(E43:E50)</f>
        <v>466346</v>
      </c>
      <c r="C50" s="44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4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4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4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4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172</v>
      </c>
      <c r="L54" t="s">
        <v>5</v>
      </c>
      <c r="M54" s="6">
        <v>37711</v>
      </c>
    </row>
    <row r="55" spans="1:16" x14ac:dyDescent="0.2">
      <c r="C55" s="44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4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4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121</v>
      </c>
      <c r="B58" s="3">
        <f>SUM(E51:E58)</f>
        <v>153600</v>
      </c>
      <c r="C58" s="44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4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4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4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4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4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4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4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4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4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4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4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125</v>
      </c>
      <c r="L69" s="1" t="s">
        <v>38</v>
      </c>
      <c r="M69" s="6"/>
    </row>
    <row r="70" spans="1:14" x14ac:dyDescent="0.2">
      <c r="B70" s="3"/>
      <c r="C70" s="44" t="s">
        <v>11</v>
      </c>
      <c r="D70" t="s">
        <v>48</v>
      </c>
      <c r="E70" s="3">
        <v>400</v>
      </c>
      <c r="F70">
        <v>26635</v>
      </c>
      <c r="G70" t="s">
        <v>126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122</v>
      </c>
      <c r="B71" s="3">
        <f>SUM(E59:E71)-E71</f>
        <v>581400</v>
      </c>
      <c r="C71" s="44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123</v>
      </c>
      <c r="B72" s="3">
        <f>E72</f>
        <v>90000</v>
      </c>
      <c r="C72" s="44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4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4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4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4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4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4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124</v>
      </c>
      <c r="B79" s="3">
        <f>SUM(E73:E79)</f>
        <v>265000</v>
      </c>
      <c r="C79" s="44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4" t="s">
        <v>137</v>
      </c>
      <c r="B80" s="3">
        <f>E80</f>
        <v>1300</v>
      </c>
      <c r="C80" s="23" t="s">
        <v>48</v>
      </c>
      <c r="D80" s="5" t="s">
        <v>48</v>
      </c>
      <c r="E80" s="43">
        <v>1300</v>
      </c>
      <c r="F80" s="19">
        <v>27583</v>
      </c>
      <c r="G80" s="5" t="s">
        <v>37</v>
      </c>
      <c r="H80" s="58">
        <v>37012</v>
      </c>
      <c r="I80" s="58">
        <v>37346</v>
      </c>
      <c r="J80" s="15" t="s">
        <v>82</v>
      </c>
      <c r="K80" s="15" t="s">
        <v>84</v>
      </c>
      <c r="L80" s="5" t="s">
        <v>38</v>
      </c>
      <c r="M80" s="19"/>
      <c r="N80" s="63" t="s">
        <v>136</v>
      </c>
    </row>
    <row r="81" spans="1:14" x14ac:dyDescent="0.2">
      <c r="A81" s="45"/>
      <c r="B81" s="53" t="s">
        <v>99</v>
      </c>
      <c r="C81" s="53" t="s">
        <v>127</v>
      </c>
      <c r="D81" s="46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7" t="s">
        <v>48</v>
      </c>
      <c r="B82" s="48">
        <f>SUM(B58+B71+B72+B79)</f>
        <v>1090000</v>
      </c>
      <c r="C82" s="48">
        <f>1090000-B82</f>
        <v>0</v>
      </c>
      <c r="D82" s="49"/>
      <c r="E82" s="43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7" t="s">
        <v>128</v>
      </c>
      <c r="B83" s="48">
        <f>B26+B42+B50+B58+B72</f>
        <v>849946</v>
      </c>
      <c r="C83" s="48">
        <f>850000-B83</f>
        <v>54</v>
      </c>
      <c r="D83" s="49"/>
      <c r="E83" s="3"/>
      <c r="H83" s="1"/>
      <c r="I83" s="1"/>
      <c r="J83" s="1"/>
      <c r="K83" s="1"/>
      <c r="M83" s="2"/>
      <c r="N83" s="1"/>
    </row>
    <row r="84" spans="1:14" x14ac:dyDescent="0.2">
      <c r="A84" s="47" t="s">
        <v>18</v>
      </c>
      <c r="B84" s="48">
        <f>(B19+B42+B72)-30000</f>
        <v>476000</v>
      </c>
      <c r="C84" s="48">
        <f>476000-B84</f>
        <v>0</v>
      </c>
      <c r="D84" s="49"/>
      <c r="E84" s="3"/>
      <c r="H84" s="1"/>
      <c r="I84" s="1"/>
      <c r="J84" s="1"/>
      <c r="K84" s="1"/>
      <c r="M84" s="2"/>
      <c r="N84" s="1"/>
    </row>
    <row r="85" spans="1:14" x14ac:dyDescent="0.2">
      <c r="A85" s="50" t="s">
        <v>21</v>
      </c>
      <c r="B85" s="51">
        <f>B24</f>
        <v>187200</v>
      </c>
      <c r="C85" s="51">
        <f>205000-B85</f>
        <v>17800</v>
      </c>
      <c r="D85" s="52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2" t="s">
        <v>114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2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3">
        <v>55000</v>
      </c>
      <c r="F97" s="19">
        <v>27460</v>
      </c>
      <c r="G97" s="5" t="s">
        <v>53</v>
      </c>
      <c r="H97" s="58">
        <v>37257</v>
      </c>
      <c r="I97" s="58">
        <v>37986</v>
      </c>
      <c r="J97" s="15" t="s">
        <v>81</v>
      </c>
      <c r="K97" s="15" t="s">
        <v>85</v>
      </c>
      <c r="L97" s="57" t="s">
        <v>5</v>
      </c>
      <c r="M97" s="58">
        <v>37802</v>
      </c>
      <c r="N97" t="s">
        <v>138</v>
      </c>
    </row>
    <row r="98" spans="2:14" x14ac:dyDescent="0.2">
      <c r="C98" s="66" t="s">
        <v>11</v>
      </c>
      <c r="D98" s="22" t="s">
        <v>11</v>
      </c>
      <c r="E98" s="73" t="s">
        <v>15</v>
      </c>
      <c r="F98" s="74">
        <v>27606</v>
      </c>
      <c r="G98" s="66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167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2" t="s">
        <v>166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2">
        <v>27608</v>
      </c>
      <c r="G104" t="s">
        <v>142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143</v>
      </c>
    </row>
    <row r="105" spans="2:14" x14ac:dyDescent="0.2">
      <c r="C105" t="s">
        <v>11</v>
      </c>
      <c r="D105" t="s">
        <v>48</v>
      </c>
      <c r="E105" s="3">
        <v>2700</v>
      </c>
      <c r="F105" s="82">
        <v>27605</v>
      </c>
      <c r="G105" t="s">
        <v>144</v>
      </c>
      <c r="H105" s="1">
        <v>37408</v>
      </c>
      <c r="I105" s="1">
        <v>42886</v>
      </c>
      <c r="J105" t="s">
        <v>65</v>
      </c>
      <c r="K105" t="s">
        <v>145</v>
      </c>
      <c r="L105" t="s">
        <v>38</v>
      </c>
      <c r="M105" s="1"/>
      <c r="N105" t="s">
        <v>143</v>
      </c>
    </row>
    <row r="106" spans="2:14" x14ac:dyDescent="0.2">
      <c r="C106" t="s">
        <v>11</v>
      </c>
      <c r="D106" t="s">
        <v>48</v>
      </c>
      <c r="E106" s="3">
        <v>5300</v>
      </c>
      <c r="F106" s="82">
        <v>27604</v>
      </c>
      <c r="G106" t="s">
        <v>144</v>
      </c>
      <c r="H106" s="1">
        <v>37408</v>
      </c>
      <c r="I106" s="1">
        <v>37772</v>
      </c>
      <c r="J106" t="s">
        <v>67</v>
      </c>
      <c r="K106" t="s">
        <v>145</v>
      </c>
      <c r="L106" t="s">
        <v>38</v>
      </c>
      <c r="M106" s="1"/>
      <c r="N106" t="s">
        <v>146</v>
      </c>
    </row>
    <row r="107" spans="2:14" x14ac:dyDescent="0.2">
      <c r="C107" t="s">
        <v>11</v>
      </c>
      <c r="D107" t="s">
        <v>48</v>
      </c>
      <c r="E107" s="3">
        <v>4500</v>
      </c>
      <c r="F107" s="82">
        <v>27622</v>
      </c>
      <c r="G107" t="s">
        <v>147</v>
      </c>
      <c r="H107" s="1">
        <v>37408</v>
      </c>
      <c r="I107" s="1">
        <v>41882</v>
      </c>
      <c r="J107" t="s">
        <v>148</v>
      </c>
      <c r="K107" t="s">
        <v>46</v>
      </c>
      <c r="L107" t="s">
        <v>5</v>
      </c>
      <c r="M107" s="1">
        <v>41517</v>
      </c>
      <c r="N107" t="s">
        <v>143</v>
      </c>
    </row>
    <row r="108" spans="2:14" x14ac:dyDescent="0.2">
      <c r="C108" t="s">
        <v>11</v>
      </c>
      <c r="D108" t="s">
        <v>48</v>
      </c>
      <c r="E108" s="3">
        <v>15000</v>
      </c>
      <c r="F108" s="82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143</v>
      </c>
    </row>
    <row r="109" spans="2:14" x14ac:dyDescent="0.2">
      <c r="C109" t="s">
        <v>11</v>
      </c>
      <c r="D109" t="s">
        <v>48</v>
      </c>
      <c r="E109" s="3">
        <v>1700</v>
      </c>
      <c r="F109" s="82">
        <v>27607</v>
      </c>
      <c r="G109" t="s">
        <v>160</v>
      </c>
      <c r="H109" s="1">
        <v>37408</v>
      </c>
      <c r="I109" s="1">
        <v>37772</v>
      </c>
      <c r="J109" t="s">
        <v>149</v>
      </c>
      <c r="K109" t="s">
        <v>145</v>
      </c>
      <c r="L109" t="s">
        <v>38</v>
      </c>
      <c r="M109" s="1"/>
      <c r="N109" t="s">
        <v>143</v>
      </c>
    </row>
    <row r="110" spans="2:14" x14ac:dyDescent="0.2">
      <c r="C110" t="s">
        <v>11</v>
      </c>
      <c r="D110" t="s">
        <v>48</v>
      </c>
      <c r="E110" s="3">
        <v>5000</v>
      </c>
      <c r="F110" s="82">
        <v>27607</v>
      </c>
      <c r="G110" t="s">
        <v>160</v>
      </c>
      <c r="H110" s="1">
        <v>37773</v>
      </c>
      <c r="I110" s="1">
        <v>38077</v>
      </c>
      <c r="J110" t="s">
        <v>149</v>
      </c>
      <c r="K110" t="s">
        <v>145</v>
      </c>
      <c r="L110" t="s">
        <v>38</v>
      </c>
      <c r="M110" s="1"/>
      <c r="N110" t="s">
        <v>143</v>
      </c>
    </row>
    <row r="111" spans="2:14" x14ac:dyDescent="0.2">
      <c r="C111" t="s">
        <v>11</v>
      </c>
      <c r="D111" t="s">
        <v>48</v>
      </c>
      <c r="E111" s="3">
        <v>40000</v>
      </c>
      <c r="F111" s="82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145</v>
      </c>
      <c r="L111" t="s">
        <v>38</v>
      </c>
      <c r="M111" s="1"/>
      <c r="N111" t="s">
        <v>150</v>
      </c>
    </row>
    <row r="112" spans="2:14" x14ac:dyDescent="0.2">
      <c r="C112" t="s">
        <v>11</v>
      </c>
      <c r="D112" t="s">
        <v>48</v>
      </c>
      <c r="E112" s="3">
        <v>20000</v>
      </c>
      <c r="F112" s="82">
        <v>27641</v>
      </c>
      <c r="G112" t="s">
        <v>151</v>
      </c>
      <c r="H112" s="1">
        <v>37408</v>
      </c>
      <c r="I112" s="1">
        <v>48395</v>
      </c>
      <c r="J112" t="s">
        <v>152</v>
      </c>
      <c r="K112" t="s">
        <v>46</v>
      </c>
      <c r="L112" t="s">
        <v>5</v>
      </c>
      <c r="M112" s="1">
        <v>48029</v>
      </c>
      <c r="N112" t="s">
        <v>153</v>
      </c>
    </row>
    <row r="113" spans="3:14" x14ac:dyDescent="0.2">
      <c r="C113" t="s">
        <v>11</v>
      </c>
      <c r="D113" t="s">
        <v>48</v>
      </c>
      <c r="E113" s="3">
        <v>7500</v>
      </c>
      <c r="F113" s="82">
        <v>27649</v>
      </c>
      <c r="G113" t="s">
        <v>151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150</v>
      </c>
    </row>
    <row r="114" spans="3:14" x14ac:dyDescent="0.2">
      <c r="E114" s="3"/>
    </row>
    <row r="115" spans="3:14" ht="13.5" thickBot="1" x14ac:dyDescent="0.25">
      <c r="E115" s="65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8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3">
        <v>306000</v>
      </c>
      <c r="AC10" s="3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3">
        <v>25000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3">
        <v>150000</v>
      </c>
      <c r="AC14" s="3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3">
        <v>10000</v>
      </c>
      <c r="AC16" s="3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27">
        <v>25000</v>
      </c>
      <c r="AC17" s="27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28">
        <v>40000</v>
      </c>
      <c r="AC18" s="28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3">
        <v>8600</v>
      </c>
      <c r="AC20" s="3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3">
        <v>70000</v>
      </c>
      <c r="AC21" s="3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28">
        <v>21000</v>
      </c>
      <c r="AC22" s="28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28">
        <v>8000</v>
      </c>
      <c r="AC24" s="28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3">
        <v>40000</v>
      </c>
      <c r="AC31" s="3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3">
        <v>10000</v>
      </c>
      <c r="AC32" s="3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3"/>
      <c r="AC33" s="3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28">
        <v>20000</v>
      </c>
      <c r="AC35" s="28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3">
        <v>14000</v>
      </c>
      <c r="AC41" s="3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3">
        <v>35000</v>
      </c>
      <c r="AC42" s="3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25">
        <v>3400</v>
      </c>
      <c r="AC45" s="2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H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1076000</v>
      </c>
      <c r="AC46" s="3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ref="AI46:BH46" si="1">SUM(AI10:AI45)</f>
        <v>1090000</v>
      </c>
      <c r="AJ46" s="3">
        <f t="shared" si="1"/>
        <v>1090000</v>
      </c>
      <c r="AK46" s="3">
        <f t="shared" si="1"/>
        <v>1090000</v>
      </c>
      <c r="AL46" s="3">
        <f t="shared" si="1"/>
        <v>1090000</v>
      </c>
      <c r="AM46" s="3">
        <f t="shared" si="1"/>
        <v>1090000</v>
      </c>
      <c r="AN46" s="3">
        <f t="shared" si="1"/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ref="BI46:BT46" si="2">SUM(BI10:BI45)</f>
        <v>994500</v>
      </c>
      <c r="BJ46" s="3">
        <f t="shared" si="2"/>
        <v>994500</v>
      </c>
      <c r="BK46" s="3">
        <f t="shared" si="2"/>
        <v>994500</v>
      </c>
      <c r="BL46" s="3">
        <f t="shared" si="2"/>
        <v>980500</v>
      </c>
      <c r="BM46" s="3">
        <f t="shared" si="2"/>
        <v>980500</v>
      </c>
      <c r="BN46" s="3">
        <f t="shared" si="2"/>
        <v>980500</v>
      </c>
      <c r="BO46" s="3">
        <f t="shared" si="2"/>
        <v>980500</v>
      </c>
      <c r="BP46" s="3">
        <f t="shared" si="2"/>
        <v>980500</v>
      </c>
      <c r="BQ46" s="3">
        <f t="shared" si="2"/>
        <v>980500</v>
      </c>
      <c r="BR46" s="3">
        <f t="shared" si="2"/>
        <v>980500</v>
      </c>
      <c r="BS46" s="3">
        <f t="shared" si="2"/>
        <v>994500</v>
      </c>
      <c r="BT46" s="3">
        <f t="shared" si="2"/>
        <v>994500</v>
      </c>
    </row>
    <row r="47" spans="1:72" x14ac:dyDescent="0.2">
      <c r="M47" s="22"/>
      <c r="BH47" s="85"/>
    </row>
    <row r="48" spans="1:72" x14ac:dyDescent="0.2">
      <c r="C48" s="18" t="s">
        <v>108</v>
      </c>
      <c r="E48" s="18"/>
      <c r="F48" s="18"/>
      <c r="H48" s="3">
        <f t="shared" ref="H48:AJ48" si="3">1090000-H46</f>
        <v>0</v>
      </c>
      <c r="I48" s="3">
        <f t="shared" si="3"/>
        <v>0</v>
      </c>
      <c r="J48" s="3">
        <f t="shared" si="3"/>
        <v>0</v>
      </c>
      <c r="K48" s="3">
        <f t="shared" si="3"/>
        <v>27500</v>
      </c>
      <c r="L48" s="3">
        <f t="shared" si="3"/>
        <v>14000</v>
      </c>
      <c r="M48" s="71">
        <f t="shared" si="3"/>
        <v>0</v>
      </c>
      <c r="N48" s="3">
        <f t="shared" si="3"/>
        <v>0</v>
      </c>
      <c r="O48" s="3">
        <f t="shared" si="3"/>
        <v>0</v>
      </c>
      <c r="P48" s="3">
        <f t="shared" si="3"/>
        <v>14000</v>
      </c>
      <c r="Q48" s="3">
        <f t="shared" si="3"/>
        <v>14000</v>
      </c>
      <c r="R48" s="3">
        <f t="shared" si="3"/>
        <v>14000</v>
      </c>
      <c r="S48" s="3">
        <f>1090000-S46</f>
        <v>14000</v>
      </c>
      <c r="T48" s="3">
        <f t="shared" si="3"/>
        <v>14000</v>
      </c>
      <c r="U48" s="3">
        <f t="shared" si="3"/>
        <v>14000</v>
      </c>
      <c r="V48" s="3">
        <f t="shared" si="3"/>
        <v>14000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14000</v>
      </c>
      <c r="AC48" s="3">
        <f t="shared" si="3"/>
        <v>14000</v>
      </c>
      <c r="AD48" s="3">
        <f t="shared" si="3"/>
        <v>14000</v>
      </c>
      <c r="AE48" s="3">
        <f t="shared" si="3"/>
        <v>14000</v>
      </c>
      <c r="AF48" s="3">
        <f t="shared" si="3"/>
        <v>14000</v>
      </c>
      <c r="AG48" s="3">
        <f t="shared" si="3"/>
        <v>14000</v>
      </c>
      <c r="AH48" s="3">
        <f t="shared" si="3"/>
        <v>14000</v>
      </c>
      <c r="AI48" s="3">
        <f t="shared" si="3"/>
        <v>0</v>
      </c>
      <c r="AJ48" s="3">
        <f t="shared" si="3"/>
        <v>0</v>
      </c>
      <c r="AK48" s="3">
        <f t="shared" ref="AK48:BT48" si="4">1090000-AK46</f>
        <v>0</v>
      </c>
      <c r="AL48" s="3">
        <f t="shared" si="4"/>
        <v>0</v>
      </c>
      <c r="AM48" s="3">
        <f t="shared" si="4"/>
        <v>0</v>
      </c>
      <c r="AN48" s="3">
        <f t="shared" si="4"/>
        <v>14000</v>
      </c>
      <c r="AO48" s="3">
        <f t="shared" si="4"/>
        <v>14000</v>
      </c>
      <c r="AP48" s="3">
        <f t="shared" si="4"/>
        <v>14000</v>
      </c>
      <c r="AQ48" s="3">
        <f t="shared" si="4"/>
        <v>14000</v>
      </c>
      <c r="AR48" s="3">
        <f t="shared" si="4"/>
        <v>14000</v>
      </c>
      <c r="AS48" s="3">
        <f t="shared" si="4"/>
        <v>14000</v>
      </c>
      <c r="AT48" s="3">
        <f t="shared" si="4"/>
        <v>14000</v>
      </c>
      <c r="AU48" s="3">
        <f t="shared" si="4"/>
        <v>0</v>
      </c>
      <c r="AV48" s="3">
        <f t="shared" si="4"/>
        <v>0</v>
      </c>
      <c r="AW48" s="3">
        <f t="shared" si="4"/>
        <v>0</v>
      </c>
      <c r="AX48" s="3">
        <f t="shared" si="4"/>
        <v>0</v>
      </c>
      <c r="AY48" s="3">
        <f t="shared" si="4"/>
        <v>0</v>
      </c>
      <c r="AZ48" s="3">
        <f t="shared" si="4"/>
        <v>14000</v>
      </c>
      <c r="BA48" s="3">
        <f t="shared" si="4"/>
        <v>60500</v>
      </c>
      <c r="BB48" s="3">
        <f t="shared" si="4"/>
        <v>60500</v>
      </c>
      <c r="BC48" s="3">
        <f t="shared" si="4"/>
        <v>60500</v>
      </c>
      <c r="BD48" s="3">
        <f t="shared" si="4"/>
        <v>60500</v>
      </c>
      <c r="BE48" s="3">
        <f t="shared" si="4"/>
        <v>60500</v>
      </c>
      <c r="BF48" s="3">
        <f t="shared" si="4"/>
        <v>60500</v>
      </c>
      <c r="BG48" s="3">
        <f t="shared" si="4"/>
        <v>46500</v>
      </c>
      <c r="BH48" s="88">
        <f t="shared" si="4"/>
        <v>46500</v>
      </c>
      <c r="BI48" s="3">
        <f t="shared" si="4"/>
        <v>95500</v>
      </c>
      <c r="BJ48" s="3">
        <f t="shared" si="4"/>
        <v>95500</v>
      </c>
      <c r="BK48" s="3">
        <f t="shared" si="4"/>
        <v>95500</v>
      </c>
      <c r="BL48" s="3">
        <f t="shared" si="4"/>
        <v>109500</v>
      </c>
      <c r="BM48" s="3">
        <f t="shared" si="4"/>
        <v>109500</v>
      </c>
      <c r="BN48" s="3">
        <f t="shared" si="4"/>
        <v>109500</v>
      </c>
      <c r="BO48" s="3">
        <f t="shared" si="4"/>
        <v>109500</v>
      </c>
      <c r="BP48" s="3">
        <f t="shared" si="4"/>
        <v>109500</v>
      </c>
      <c r="BQ48" s="3">
        <f t="shared" si="4"/>
        <v>109500</v>
      </c>
      <c r="BR48" s="3">
        <f t="shared" si="4"/>
        <v>109500</v>
      </c>
      <c r="BS48" s="3">
        <f t="shared" si="4"/>
        <v>95500</v>
      </c>
      <c r="BT48" s="3">
        <f t="shared" si="4"/>
        <v>95500</v>
      </c>
    </row>
    <row r="49" spans="3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3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5">N35</f>
        <v>20000</v>
      </c>
      <c r="O50" s="3">
        <f t="shared" si="5"/>
        <v>20000</v>
      </c>
      <c r="P50" s="3">
        <f t="shared" si="5"/>
        <v>20000</v>
      </c>
      <c r="Q50" s="3">
        <f t="shared" si="5"/>
        <v>20000</v>
      </c>
      <c r="R50" s="3">
        <f t="shared" si="5"/>
        <v>20000</v>
      </c>
      <c r="S50" s="3">
        <f t="shared" si="5"/>
        <v>20000</v>
      </c>
      <c r="T50" s="3">
        <f t="shared" si="5"/>
        <v>20000</v>
      </c>
      <c r="U50" s="3">
        <f t="shared" si="5"/>
        <v>20000</v>
      </c>
      <c r="V50" s="3">
        <f t="shared" si="5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3">
        <f>AB35+AB24+AB22+AB18+AB17</f>
        <v>114000</v>
      </c>
      <c r="AC50" s="3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>AN35+AN24+AN22+AN21+AN20+AN18+AN17+AN26</f>
        <v>212600</v>
      </c>
      <c r="AO50" s="3">
        <f t="shared" ref="AO50:AT50" si="6">AO35+AO24+AO22+AO21+AO20+AO18+AO17+AO26</f>
        <v>212600</v>
      </c>
      <c r="AP50" s="3">
        <f t="shared" si="6"/>
        <v>212600</v>
      </c>
      <c r="AQ50" s="3">
        <f t="shared" si="6"/>
        <v>212600</v>
      </c>
      <c r="AR50" s="3">
        <f t="shared" si="6"/>
        <v>212600</v>
      </c>
      <c r="AS50" s="3">
        <f t="shared" si="6"/>
        <v>212600</v>
      </c>
      <c r="AT50" s="3">
        <f t="shared" si="6"/>
        <v>212600</v>
      </c>
      <c r="AU50" s="3">
        <f>AU35+AU24+AU22+AU21+AU20+AU18+AU17+AU26</f>
        <v>212600</v>
      </c>
      <c r="AV50" s="3">
        <f>AV35+AV24+AV22+AV21+AV20+AV18+AV17+AV26</f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7">BA35+BA24+BA22+BA21+BA20+BA18+BA17+BA26+BA11+BA12+BA31+BA32</f>
        <v>262600</v>
      </c>
      <c r="BB50" s="3">
        <f t="shared" si="7"/>
        <v>262600</v>
      </c>
      <c r="BC50" s="3">
        <f t="shared" si="7"/>
        <v>262600</v>
      </c>
      <c r="BD50" s="3">
        <f t="shared" si="7"/>
        <v>262600</v>
      </c>
      <c r="BE50" s="3">
        <f t="shared" si="7"/>
        <v>262600</v>
      </c>
      <c r="BF50" s="3">
        <f t="shared" si="7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>BJ35+BJ24+BJ22+BJ21+BJ20+BJ18+BJ17+BJ26+BJ31+BJ32+BJ30+BJ10</f>
        <v>608600</v>
      </c>
      <c r="BK50" s="3">
        <f t="shared" ref="BK50:BS50" si="8">BK35+BK24+BK22+BK21+BK20+BK18+BK17+BK26+BK31+BK32+BK30+BK10</f>
        <v>608600</v>
      </c>
      <c r="BL50" s="3">
        <f t="shared" si="8"/>
        <v>608600</v>
      </c>
      <c r="BM50" s="3">
        <f t="shared" si="8"/>
        <v>608600</v>
      </c>
      <c r="BN50" s="3">
        <f t="shared" si="8"/>
        <v>608600</v>
      </c>
      <c r="BO50" s="3">
        <f t="shared" si="8"/>
        <v>608600</v>
      </c>
      <c r="BP50" s="3">
        <f t="shared" si="8"/>
        <v>608600</v>
      </c>
      <c r="BQ50" s="3">
        <f>BQ35+BQ24+BQ22+BQ21+BQ20+BQ18+BQ17+BQ26+BQ31+BQ32+BQ30+BQ10</f>
        <v>608600</v>
      </c>
      <c r="BR50" s="3">
        <f t="shared" si="8"/>
        <v>608600</v>
      </c>
      <c r="BS50" s="3">
        <f t="shared" si="8"/>
        <v>608600</v>
      </c>
      <c r="BT50" s="3">
        <f>BT35+BT24+BT22+BT21+BT20+BT18+BT17+BT26+BT31+BT32+BT30+BT10</f>
        <v>608600</v>
      </c>
    </row>
    <row r="51" spans="3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3:72" x14ac:dyDescent="0.2">
      <c r="C52" s="18" t="s">
        <v>107</v>
      </c>
      <c r="E52" s="18"/>
      <c r="F52" s="18"/>
      <c r="H52" s="3">
        <f t="shared" ref="H52:M52" si="9">SUM(H10:H45)</f>
        <v>1090000</v>
      </c>
      <c r="I52" s="3">
        <f t="shared" si="9"/>
        <v>1090000</v>
      </c>
      <c r="J52" s="3">
        <f t="shared" si="9"/>
        <v>1090000</v>
      </c>
      <c r="K52" s="3">
        <f t="shared" si="9"/>
        <v>1062500</v>
      </c>
      <c r="L52" s="3">
        <f t="shared" si="9"/>
        <v>1076000</v>
      </c>
      <c r="M52" s="71">
        <f t="shared" si="9"/>
        <v>1090000</v>
      </c>
      <c r="N52" s="3">
        <f>SUM(N10:N45)-N50</f>
        <v>1070000</v>
      </c>
      <c r="O52" s="3">
        <f t="shared" ref="O52:BT52" si="10">SUM(O10:O45)-O50</f>
        <v>1070000</v>
      </c>
      <c r="P52" s="3">
        <f t="shared" si="10"/>
        <v>1056000</v>
      </c>
      <c r="Q52" s="3">
        <f t="shared" si="10"/>
        <v>1056000</v>
      </c>
      <c r="R52" s="3">
        <f t="shared" si="10"/>
        <v>1056000</v>
      </c>
      <c r="S52" s="3">
        <f t="shared" si="10"/>
        <v>1056000</v>
      </c>
      <c r="T52" s="3">
        <f t="shared" si="10"/>
        <v>1056000</v>
      </c>
      <c r="U52" s="3">
        <f t="shared" si="10"/>
        <v>1056000</v>
      </c>
      <c r="V52" s="3">
        <f t="shared" si="10"/>
        <v>1056000</v>
      </c>
      <c r="W52" s="3">
        <f t="shared" si="10"/>
        <v>1009000</v>
      </c>
      <c r="X52" s="3">
        <f t="shared" si="10"/>
        <v>1009000</v>
      </c>
      <c r="Y52" s="3">
        <f t="shared" si="10"/>
        <v>984000</v>
      </c>
      <c r="Z52" s="3">
        <f t="shared" si="10"/>
        <v>984000</v>
      </c>
      <c r="AA52" s="3">
        <f t="shared" si="10"/>
        <v>984000</v>
      </c>
      <c r="AB52" s="3">
        <f t="shared" si="10"/>
        <v>962000</v>
      </c>
      <c r="AC52" s="3">
        <f t="shared" si="10"/>
        <v>962000</v>
      </c>
      <c r="AD52" s="3">
        <f t="shared" si="10"/>
        <v>953400</v>
      </c>
      <c r="AE52" s="3">
        <f t="shared" si="10"/>
        <v>953400</v>
      </c>
      <c r="AF52" s="3">
        <f t="shared" si="10"/>
        <v>953400</v>
      </c>
      <c r="AG52" s="3">
        <f t="shared" si="10"/>
        <v>953400</v>
      </c>
      <c r="AH52" s="3">
        <f t="shared" si="10"/>
        <v>953400</v>
      </c>
      <c r="AI52" s="3">
        <f t="shared" si="10"/>
        <v>897400</v>
      </c>
      <c r="AJ52" s="3">
        <f t="shared" si="10"/>
        <v>897400</v>
      </c>
      <c r="AK52" s="3">
        <f t="shared" si="10"/>
        <v>897400</v>
      </c>
      <c r="AL52" s="3">
        <f t="shared" si="10"/>
        <v>897400</v>
      </c>
      <c r="AM52" s="3">
        <f t="shared" si="10"/>
        <v>897400</v>
      </c>
      <c r="AN52" s="3">
        <f t="shared" si="10"/>
        <v>863400</v>
      </c>
      <c r="AO52" s="3">
        <f t="shared" si="10"/>
        <v>863400</v>
      </c>
      <c r="AP52" s="3">
        <f t="shared" si="10"/>
        <v>863400</v>
      </c>
      <c r="AQ52" s="3">
        <f t="shared" si="10"/>
        <v>863400</v>
      </c>
      <c r="AR52" s="3">
        <f t="shared" si="10"/>
        <v>863400</v>
      </c>
      <c r="AS52" s="3">
        <f t="shared" si="10"/>
        <v>863400</v>
      </c>
      <c r="AT52" s="3">
        <f t="shared" si="10"/>
        <v>863400</v>
      </c>
      <c r="AU52" s="3">
        <f t="shared" si="10"/>
        <v>877400</v>
      </c>
      <c r="AV52" s="3">
        <f t="shared" si="10"/>
        <v>877400</v>
      </c>
      <c r="AW52" s="3">
        <f t="shared" si="10"/>
        <v>877400</v>
      </c>
      <c r="AX52" s="3">
        <f t="shared" si="10"/>
        <v>877400</v>
      </c>
      <c r="AY52" s="3">
        <f t="shared" si="10"/>
        <v>877400</v>
      </c>
      <c r="AZ52" s="3">
        <f t="shared" si="10"/>
        <v>863400</v>
      </c>
      <c r="BA52" s="3">
        <f t="shared" si="10"/>
        <v>766900</v>
      </c>
      <c r="BB52" s="3">
        <f t="shared" si="10"/>
        <v>766900</v>
      </c>
      <c r="BC52" s="3">
        <f t="shared" si="10"/>
        <v>766900</v>
      </c>
      <c r="BD52" s="3">
        <f t="shared" si="10"/>
        <v>766900</v>
      </c>
      <c r="BE52" s="3">
        <f t="shared" si="10"/>
        <v>766900</v>
      </c>
      <c r="BF52" s="3">
        <f t="shared" si="10"/>
        <v>766900</v>
      </c>
      <c r="BG52" s="3">
        <f t="shared" si="10"/>
        <v>434900</v>
      </c>
      <c r="BH52" s="88">
        <f t="shared" si="10"/>
        <v>434900</v>
      </c>
      <c r="BI52" s="3">
        <f t="shared" si="10"/>
        <v>385900</v>
      </c>
      <c r="BJ52" s="3">
        <f t="shared" si="10"/>
        <v>385900</v>
      </c>
      <c r="BK52" s="3">
        <f t="shared" si="10"/>
        <v>385900</v>
      </c>
      <c r="BL52" s="3">
        <f t="shared" si="10"/>
        <v>371900</v>
      </c>
      <c r="BM52" s="3">
        <f t="shared" si="10"/>
        <v>371900</v>
      </c>
      <c r="BN52" s="3">
        <f t="shared" si="10"/>
        <v>371900</v>
      </c>
      <c r="BO52" s="3">
        <f t="shared" si="10"/>
        <v>371900</v>
      </c>
      <c r="BP52" s="3">
        <f t="shared" si="10"/>
        <v>371900</v>
      </c>
      <c r="BQ52" s="3">
        <f t="shared" si="10"/>
        <v>371900</v>
      </c>
      <c r="BR52" s="3">
        <f t="shared" si="10"/>
        <v>371900</v>
      </c>
      <c r="BS52" s="3">
        <f t="shared" si="10"/>
        <v>385900</v>
      </c>
      <c r="BT52" s="3">
        <f t="shared" si="10"/>
        <v>385900</v>
      </c>
    </row>
    <row r="53" spans="3:72" x14ac:dyDescent="0.2"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</row>
    <row r="54" spans="3:72" x14ac:dyDescent="0.2">
      <c r="F54" t="s">
        <v>174</v>
      </c>
      <c r="H54" s="84">
        <f>H52/1090000</f>
        <v>1</v>
      </c>
      <c r="I54" s="84">
        <f t="shared" ref="I54:BT54" si="11">I52/1090000</f>
        <v>1</v>
      </c>
      <c r="J54" s="84">
        <f t="shared" si="11"/>
        <v>1</v>
      </c>
      <c r="K54" s="84">
        <f t="shared" si="11"/>
        <v>0.97477064220183485</v>
      </c>
      <c r="L54" s="84">
        <f t="shared" si="11"/>
        <v>0.98715596330275235</v>
      </c>
      <c r="M54" s="84">
        <f t="shared" si="11"/>
        <v>1</v>
      </c>
      <c r="N54" s="84">
        <f t="shared" si="11"/>
        <v>0.98165137614678899</v>
      </c>
      <c r="O54" s="84">
        <f t="shared" si="11"/>
        <v>0.98165137614678899</v>
      </c>
      <c r="P54" s="84">
        <f t="shared" si="11"/>
        <v>0.96880733944954134</v>
      </c>
      <c r="Q54" s="84">
        <f t="shared" si="11"/>
        <v>0.96880733944954134</v>
      </c>
      <c r="R54" s="84">
        <f t="shared" si="11"/>
        <v>0.96880733944954134</v>
      </c>
      <c r="S54" s="84">
        <f t="shared" si="11"/>
        <v>0.96880733944954134</v>
      </c>
      <c r="T54" s="84">
        <f t="shared" si="11"/>
        <v>0.96880733944954134</v>
      </c>
      <c r="U54" s="84">
        <f t="shared" si="11"/>
        <v>0.96880733944954134</v>
      </c>
      <c r="V54" s="84">
        <f t="shared" si="11"/>
        <v>0.96880733944954134</v>
      </c>
      <c r="W54" s="84">
        <f t="shared" si="11"/>
        <v>0.92568807339449544</v>
      </c>
      <c r="X54" s="84">
        <f t="shared" si="11"/>
        <v>0.92568807339449544</v>
      </c>
      <c r="Y54" s="84">
        <f t="shared" si="11"/>
        <v>0.9027522935779817</v>
      </c>
      <c r="Z54" s="84">
        <f t="shared" si="11"/>
        <v>0.9027522935779817</v>
      </c>
      <c r="AA54" s="84">
        <f t="shared" si="11"/>
        <v>0.9027522935779817</v>
      </c>
      <c r="AB54" s="84">
        <f t="shared" si="11"/>
        <v>0.88256880733944953</v>
      </c>
      <c r="AC54" s="84">
        <f t="shared" si="11"/>
        <v>0.88256880733944953</v>
      </c>
      <c r="AD54" s="84">
        <f t="shared" si="11"/>
        <v>0.87467889908256879</v>
      </c>
      <c r="AE54" s="84">
        <f t="shared" si="11"/>
        <v>0.87467889908256879</v>
      </c>
      <c r="AF54" s="84">
        <f t="shared" si="11"/>
        <v>0.87467889908256879</v>
      </c>
      <c r="AG54" s="84">
        <f t="shared" si="11"/>
        <v>0.87467889908256879</v>
      </c>
      <c r="AH54" s="84">
        <f t="shared" si="11"/>
        <v>0.87467889908256879</v>
      </c>
      <c r="AI54" s="84">
        <f t="shared" si="11"/>
        <v>0.82330275229357797</v>
      </c>
      <c r="AJ54" s="84">
        <f t="shared" si="11"/>
        <v>0.82330275229357797</v>
      </c>
      <c r="AK54" s="84">
        <f t="shared" si="11"/>
        <v>0.82330275229357797</v>
      </c>
      <c r="AL54" s="84">
        <f t="shared" si="11"/>
        <v>0.82330275229357797</v>
      </c>
      <c r="AM54" s="84">
        <f t="shared" si="11"/>
        <v>0.82330275229357797</v>
      </c>
      <c r="AN54" s="84">
        <f t="shared" si="11"/>
        <v>0.7921100917431193</v>
      </c>
      <c r="AO54" s="84">
        <f t="shared" si="11"/>
        <v>0.7921100917431193</v>
      </c>
      <c r="AP54" s="84">
        <f t="shared" si="11"/>
        <v>0.7921100917431193</v>
      </c>
      <c r="AQ54" s="84">
        <f t="shared" si="11"/>
        <v>0.7921100917431193</v>
      </c>
      <c r="AR54" s="84">
        <f t="shared" si="11"/>
        <v>0.7921100917431193</v>
      </c>
      <c r="AS54" s="84">
        <f t="shared" si="11"/>
        <v>0.7921100917431193</v>
      </c>
      <c r="AT54" s="84">
        <f t="shared" si="11"/>
        <v>0.7921100917431193</v>
      </c>
      <c r="AU54" s="84">
        <f t="shared" si="11"/>
        <v>0.80495412844036696</v>
      </c>
      <c r="AV54" s="84">
        <f t="shared" si="11"/>
        <v>0.80495412844036696</v>
      </c>
      <c r="AW54" s="84">
        <f t="shared" si="11"/>
        <v>0.80495412844036696</v>
      </c>
      <c r="AX54" s="84">
        <f t="shared" si="11"/>
        <v>0.80495412844036696</v>
      </c>
      <c r="AY54" s="84">
        <f t="shared" si="11"/>
        <v>0.80495412844036696</v>
      </c>
      <c r="AZ54" s="84">
        <f t="shared" si="11"/>
        <v>0.7921100917431193</v>
      </c>
      <c r="BA54" s="84">
        <f t="shared" si="11"/>
        <v>0.70357798165137619</v>
      </c>
      <c r="BB54" s="84">
        <f t="shared" si="11"/>
        <v>0.70357798165137619</v>
      </c>
      <c r="BC54" s="84">
        <f t="shared" si="11"/>
        <v>0.70357798165137619</v>
      </c>
      <c r="BD54" s="84">
        <f t="shared" si="11"/>
        <v>0.70357798165137619</v>
      </c>
      <c r="BE54" s="84">
        <f t="shared" si="11"/>
        <v>0.70357798165137619</v>
      </c>
      <c r="BF54" s="84">
        <f t="shared" si="11"/>
        <v>0.70357798165137619</v>
      </c>
      <c r="BG54" s="84">
        <f t="shared" si="11"/>
        <v>0.39899082568807337</v>
      </c>
      <c r="BH54" s="92">
        <f t="shared" si="11"/>
        <v>0.39899082568807337</v>
      </c>
      <c r="BI54" s="84">
        <f t="shared" si="11"/>
        <v>0.35403669724770642</v>
      </c>
      <c r="BJ54" s="84">
        <f t="shared" si="11"/>
        <v>0.35403669724770642</v>
      </c>
      <c r="BK54" s="84">
        <f t="shared" si="11"/>
        <v>0.35403669724770642</v>
      </c>
      <c r="BL54" s="84">
        <f t="shared" si="11"/>
        <v>0.34119266055045872</v>
      </c>
      <c r="BM54" s="84">
        <f t="shared" si="11"/>
        <v>0.34119266055045872</v>
      </c>
      <c r="BN54" s="84">
        <f t="shared" si="11"/>
        <v>0.34119266055045872</v>
      </c>
      <c r="BO54" s="84">
        <f t="shared" si="11"/>
        <v>0.34119266055045872</v>
      </c>
      <c r="BP54" s="84">
        <f t="shared" si="11"/>
        <v>0.34119266055045872</v>
      </c>
      <c r="BQ54" s="84">
        <f t="shared" si="11"/>
        <v>0.34119266055045872</v>
      </c>
      <c r="BR54" s="84">
        <f t="shared" si="11"/>
        <v>0.34119266055045872</v>
      </c>
      <c r="BS54" s="84">
        <f t="shared" si="11"/>
        <v>0.35403669724770642</v>
      </c>
      <c r="BT54" s="84">
        <f t="shared" si="11"/>
        <v>0.35403669724770642</v>
      </c>
    </row>
    <row r="55" spans="3:72" x14ac:dyDescent="0.2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92">
        <f>SUM(J54:BH54)/51</f>
        <v>0.84122863824428828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H56" s="3">
        <f>1090000-H52</f>
        <v>0</v>
      </c>
      <c r="I56" s="3">
        <f t="shared" ref="I56:BT56" si="12">1090000-I52</f>
        <v>0</v>
      </c>
      <c r="J56" s="3">
        <f t="shared" si="12"/>
        <v>0</v>
      </c>
      <c r="K56" s="3">
        <f t="shared" si="12"/>
        <v>27500</v>
      </c>
      <c r="L56" s="3">
        <f t="shared" si="12"/>
        <v>14000</v>
      </c>
      <c r="M56" s="3">
        <f t="shared" si="12"/>
        <v>0</v>
      </c>
      <c r="N56" s="3">
        <f t="shared" si="12"/>
        <v>20000</v>
      </c>
      <c r="O56" s="3">
        <f t="shared" si="12"/>
        <v>20000</v>
      </c>
      <c r="P56" s="3">
        <f t="shared" si="12"/>
        <v>34000</v>
      </c>
      <c r="Q56" s="3">
        <f t="shared" si="12"/>
        <v>34000</v>
      </c>
      <c r="R56" s="3">
        <f t="shared" si="12"/>
        <v>34000</v>
      </c>
      <c r="S56" s="3">
        <f t="shared" si="12"/>
        <v>34000</v>
      </c>
      <c r="T56" s="3">
        <f t="shared" si="12"/>
        <v>34000</v>
      </c>
      <c r="U56" s="3">
        <f t="shared" si="12"/>
        <v>34000</v>
      </c>
      <c r="V56" s="3">
        <f t="shared" si="12"/>
        <v>34000</v>
      </c>
      <c r="W56" s="3">
        <f t="shared" si="12"/>
        <v>81000</v>
      </c>
      <c r="X56" s="3">
        <f t="shared" si="12"/>
        <v>81000</v>
      </c>
      <c r="Y56" s="3">
        <f t="shared" si="12"/>
        <v>106000</v>
      </c>
      <c r="Z56" s="3">
        <f t="shared" si="12"/>
        <v>106000</v>
      </c>
      <c r="AA56" s="3">
        <f t="shared" si="12"/>
        <v>106000</v>
      </c>
      <c r="AB56" s="3">
        <f t="shared" si="12"/>
        <v>128000</v>
      </c>
      <c r="AC56" s="3">
        <f t="shared" si="12"/>
        <v>128000</v>
      </c>
      <c r="AD56" s="3">
        <f t="shared" si="12"/>
        <v>136600</v>
      </c>
      <c r="AE56" s="3">
        <f t="shared" si="12"/>
        <v>136600</v>
      </c>
      <c r="AF56" s="3">
        <f t="shared" si="12"/>
        <v>136600</v>
      </c>
      <c r="AG56" s="3">
        <f t="shared" si="12"/>
        <v>136600</v>
      </c>
      <c r="AH56" s="3">
        <f t="shared" si="12"/>
        <v>136600</v>
      </c>
      <c r="AI56" s="3">
        <f t="shared" si="12"/>
        <v>192600</v>
      </c>
      <c r="AJ56" s="3">
        <f t="shared" si="12"/>
        <v>192600</v>
      </c>
      <c r="AK56" s="3">
        <f t="shared" si="12"/>
        <v>192600</v>
      </c>
      <c r="AL56" s="3">
        <f t="shared" si="12"/>
        <v>192600</v>
      </c>
      <c r="AM56" s="3">
        <f t="shared" si="12"/>
        <v>192600</v>
      </c>
      <c r="AN56" s="3">
        <f t="shared" si="12"/>
        <v>226600</v>
      </c>
      <c r="AO56" s="3">
        <f t="shared" si="12"/>
        <v>226600</v>
      </c>
      <c r="AP56" s="3">
        <f t="shared" si="12"/>
        <v>226600</v>
      </c>
      <c r="AQ56" s="3">
        <f t="shared" si="12"/>
        <v>226600</v>
      </c>
      <c r="AR56" s="3">
        <f t="shared" si="12"/>
        <v>226600</v>
      </c>
      <c r="AS56" s="3">
        <f t="shared" si="12"/>
        <v>226600</v>
      </c>
      <c r="AT56" s="3">
        <f t="shared" si="12"/>
        <v>226600</v>
      </c>
      <c r="AU56" s="3">
        <f t="shared" si="12"/>
        <v>212600</v>
      </c>
      <c r="AV56" s="3">
        <f t="shared" si="12"/>
        <v>212600</v>
      </c>
      <c r="AW56" s="3">
        <f t="shared" si="12"/>
        <v>212600</v>
      </c>
      <c r="AX56" s="3">
        <f t="shared" si="12"/>
        <v>212600</v>
      </c>
      <c r="AY56" s="3">
        <f t="shared" si="12"/>
        <v>212600</v>
      </c>
      <c r="AZ56" s="3">
        <f t="shared" si="12"/>
        <v>226600</v>
      </c>
      <c r="BA56" s="3">
        <f t="shared" si="12"/>
        <v>323100</v>
      </c>
      <c r="BB56" s="3">
        <f t="shared" si="12"/>
        <v>323100</v>
      </c>
      <c r="BC56" s="3">
        <f t="shared" si="12"/>
        <v>323100</v>
      </c>
      <c r="BD56" s="3">
        <f t="shared" si="12"/>
        <v>323100</v>
      </c>
      <c r="BE56" s="3">
        <f t="shared" si="12"/>
        <v>323100</v>
      </c>
      <c r="BF56" s="3">
        <f t="shared" si="12"/>
        <v>323100</v>
      </c>
      <c r="BG56" s="3">
        <f t="shared" si="12"/>
        <v>655100</v>
      </c>
      <c r="BH56" s="88">
        <f t="shared" si="12"/>
        <v>655100</v>
      </c>
      <c r="BI56" s="3">
        <f t="shared" si="12"/>
        <v>704100</v>
      </c>
      <c r="BJ56" s="3">
        <f t="shared" si="12"/>
        <v>704100</v>
      </c>
      <c r="BK56" s="3">
        <f t="shared" si="12"/>
        <v>704100</v>
      </c>
      <c r="BL56" s="3">
        <f t="shared" si="12"/>
        <v>718100</v>
      </c>
      <c r="BM56" s="3">
        <f t="shared" si="12"/>
        <v>718100</v>
      </c>
      <c r="BN56" s="3">
        <f t="shared" si="12"/>
        <v>718100</v>
      </c>
      <c r="BO56" s="3">
        <f t="shared" si="12"/>
        <v>718100</v>
      </c>
      <c r="BP56" s="3">
        <f t="shared" si="12"/>
        <v>718100</v>
      </c>
      <c r="BQ56" s="3">
        <f t="shared" si="12"/>
        <v>718100</v>
      </c>
      <c r="BR56" s="3">
        <f t="shared" si="12"/>
        <v>718100</v>
      </c>
      <c r="BS56" s="3">
        <f t="shared" si="12"/>
        <v>704100</v>
      </c>
      <c r="BT56" s="3">
        <f t="shared" si="12"/>
        <v>704100</v>
      </c>
    </row>
    <row r="57" spans="3:72" x14ac:dyDescent="0.2">
      <c r="F57" t="s">
        <v>127</v>
      </c>
      <c r="H57" s="84">
        <f>H56/1090000</f>
        <v>0</v>
      </c>
      <c r="I57" s="84">
        <f t="shared" ref="I57:BT57" si="13">I56/1090000</f>
        <v>0</v>
      </c>
      <c r="J57" s="84">
        <f t="shared" si="13"/>
        <v>0</v>
      </c>
      <c r="K57" s="84">
        <f t="shared" si="13"/>
        <v>2.5229357798165139E-2</v>
      </c>
      <c r="L57" s="84">
        <f t="shared" si="13"/>
        <v>1.2844036697247707E-2</v>
      </c>
      <c r="M57" s="84">
        <f t="shared" si="13"/>
        <v>0</v>
      </c>
      <c r="N57" s="84">
        <f t="shared" si="13"/>
        <v>1.834862385321101E-2</v>
      </c>
      <c r="O57" s="84">
        <f t="shared" si="13"/>
        <v>1.834862385321101E-2</v>
      </c>
      <c r="P57" s="84">
        <f t="shared" si="13"/>
        <v>3.1192660550458717E-2</v>
      </c>
      <c r="Q57" s="84">
        <f t="shared" si="13"/>
        <v>3.1192660550458717E-2</v>
      </c>
      <c r="R57" s="84">
        <f t="shared" si="13"/>
        <v>3.1192660550458717E-2</v>
      </c>
      <c r="S57" s="84">
        <f t="shared" si="13"/>
        <v>3.1192660550458717E-2</v>
      </c>
      <c r="T57" s="84">
        <f t="shared" si="13"/>
        <v>3.1192660550458717E-2</v>
      </c>
      <c r="U57" s="84">
        <f t="shared" si="13"/>
        <v>3.1192660550458717E-2</v>
      </c>
      <c r="V57" s="84">
        <f t="shared" si="13"/>
        <v>3.1192660550458717E-2</v>
      </c>
      <c r="W57" s="84">
        <f t="shared" si="13"/>
        <v>7.4311926605504591E-2</v>
      </c>
      <c r="X57" s="84">
        <f t="shared" si="13"/>
        <v>7.4311926605504591E-2</v>
      </c>
      <c r="Y57" s="84">
        <f t="shared" si="13"/>
        <v>9.7247706422018354E-2</v>
      </c>
      <c r="Z57" s="84">
        <f t="shared" si="13"/>
        <v>9.7247706422018354E-2</v>
      </c>
      <c r="AA57" s="84">
        <f t="shared" si="13"/>
        <v>9.7247706422018354E-2</v>
      </c>
      <c r="AB57" s="84">
        <f t="shared" si="13"/>
        <v>0.11743119266055047</v>
      </c>
      <c r="AC57" s="84">
        <f t="shared" si="13"/>
        <v>0.11743119266055047</v>
      </c>
      <c r="AD57" s="84">
        <f t="shared" si="13"/>
        <v>0.12532110091743121</v>
      </c>
      <c r="AE57" s="84">
        <f t="shared" si="13"/>
        <v>0.12532110091743121</v>
      </c>
      <c r="AF57" s="84">
        <f t="shared" si="13"/>
        <v>0.12532110091743121</v>
      </c>
      <c r="AG57" s="84">
        <f t="shared" si="13"/>
        <v>0.12532110091743121</v>
      </c>
      <c r="AH57" s="84">
        <f t="shared" si="13"/>
        <v>0.12532110091743121</v>
      </c>
      <c r="AI57" s="84">
        <f t="shared" si="13"/>
        <v>0.17669724770642201</v>
      </c>
      <c r="AJ57" s="84">
        <f t="shared" si="13"/>
        <v>0.17669724770642201</v>
      </c>
      <c r="AK57" s="84">
        <f t="shared" si="13"/>
        <v>0.17669724770642201</v>
      </c>
      <c r="AL57" s="84">
        <f t="shared" si="13"/>
        <v>0.17669724770642201</v>
      </c>
      <c r="AM57" s="84">
        <f t="shared" si="13"/>
        <v>0.17669724770642201</v>
      </c>
      <c r="AN57" s="84">
        <f t="shared" si="13"/>
        <v>0.20788990825688072</v>
      </c>
      <c r="AO57" s="84">
        <f t="shared" si="13"/>
        <v>0.20788990825688072</v>
      </c>
      <c r="AP57" s="84">
        <f t="shared" si="13"/>
        <v>0.20788990825688072</v>
      </c>
      <c r="AQ57" s="84">
        <f t="shared" si="13"/>
        <v>0.20788990825688072</v>
      </c>
      <c r="AR57" s="84">
        <f t="shared" si="13"/>
        <v>0.20788990825688072</v>
      </c>
      <c r="AS57" s="84">
        <f t="shared" si="13"/>
        <v>0.20788990825688072</v>
      </c>
      <c r="AT57" s="84">
        <f t="shared" si="13"/>
        <v>0.20788990825688072</v>
      </c>
      <c r="AU57" s="84">
        <f t="shared" si="13"/>
        <v>0.19504587155963302</v>
      </c>
      <c r="AV57" s="84">
        <f t="shared" si="13"/>
        <v>0.19504587155963302</v>
      </c>
      <c r="AW57" s="84">
        <f t="shared" si="13"/>
        <v>0.19504587155963302</v>
      </c>
      <c r="AX57" s="84">
        <f t="shared" si="13"/>
        <v>0.19504587155963302</v>
      </c>
      <c r="AY57" s="84">
        <f t="shared" si="13"/>
        <v>0.19504587155963302</v>
      </c>
      <c r="AZ57" s="84">
        <f t="shared" si="13"/>
        <v>0.20788990825688072</v>
      </c>
      <c r="BA57" s="84">
        <f t="shared" si="13"/>
        <v>0.29642201834862386</v>
      </c>
      <c r="BB57" s="84">
        <f t="shared" si="13"/>
        <v>0.29642201834862386</v>
      </c>
      <c r="BC57" s="84">
        <f t="shared" si="13"/>
        <v>0.29642201834862386</v>
      </c>
      <c r="BD57" s="84">
        <f t="shared" si="13"/>
        <v>0.29642201834862386</v>
      </c>
      <c r="BE57" s="84">
        <f t="shared" si="13"/>
        <v>0.29642201834862386</v>
      </c>
      <c r="BF57" s="84">
        <f t="shared" si="13"/>
        <v>0.29642201834862386</v>
      </c>
      <c r="BG57" s="84">
        <f t="shared" si="13"/>
        <v>0.60100917431192658</v>
      </c>
      <c r="BH57" s="92">
        <f t="shared" si="13"/>
        <v>0.60100917431192658</v>
      </c>
      <c r="BI57" s="84">
        <f t="shared" si="13"/>
        <v>0.64596330275229363</v>
      </c>
      <c r="BJ57" s="84">
        <f t="shared" si="13"/>
        <v>0.64596330275229363</v>
      </c>
      <c r="BK57" s="84">
        <f t="shared" si="13"/>
        <v>0.64596330275229363</v>
      </c>
      <c r="BL57" s="84">
        <f t="shared" si="13"/>
        <v>0.65880733944954128</v>
      </c>
      <c r="BM57" s="84">
        <f t="shared" si="13"/>
        <v>0.65880733944954128</v>
      </c>
      <c r="BN57" s="84">
        <f t="shared" si="13"/>
        <v>0.65880733944954128</v>
      </c>
      <c r="BO57" s="84">
        <f t="shared" si="13"/>
        <v>0.65880733944954128</v>
      </c>
      <c r="BP57" s="84">
        <f t="shared" si="13"/>
        <v>0.65880733944954128</v>
      </c>
      <c r="BQ57" s="84">
        <f t="shared" si="13"/>
        <v>0.65880733944954128</v>
      </c>
      <c r="BR57" s="84">
        <f t="shared" si="13"/>
        <v>0.65880733944954128</v>
      </c>
      <c r="BS57" s="84">
        <f t="shared" si="13"/>
        <v>0.64596330275229363</v>
      </c>
      <c r="BT57" s="84">
        <f t="shared" si="13"/>
        <v>0.64596330275229363</v>
      </c>
    </row>
    <row r="58" spans="3:72" x14ac:dyDescent="0.2">
      <c r="M58" s="22"/>
      <c r="BH58" s="92">
        <f>SUM(K57:BH57)/51</f>
        <v>0.15877136175571138</v>
      </c>
    </row>
    <row r="59" spans="3:72" x14ac:dyDescent="0.2">
      <c r="M59" s="22"/>
      <c r="BH59" s="85"/>
    </row>
    <row r="60" spans="3:72" x14ac:dyDescent="0.2">
      <c r="M60" s="22"/>
      <c r="BH60" s="85"/>
    </row>
    <row r="61" spans="3:72" x14ac:dyDescent="0.2">
      <c r="M61" s="22"/>
      <c r="BH61" s="85"/>
    </row>
    <row r="62" spans="3:72" x14ac:dyDescent="0.2">
      <c r="M62" s="22"/>
      <c r="BH62" s="85"/>
    </row>
    <row r="63" spans="3:72" x14ac:dyDescent="0.2">
      <c r="M63" s="22"/>
      <c r="BH63" s="85"/>
    </row>
    <row r="64" spans="3:72" x14ac:dyDescent="0.2">
      <c r="M64" s="22"/>
      <c r="BH64" s="85"/>
    </row>
    <row r="65" spans="13:13" x14ac:dyDescent="0.2">
      <c r="M65" s="22"/>
    </row>
    <row r="66" spans="13:13" x14ac:dyDescent="0.2">
      <c r="M66" s="22"/>
    </row>
    <row r="67" spans="13:13" x14ac:dyDescent="0.2">
      <c r="M67" s="22"/>
    </row>
    <row r="68" spans="13:13" x14ac:dyDescent="0.2">
      <c r="M68" s="22"/>
    </row>
  </sheetData>
  <phoneticPr fontId="0" type="noConversion"/>
  <printOptions verticalCentered="1"/>
  <pageMargins left="0.75" right="0.75" top="1" bottom="1" header="0.5" footer="0.5"/>
  <pageSetup paperSize="5" scale="46" fitToWidth="2" orientation="landscape" r:id="rId1"/>
  <headerFooter alignWithMargins="0">
    <oddHeader xml:space="preserve">&amp;L&amp;D&amp;CWest Capacity 2001 - 2005
ROFR Rights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5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5">
        <v>37712</v>
      </c>
      <c r="AC8" s="75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5"/>
      <c r="AC9" s="75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1">
        <v>306000</v>
      </c>
      <c r="AC10" s="71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s="96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1">
        <v>25000</v>
      </c>
      <c r="AC13" s="71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6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1">
        <v>150000</v>
      </c>
      <c r="AC14" s="71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1">
        <v>90000</v>
      </c>
      <c r="AC15" s="71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1">
        <v>10000</v>
      </c>
      <c r="AC16" s="71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3">
        <v>25000</v>
      </c>
      <c r="AC17" s="83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1">
        <v>20000</v>
      </c>
      <c r="AC19" s="71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1">
        <v>8600</v>
      </c>
      <c r="AC20" s="71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1">
        <v>70000</v>
      </c>
      <c r="AC21" s="71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1">
        <v>25000</v>
      </c>
      <c r="AC23" s="71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1">
        <v>25000</v>
      </c>
      <c r="AC25" s="71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1">
        <v>20000</v>
      </c>
      <c r="AC26" s="71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1">
        <v>25000</v>
      </c>
      <c r="AC27" s="71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1">
        <v>3500</v>
      </c>
      <c r="AC28" s="71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1">
        <v>21500</v>
      </c>
      <c r="AC29" s="71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1">
        <v>40000</v>
      </c>
      <c r="AC30" s="71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1">
        <v>40000</v>
      </c>
      <c r="AC31" s="71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1">
        <v>10000</v>
      </c>
      <c r="AC32" s="71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1"/>
      <c r="AC33" s="71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1">
        <v>14000</v>
      </c>
      <c r="AC41" s="71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1">
        <v>35000</v>
      </c>
      <c r="AC42" s="71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1">
        <v>20000</v>
      </c>
      <c r="AC44" s="71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6">
        <v>3400</v>
      </c>
      <c r="AC45" s="76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1">
        <f t="shared" si="0"/>
        <v>1076000</v>
      </c>
      <c r="AC46" s="71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5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1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1">
        <f t="shared" si="2"/>
        <v>14000</v>
      </c>
      <c r="AC48" s="71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8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1"/>
      <c r="AC49" s="7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1">
        <f>AB35+AB24+AB22+AB18+AB17</f>
        <v>114000</v>
      </c>
      <c r="AC50" s="71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1"/>
      <c r="AC51" s="7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1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8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8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155</v>
      </c>
      <c r="C55" s="18"/>
      <c r="E55" s="18"/>
      <c r="F55" s="18"/>
      <c r="H55" s="3"/>
      <c r="I55" s="3"/>
      <c r="J55" s="3"/>
      <c r="K55" s="3"/>
      <c r="L55" s="3"/>
      <c r="M55" s="7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8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1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8">
        <v>37712</v>
      </c>
      <c r="AC56" s="68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6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5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5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2">
        <v>27608</v>
      </c>
      <c r="B59" t="s">
        <v>142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8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2">
        <v>27605</v>
      </c>
      <c r="B60" t="s">
        <v>144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8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2">
        <v>27604</v>
      </c>
      <c r="B61" t="s">
        <v>144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8"/>
    </row>
    <row r="62" spans="1:72" x14ac:dyDescent="0.2">
      <c r="A62" s="82">
        <v>27622</v>
      </c>
      <c r="B62" t="s">
        <v>147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8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2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8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2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9">
        <v>1700</v>
      </c>
      <c r="AC64" s="59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8"/>
    </row>
    <row r="65" spans="1:73" x14ac:dyDescent="0.2">
      <c r="A65" s="82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9">
        <v>40000</v>
      </c>
      <c r="AC65" s="59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8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2">
        <v>27641</v>
      </c>
      <c r="B66" t="s">
        <v>151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9">
        <v>20000</v>
      </c>
      <c r="AC66" s="59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8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2">
        <v>27649</v>
      </c>
      <c r="B67" t="s">
        <v>151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9">
        <v>7500</v>
      </c>
      <c r="AC67" s="59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8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7"/>
      <c r="AC68" s="7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3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1" t="s">
        <v>156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9">
        <f t="shared" si="10"/>
        <v>106700</v>
      </c>
      <c r="AC69" s="59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8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6"/>
      <c r="AC70" s="66"/>
      <c r="BH70" s="85"/>
    </row>
    <row r="71" spans="1:73" x14ac:dyDescent="0.2">
      <c r="C71" s="18" t="s">
        <v>165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9">
        <f t="shared" si="11"/>
        <v>43300</v>
      </c>
      <c r="AC71" s="59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8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164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9">
        <f t="shared" si="12"/>
        <v>13300</v>
      </c>
      <c r="AC72" s="59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8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5"/>
    </row>
    <row r="74" spans="1:73" x14ac:dyDescent="0.2">
      <c r="C74" s="18" t="s">
        <v>157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8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5"/>
      <c r="BI75" s="94">
        <f>BI74/1210000</f>
        <v>0.40132231404958679</v>
      </c>
      <c r="BJ75" s="94">
        <f t="shared" ref="BJ75:BT75" si="15">BJ74/1210000</f>
        <v>0.40132231404958679</v>
      </c>
      <c r="BK75" s="94">
        <f t="shared" si="15"/>
        <v>0.40132231404958679</v>
      </c>
      <c r="BL75" s="94">
        <f t="shared" si="15"/>
        <v>0.38975206611570246</v>
      </c>
      <c r="BM75" s="94">
        <f t="shared" si="15"/>
        <v>0.38975206611570246</v>
      </c>
      <c r="BN75" s="94">
        <f t="shared" si="15"/>
        <v>0.38975206611570246</v>
      </c>
      <c r="BO75" s="94">
        <f t="shared" si="15"/>
        <v>0.38975206611570246</v>
      </c>
      <c r="BP75" s="94">
        <f t="shared" si="15"/>
        <v>0.38975206611570246</v>
      </c>
      <c r="BQ75" s="94">
        <f t="shared" si="15"/>
        <v>0.38975206611570246</v>
      </c>
      <c r="BR75" s="94">
        <f t="shared" si="15"/>
        <v>0.38975206611570246</v>
      </c>
      <c r="BS75" s="94">
        <f t="shared" si="15"/>
        <v>0.40132231404958679</v>
      </c>
      <c r="BT75" s="94">
        <f t="shared" si="15"/>
        <v>0.40132231404958679</v>
      </c>
    </row>
    <row r="76" spans="1:73" x14ac:dyDescent="0.2">
      <c r="C76" s="18" t="s">
        <v>176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5"/>
    </row>
    <row r="78" spans="1:73" x14ac:dyDescent="0.2">
      <c r="BH78" s="85"/>
    </row>
    <row r="79" spans="1:73" x14ac:dyDescent="0.2">
      <c r="BH79" s="85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6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169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8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168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8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171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8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5"/>
    </row>
    <row r="85" spans="8:72" x14ac:dyDescent="0.2">
      <c r="H85" t="s">
        <v>170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8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5"/>
    </row>
    <row r="87" spans="8:72" x14ac:dyDescent="0.2">
      <c r="BH87" s="85"/>
    </row>
    <row r="88" spans="8:72" x14ac:dyDescent="0.2">
      <c r="H88" t="s">
        <v>174</v>
      </c>
      <c r="J88" s="84">
        <f>J52/1090000</f>
        <v>1</v>
      </c>
      <c r="K88" s="84">
        <f t="shared" ref="K88:Q88" si="24">K52/1090000</f>
        <v>0.97477064220183485</v>
      </c>
      <c r="L88" s="84">
        <f t="shared" si="24"/>
        <v>0.98715596330275235</v>
      </c>
      <c r="M88" s="84">
        <f t="shared" si="24"/>
        <v>1</v>
      </c>
      <c r="N88" s="84">
        <f t="shared" si="24"/>
        <v>0.98165137614678899</v>
      </c>
      <c r="O88" s="84">
        <f t="shared" si="24"/>
        <v>0.98165137614678899</v>
      </c>
      <c r="P88" s="84">
        <f t="shared" si="24"/>
        <v>0.96880733944954134</v>
      </c>
      <c r="Q88" s="84">
        <f t="shared" si="24"/>
        <v>0.96880733944954134</v>
      </c>
      <c r="R88" s="84">
        <f>R74/1210000</f>
        <v>0.92785123966942151</v>
      </c>
      <c r="S88" s="84">
        <f t="shared" ref="S88:BH88" si="25">S74/1210000</f>
        <v>0.96090909090909093</v>
      </c>
      <c r="T88" s="84">
        <f t="shared" si="25"/>
        <v>0.96090909090909093</v>
      </c>
      <c r="U88" s="84">
        <f t="shared" si="25"/>
        <v>0.96090909090909093</v>
      </c>
      <c r="V88" s="84">
        <f t="shared" si="25"/>
        <v>0.96090909090909093</v>
      </c>
      <c r="W88" s="84">
        <f t="shared" si="25"/>
        <v>0.92206611570247932</v>
      </c>
      <c r="X88" s="84">
        <f t="shared" si="25"/>
        <v>0.92206611570247932</v>
      </c>
      <c r="Y88" s="84">
        <f t="shared" si="25"/>
        <v>0.901404958677686</v>
      </c>
      <c r="Z88" s="84">
        <f t="shared" si="25"/>
        <v>0.901404958677686</v>
      </c>
      <c r="AA88" s="84">
        <f t="shared" si="25"/>
        <v>0.901404958677686</v>
      </c>
      <c r="AB88" s="84">
        <f t="shared" si="25"/>
        <v>0.88322314049586781</v>
      </c>
      <c r="AC88" s="84">
        <f t="shared" si="25"/>
        <v>0.88322314049586781</v>
      </c>
      <c r="AD88" s="84">
        <f t="shared" si="25"/>
        <v>0.87446280991735537</v>
      </c>
      <c r="AE88" s="84">
        <f t="shared" si="25"/>
        <v>0.87446280991735537</v>
      </c>
      <c r="AF88" s="84">
        <f t="shared" si="25"/>
        <v>0.87446280991735537</v>
      </c>
      <c r="AG88" s="84">
        <f t="shared" si="25"/>
        <v>0.87446280991735537</v>
      </c>
      <c r="AH88" s="84">
        <f t="shared" si="25"/>
        <v>0.87446280991735537</v>
      </c>
      <c r="AI88" s="84">
        <f t="shared" si="25"/>
        <v>0.82818181818181813</v>
      </c>
      <c r="AJ88" s="84">
        <f t="shared" si="25"/>
        <v>0.82818181818181813</v>
      </c>
      <c r="AK88" s="84">
        <f t="shared" si="25"/>
        <v>0.82818181818181813</v>
      </c>
      <c r="AL88" s="84">
        <f t="shared" si="25"/>
        <v>0.82818181818181813</v>
      </c>
      <c r="AM88" s="84">
        <f t="shared" si="25"/>
        <v>0.82818181818181813</v>
      </c>
      <c r="AN88" s="84">
        <f t="shared" si="25"/>
        <v>0.79595041322314053</v>
      </c>
      <c r="AO88" s="84">
        <f t="shared" si="25"/>
        <v>0.79595041322314053</v>
      </c>
      <c r="AP88" s="84">
        <f t="shared" si="25"/>
        <v>0.79595041322314053</v>
      </c>
      <c r="AQ88" s="84">
        <f t="shared" si="25"/>
        <v>0.79595041322314053</v>
      </c>
      <c r="AR88" s="84">
        <f t="shared" si="25"/>
        <v>0.79595041322314053</v>
      </c>
      <c r="AS88" s="84">
        <f t="shared" si="25"/>
        <v>0.79595041322314053</v>
      </c>
      <c r="AT88" s="84">
        <f t="shared" si="25"/>
        <v>0.79595041322314053</v>
      </c>
      <c r="AU88" s="84">
        <f t="shared" si="25"/>
        <v>0.80752066115702481</v>
      </c>
      <c r="AV88" s="84">
        <f t="shared" si="25"/>
        <v>0.80752066115702481</v>
      </c>
      <c r="AW88" s="84">
        <f t="shared" si="25"/>
        <v>0.80752066115702481</v>
      </c>
      <c r="AX88" s="84">
        <f t="shared" si="25"/>
        <v>0.80752066115702481</v>
      </c>
      <c r="AY88" s="84">
        <f t="shared" si="25"/>
        <v>0.80752066115702481</v>
      </c>
      <c r="AZ88" s="84">
        <f t="shared" si="25"/>
        <v>0.79595041322314053</v>
      </c>
      <c r="BA88" s="84">
        <f t="shared" si="25"/>
        <v>0.71619834710743802</v>
      </c>
      <c r="BB88" s="84">
        <f t="shared" si="25"/>
        <v>0.71619834710743802</v>
      </c>
      <c r="BC88" s="84">
        <f t="shared" si="25"/>
        <v>0.71619834710743802</v>
      </c>
      <c r="BD88" s="84">
        <f t="shared" si="25"/>
        <v>0.71619834710743802</v>
      </c>
      <c r="BE88" s="84">
        <f t="shared" si="25"/>
        <v>0.71619834710743802</v>
      </c>
      <c r="BF88" s="84">
        <f t="shared" si="25"/>
        <v>0.71619834710743802</v>
      </c>
      <c r="BG88" s="84">
        <f t="shared" si="25"/>
        <v>0.44181818181818183</v>
      </c>
      <c r="BH88" s="92">
        <f t="shared" si="25"/>
        <v>0.44181818181818183</v>
      </c>
    </row>
    <row r="89" spans="8:72" x14ac:dyDescent="0.2">
      <c r="BH89" s="92">
        <f>SUM(J88:BH88)/51</f>
        <v>0.84408590640744874</v>
      </c>
    </row>
    <row r="90" spans="8:72" x14ac:dyDescent="0.2">
      <c r="H90" t="s">
        <v>175</v>
      </c>
      <c r="J90" s="84">
        <f>(1090000-J52)/1090000</f>
        <v>0</v>
      </c>
      <c r="K90" s="84">
        <f t="shared" ref="K90:Q90" si="26">(1090000-K52)/1090000</f>
        <v>2.5229357798165139E-2</v>
      </c>
      <c r="L90" s="84">
        <f t="shared" si="26"/>
        <v>1.2844036697247707E-2</v>
      </c>
      <c r="M90" s="84">
        <f t="shared" si="26"/>
        <v>0</v>
      </c>
      <c r="N90" s="84">
        <f t="shared" si="26"/>
        <v>1.834862385321101E-2</v>
      </c>
      <c r="O90" s="84">
        <f t="shared" si="26"/>
        <v>1.834862385321101E-2</v>
      </c>
      <c r="P90" s="84">
        <f t="shared" si="26"/>
        <v>3.1192660550458717E-2</v>
      </c>
      <c r="Q90" s="84">
        <f t="shared" si="26"/>
        <v>3.1192660550458717E-2</v>
      </c>
      <c r="R90" s="84">
        <f>(1210000-R74)/1210000</f>
        <v>7.2148760330578515E-2</v>
      </c>
      <c r="S90" s="84">
        <f t="shared" ref="S90:BH90" si="27">(1210000-S74)/1210000</f>
        <v>3.9090909090909093E-2</v>
      </c>
      <c r="T90" s="84">
        <f t="shared" si="27"/>
        <v>3.9090909090909093E-2</v>
      </c>
      <c r="U90" s="84">
        <f t="shared" si="27"/>
        <v>3.9090909090909093E-2</v>
      </c>
      <c r="V90" s="84">
        <f t="shared" si="27"/>
        <v>3.9090909090909093E-2</v>
      </c>
      <c r="W90" s="84">
        <f t="shared" si="27"/>
        <v>7.7933884297520656E-2</v>
      </c>
      <c r="X90" s="84">
        <f t="shared" si="27"/>
        <v>7.7933884297520656E-2</v>
      </c>
      <c r="Y90" s="84">
        <f t="shared" si="27"/>
        <v>9.8595041322314045E-2</v>
      </c>
      <c r="Z90" s="84">
        <f t="shared" si="27"/>
        <v>9.8595041322314045E-2</v>
      </c>
      <c r="AA90" s="84">
        <f t="shared" si="27"/>
        <v>9.8595041322314045E-2</v>
      </c>
      <c r="AB90" s="84">
        <f t="shared" si="27"/>
        <v>0.11677685950413223</v>
      </c>
      <c r="AC90" s="84">
        <f t="shared" si="27"/>
        <v>0.11677685950413223</v>
      </c>
      <c r="AD90" s="84">
        <f t="shared" si="27"/>
        <v>0.12553719008264463</v>
      </c>
      <c r="AE90" s="84">
        <f t="shared" si="27"/>
        <v>0.12553719008264463</v>
      </c>
      <c r="AF90" s="84">
        <f t="shared" si="27"/>
        <v>0.12553719008264463</v>
      </c>
      <c r="AG90" s="84">
        <f t="shared" si="27"/>
        <v>0.12553719008264463</v>
      </c>
      <c r="AH90" s="84">
        <f t="shared" si="27"/>
        <v>0.12553719008264463</v>
      </c>
      <c r="AI90" s="84">
        <f t="shared" si="27"/>
        <v>0.17181818181818181</v>
      </c>
      <c r="AJ90" s="84">
        <f t="shared" si="27"/>
        <v>0.17181818181818181</v>
      </c>
      <c r="AK90" s="84">
        <f t="shared" si="27"/>
        <v>0.17181818181818181</v>
      </c>
      <c r="AL90" s="84">
        <f t="shared" si="27"/>
        <v>0.17181818181818181</v>
      </c>
      <c r="AM90" s="84">
        <f t="shared" si="27"/>
        <v>0.17181818181818181</v>
      </c>
      <c r="AN90" s="84">
        <f t="shared" si="27"/>
        <v>0.2040495867768595</v>
      </c>
      <c r="AO90" s="84">
        <f t="shared" si="27"/>
        <v>0.2040495867768595</v>
      </c>
      <c r="AP90" s="84">
        <f t="shared" si="27"/>
        <v>0.2040495867768595</v>
      </c>
      <c r="AQ90" s="84">
        <f t="shared" si="27"/>
        <v>0.2040495867768595</v>
      </c>
      <c r="AR90" s="84">
        <f t="shared" si="27"/>
        <v>0.2040495867768595</v>
      </c>
      <c r="AS90" s="84">
        <f t="shared" si="27"/>
        <v>0.2040495867768595</v>
      </c>
      <c r="AT90" s="84">
        <f t="shared" si="27"/>
        <v>0.2040495867768595</v>
      </c>
      <c r="AU90" s="84">
        <f t="shared" si="27"/>
        <v>0.19247933884297522</v>
      </c>
      <c r="AV90" s="84">
        <f t="shared" si="27"/>
        <v>0.19247933884297522</v>
      </c>
      <c r="AW90" s="84">
        <f t="shared" si="27"/>
        <v>0.19247933884297522</v>
      </c>
      <c r="AX90" s="84">
        <f t="shared" si="27"/>
        <v>0.19247933884297522</v>
      </c>
      <c r="AY90" s="84">
        <f t="shared" si="27"/>
        <v>0.19247933884297522</v>
      </c>
      <c r="AZ90" s="84">
        <f t="shared" si="27"/>
        <v>0.2040495867768595</v>
      </c>
      <c r="BA90" s="84">
        <f t="shared" si="27"/>
        <v>0.28380165289256198</v>
      </c>
      <c r="BB90" s="84">
        <f t="shared" si="27"/>
        <v>0.28380165289256198</v>
      </c>
      <c r="BC90" s="84">
        <f t="shared" si="27"/>
        <v>0.28380165289256198</v>
      </c>
      <c r="BD90" s="84">
        <f t="shared" si="27"/>
        <v>0.28380165289256198</v>
      </c>
      <c r="BE90" s="84">
        <f t="shared" si="27"/>
        <v>0.28380165289256198</v>
      </c>
      <c r="BF90" s="84">
        <f t="shared" si="27"/>
        <v>0.28380165289256198</v>
      </c>
      <c r="BG90" s="84">
        <f t="shared" si="27"/>
        <v>0.55818181818181822</v>
      </c>
      <c r="BH90" s="92">
        <f t="shared" si="27"/>
        <v>0.55818181818181822</v>
      </c>
    </row>
    <row r="91" spans="8:72" x14ac:dyDescent="0.2">
      <c r="BH91" s="92">
        <f>SUM(J90:BH90)/51</f>
        <v>0.15591409359255115</v>
      </c>
    </row>
    <row r="92" spans="8:72" x14ac:dyDescent="0.2">
      <c r="BH92" s="85"/>
    </row>
    <row r="93" spans="8:72" x14ac:dyDescent="0.2">
      <c r="BH93" s="85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"/>
  <sheetViews>
    <sheetView zoomScale="75" zoomScaleNormal="75" workbookViewId="0">
      <selection activeCell="A2" sqref="A2"/>
    </sheetView>
  </sheetViews>
  <sheetFormatPr defaultRowHeight="12.75" x14ac:dyDescent="0.2"/>
  <cols>
    <col min="4" max="5" width="10.7109375" customWidth="1"/>
    <col min="6" max="6" width="4.7109375" customWidth="1"/>
    <col min="7" max="7" width="10.7109375" customWidth="1"/>
  </cols>
  <sheetData>
    <row r="1" spans="1:72" x14ac:dyDescent="0.2">
      <c r="A1" s="35" t="s">
        <v>173</v>
      </c>
    </row>
    <row r="2" spans="1:72" ht="15" x14ac:dyDescent="0.2">
      <c r="A2" s="39" t="s">
        <v>111</v>
      </c>
    </row>
    <row r="3" spans="1:72" ht="15" x14ac:dyDescent="0.2">
      <c r="A3" s="38"/>
      <c r="M3" s="22"/>
    </row>
    <row r="4" spans="1:72" x14ac:dyDescent="0.2">
      <c r="A4" s="35" t="s">
        <v>110</v>
      </c>
      <c r="M4" s="22"/>
    </row>
    <row r="5" spans="1:72" x14ac:dyDescent="0.2">
      <c r="M5" s="22"/>
    </row>
    <row r="6" spans="1:72" x14ac:dyDescent="0.2">
      <c r="M6" s="22"/>
    </row>
    <row r="7" spans="1:72" ht="13.5" thickBot="1" x14ac:dyDescent="0.25">
      <c r="M7" s="22"/>
    </row>
    <row r="8" spans="1:72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21">
        <v>37104</v>
      </c>
      <c r="I8" s="21">
        <v>37135</v>
      </c>
      <c r="J8" s="21">
        <v>37165</v>
      </c>
      <c r="K8" s="21">
        <v>37196</v>
      </c>
      <c r="L8" s="21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21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A9" s="2"/>
      <c r="C9" s="2"/>
      <c r="G9" s="19"/>
      <c r="M9" s="22"/>
    </row>
    <row r="10" spans="1:72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3">
        <v>200000</v>
      </c>
      <c r="I10" s="3">
        <v>200000</v>
      </c>
      <c r="J10" s="3">
        <v>200000</v>
      </c>
      <c r="K10" s="3">
        <v>200000</v>
      </c>
      <c r="L10" s="3">
        <v>200000</v>
      </c>
      <c r="M10" s="71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3">
        <v>200000</v>
      </c>
      <c r="AQ10" s="3">
        <v>200000</v>
      </c>
      <c r="AR10" s="3">
        <v>200000</v>
      </c>
      <c r="AS10" s="3">
        <v>200000</v>
      </c>
      <c r="AT10" s="29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3">
        <v>200000</v>
      </c>
      <c r="BD10" s="3">
        <v>200000</v>
      </c>
      <c r="BE10" s="3">
        <v>200000</v>
      </c>
      <c r="BF10" s="3">
        <v>200000</v>
      </c>
      <c r="BG10" s="28">
        <v>200000</v>
      </c>
      <c r="BH10" s="28">
        <v>200000</v>
      </c>
      <c r="BI10" s="28">
        <v>200000</v>
      </c>
      <c r="BJ10" s="28">
        <v>200000</v>
      </c>
      <c r="BK10" s="28">
        <v>200000</v>
      </c>
      <c r="BL10" s="28">
        <v>200000</v>
      </c>
      <c r="BM10" s="28">
        <v>200000</v>
      </c>
      <c r="BN10" s="28">
        <v>200000</v>
      </c>
      <c r="BO10" s="28">
        <v>200000</v>
      </c>
      <c r="BP10" s="28">
        <v>200000</v>
      </c>
      <c r="BQ10" s="28">
        <v>200000</v>
      </c>
      <c r="BR10" s="28">
        <v>200000</v>
      </c>
      <c r="BS10" s="28">
        <v>200000</v>
      </c>
      <c r="BT10" s="28">
        <v>200000</v>
      </c>
    </row>
    <row r="11" spans="1:72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3">
        <v>25000</v>
      </c>
      <c r="I11" s="3">
        <v>25000</v>
      </c>
      <c r="J11" s="3">
        <v>25000</v>
      </c>
      <c r="K11" s="3">
        <v>25000</v>
      </c>
      <c r="L11" s="3">
        <v>25000</v>
      </c>
      <c r="M11" s="71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3">
        <v>25000</v>
      </c>
      <c r="BG11" s="3">
        <v>25000</v>
      </c>
      <c r="BH11" s="3">
        <v>25000</v>
      </c>
      <c r="BI11" s="3">
        <v>25000</v>
      </c>
      <c r="BJ11" s="29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3">
        <v>25000</v>
      </c>
      <c r="BT11" s="3">
        <v>25000</v>
      </c>
    </row>
    <row r="12" spans="1:72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79</v>
      </c>
      <c r="H12" s="3">
        <v>20000</v>
      </c>
      <c r="I12" s="3">
        <v>20000</v>
      </c>
      <c r="J12" s="3">
        <v>20000</v>
      </c>
      <c r="K12" s="3">
        <v>20000</v>
      </c>
      <c r="L12" s="3">
        <v>20000</v>
      </c>
      <c r="M12" s="71">
        <v>20000</v>
      </c>
      <c r="N12" s="3">
        <v>20000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72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3">
        <v>150000</v>
      </c>
      <c r="I13" s="3">
        <v>150000</v>
      </c>
      <c r="J13" s="3">
        <v>150000</v>
      </c>
      <c r="K13" s="3">
        <v>150000</v>
      </c>
      <c r="L13" s="3">
        <v>150000</v>
      </c>
      <c r="M13" s="71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29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3">
        <v>150000</v>
      </c>
      <c r="BT13" s="3">
        <v>150000</v>
      </c>
    </row>
    <row r="14" spans="1:72" ht="13.5" thickBot="1" x14ac:dyDescent="0.25">
      <c r="A14">
        <v>21372</v>
      </c>
      <c r="B14" t="s">
        <v>50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3">
        <v>1346</v>
      </c>
      <c r="I14" s="3">
        <v>1346</v>
      </c>
      <c r="J14" s="3">
        <v>1346</v>
      </c>
      <c r="K14" s="3">
        <v>1346</v>
      </c>
      <c r="L14" s="3">
        <v>1346</v>
      </c>
      <c r="M14" s="71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3">
        <v>1346</v>
      </c>
      <c r="U14" s="3">
        <v>1346</v>
      </c>
      <c r="V14" s="3">
        <v>1346</v>
      </c>
      <c r="W14" s="3">
        <v>1346</v>
      </c>
      <c r="X14" s="29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3">
        <v>1346</v>
      </c>
      <c r="AH14" s="3">
        <v>1346</v>
      </c>
      <c r="AI14" s="3">
        <v>1346</v>
      </c>
      <c r="AJ14" s="3">
        <v>1346</v>
      </c>
      <c r="AK14" s="28">
        <v>1346</v>
      </c>
      <c r="AL14" s="28">
        <v>1346</v>
      </c>
      <c r="AM14" s="28">
        <v>1346</v>
      </c>
      <c r="AN14" s="28">
        <v>1346</v>
      </c>
      <c r="AO14" s="28">
        <v>1346</v>
      </c>
      <c r="AP14" s="28">
        <v>1346</v>
      </c>
      <c r="AQ14" s="28">
        <v>1346</v>
      </c>
      <c r="AR14" s="28">
        <v>1346</v>
      </c>
      <c r="AS14" s="28">
        <v>1346</v>
      </c>
      <c r="AT14" s="28">
        <v>1346</v>
      </c>
      <c r="AU14" s="28">
        <v>1346</v>
      </c>
      <c r="AV14" s="28">
        <v>1346</v>
      </c>
      <c r="AW14" s="28">
        <v>1346</v>
      </c>
      <c r="AX14" s="28">
        <v>1346</v>
      </c>
      <c r="AY14" s="28">
        <v>1346</v>
      </c>
      <c r="AZ14" s="28">
        <v>1346</v>
      </c>
      <c r="BA14" s="28">
        <v>1346</v>
      </c>
      <c r="BB14" s="28">
        <v>1346</v>
      </c>
      <c r="BC14" s="28">
        <v>1346</v>
      </c>
      <c r="BD14" s="28">
        <v>1346</v>
      </c>
      <c r="BE14" s="28">
        <v>1346</v>
      </c>
      <c r="BF14" s="28">
        <v>1346</v>
      </c>
      <c r="BG14" s="28">
        <v>1346</v>
      </c>
      <c r="BH14" s="28">
        <v>1346</v>
      </c>
      <c r="BI14" s="28">
        <v>1346</v>
      </c>
      <c r="BJ14" s="28">
        <v>1346</v>
      </c>
      <c r="BK14" s="28">
        <v>1346</v>
      </c>
      <c r="BL14" s="28">
        <v>1346</v>
      </c>
      <c r="BM14" s="28">
        <v>1346</v>
      </c>
      <c r="BN14" s="28">
        <v>1346</v>
      </c>
      <c r="BO14" s="28">
        <v>1346</v>
      </c>
      <c r="BP14" s="28">
        <v>1346</v>
      </c>
      <c r="BQ14" s="28">
        <v>1346</v>
      </c>
      <c r="BR14" s="28">
        <v>1346</v>
      </c>
      <c r="BS14" s="28">
        <v>1346</v>
      </c>
      <c r="BT14" s="28">
        <v>1346</v>
      </c>
    </row>
    <row r="15" spans="1:72" x14ac:dyDescent="0.2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x14ac:dyDescent="0.2">
      <c r="A16">
        <v>24568</v>
      </c>
      <c r="B16" t="s">
        <v>19</v>
      </c>
      <c r="C16" s="3">
        <v>32000</v>
      </c>
      <c r="D16" s="1">
        <v>35400</v>
      </c>
      <c r="E16" s="1">
        <v>37256</v>
      </c>
      <c r="F16" t="s">
        <v>5</v>
      </c>
      <c r="G16" s="2" t="s">
        <v>79</v>
      </c>
      <c r="H16" s="3">
        <v>32000</v>
      </c>
      <c r="I16" s="3">
        <v>32000</v>
      </c>
      <c r="J16" s="3">
        <v>32000</v>
      </c>
      <c r="K16" s="3">
        <v>32000</v>
      </c>
      <c r="L16" s="3">
        <v>32000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72" x14ac:dyDescent="0.2">
      <c r="A17">
        <v>24654</v>
      </c>
      <c r="B17" t="s">
        <v>20</v>
      </c>
      <c r="C17" s="3">
        <v>8000</v>
      </c>
      <c r="D17" s="1">
        <v>35400</v>
      </c>
      <c r="E17" s="1">
        <v>37256</v>
      </c>
      <c r="F17" t="s">
        <v>5</v>
      </c>
      <c r="G17" s="2" t="s">
        <v>79</v>
      </c>
      <c r="H17" s="3">
        <v>8000</v>
      </c>
      <c r="I17" s="3">
        <v>8000</v>
      </c>
      <c r="J17" s="3">
        <v>8000</v>
      </c>
      <c r="K17" s="3">
        <v>8000</v>
      </c>
      <c r="L17" s="3">
        <v>8000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72" ht="13.5" thickBot="1" x14ac:dyDescent="0.25">
      <c r="A18">
        <v>24809</v>
      </c>
      <c r="B18" t="s">
        <v>14</v>
      </c>
      <c r="C18" s="3">
        <v>20000</v>
      </c>
      <c r="D18" s="1">
        <v>35400</v>
      </c>
      <c r="E18" s="1">
        <v>37225</v>
      </c>
      <c r="F18" t="s">
        <v>5</v>
      </c>
      <c r="G18" s="2" t="s">
        <v>79</v>
      </c>
      <c r="H18" s="3">
        <v>20000</v>
      </c>
      <c r="I18" s="3">
        <v>20000</v>
      </c>
      <c r="J18" s="3">
        <v>20000</v>
      </c>
      <c r="K18" s="3">
        <v>20000</v>
      </c>
      <c r="L18" s="28"/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72" ht="13.5" thickBot="1" x14ac:dyDescent="0.25">
      <c r="A19">
        <v>25025</v>
      </c>
      <c r="B19" t="s">
        <v>27</v>
      </c>
      <c r="C19" s="3">
        <v>80000</v>
      </c>
      <c r="D19" s="1">
        <v>35400</v>
      </c>
      <c r="E19" s="1">
        <v>39051</v>
      </c>
      <c r="F19" t="s">
        <v>5</v>
      </c>
      <c r="G19" s="6">
        <v>38686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71">
        <v>80000</v>
      </c>
      <c r="N19" s="3">
        <v>80000</v>
      </c>
      <c r="O19" s="3">
        <v>80000</v>
      </c>
      <c r="P19" s="3">
        <v>80000</v>
      </c>
      <c r="Q19" s="3">
        <v>80000</v>
      </c>
      <c r="R19" s="3">
        <v>80000</v>
      </c>
      <c r="S19" s="3">
        <v>80000</v>
      </c>
      <c r="T19" s="3">
        <v>80000</v>
      </c>
      <c r="U19" s="3">
        <v>80000</v>
      </c>
      <c r="V19" s="3">
        <v>80000</v>
      </c>
      <c r="W19" s="3">
        <v>80000</v>
      </c>
      <c r="X19" s="3">
        <v>80000</v>
      </c>
      <c r="Y19" s="3">
        <v>80000</v>
      </c>
      <c r="Z19" s="3">
        <v>80000</v>
      </c>
      <c r="AA19" s="3">
        <v>80000</v>
      </c>
      <c r="AB19" s="3">
        <v>80000</v>
      </c>
      <c r="AC19" s="3">
        <v>80000</v>
      </c>
      <c r="AD19" s="3">
        <v>80000</v>
      </c>
      <c r="AE19" s="3">
        <v>80000</v>
      </c>
      <c r="AF19" s="3">
        <v>80000</v>
      </c>
      <c r="AG19" s="3">
        <v>80000</v>
      </c>
      <c r="AH19" s="3">
        <v>80000</v>
      </c>
      <c r="AI19" s="3">
        <v>80000</v>
      </c>
      <c r="AJ19" s="3">
        <v>80000</v>
      </c>
      <c r="AK19" s="3">
        <v>80000</v>
      </c>
      <c r="AL19" s="3">
        <v>80000</v>
      </c>
      <c r="AM19" s="3">
        <v>80000</v>
      </c>
      <c r="AN19" s="3">
        <v>80000</v>
      </c>
      <c r="AO19" s="3">
        <v>80000</v>
      </c>
      <c r="AP19" s="3">
        <v>80000</v>
      </c>
      <c r="AQ19" s="3">
        <v>80000</v>
      </c>
      <c r="AR19" s="3">
        <v>80000</v>
      </c>
      <c r="AS19" s="3">
        <v>80000</v>
      </c>
      <c r="AT19" s="3">
        <v>80000</v>
      </c>
      <c r="AU19" s="3">
        <v>80000</v>
      </c>
      <c r="AV19" s="3">
        <v>60000</v>
      </c>
      <c r="AW19" s="3">
        <v>60000</v>
      </c>
      <c r="AX19" s="3">
        <v>60000</v>
      </c>
      <c r="AY19" s="3">
        <v>60000</v>
      </c>
      <c r="AZ19" s="3">
        <v>60000</v>
      </c>
      <c r="BA19" s="3">
        <v>60000</v>
      </c>
      <c r="BB19" s="3">
        <v>60000</v>
      </c>
      <c r="BC19" s="3">
        <v>60000</v>
      </c>
      <c r="BD19" s="3">
        <v>60000</v>
      </c>
      <c r="BE19" s="3">
        <v>60000</v>
      </c>
      <c r="BF19" s="3">
        <v>60000</v>
      </c>
      <c r="BG19" s="29">
        <v>60000</v>
      </c>
      <c r="BH19" s="3">
        <v>60000</v>
      </c>
      <c r="BI19" s="3">
        <v>60000</v>
      </c>
      <c r="BJ19" s="3">
        <v>60000</v>
      </c>
      <c r="BK19" s="3">
        <v>60000</v>
      </c>
      <c r="BL19" s="3">
        <v>60000</v>
      </c>
      <c r="BM19" s="3">
        <v>60000</v>
      </c>
      <c r="BN19" s="3">
        <v>60000</v>
      </c>
      <c r="BO19" s="3">
        <v>60000</v>
      </c>
      <c r="BP19" s="3">
        <v>60000</v>
      </c>
      <c r="BQ19" s="3">
        <v>60000</v>
      </c>
      <c r="BR19" s="3">
        <v>60000</v>
      </c>
      <c r="BS19" s="3">
        <v>60000</v>
      </c>
      <c r="BT19" s="31">
        <v>60000</v>
      </c>
    </row>
    <row r="20" spans="1:72" ht="13.5" thickBot="1" x14ac:dyDescent="0.25">
      <c r="A20">
        <v>24670</v>
      </c>
      <c r="B20" t="s">
        <v>23</v>
      </c>
      <c r="C20" s="3">
        <v>10000</v>
      </c>
      <c r="D20" s="1">
        <v>35490</v>
      </c>
      <c r="E20" s="1">
        <v>39172</v>
      </c>
      <c r="F20" t="s">
        <v>5</v>
      </c>
      <c r="G20" s="6">
        <v>38807</v>
      </c>
      <c r="H20" s="3">
        <v>10000</v>
      </c>
      <c r="I20" s="3">
        <v>10000</v>
      </c>
      <c r="J20" s="3">
        <v>10000</v>
      </c>
      <c r="K20" s="3">
        <v>10000</v>
      </c>
      <c r="L20" s="3">
        <v>10000</v>
      </c>
      <c r="M20" s="71">
        <v>10000</v>
      </c>
      <c r="N20" s="3">
        <v>10000</v>
      </c>
      <c r="O20" s="3">
        <v>10000</v>
      </c>
      <c r="P20" s="3">
        <v>10000</v>
      </c>
      <c r="Q20" s="3">
        <v>10000</v>
      </c>
      <c r="R20" s="3">
        <v>10000</v>
      </c>
      <c r="S20" s="3">
        <v>10000</v>
      </c>
      <c r="T20" s="3">
        <v>10000</v>
      </c>
      <c r="U20" s="3">
        <v>10000</v>
      </c>
      <c r="V20" s="3">
        <v>10000</v>
      </c>
      <c r="W20" s="3">
        <v>10000</v>
      </c>
      <c r="X20" s="3">
        <v>10000</v>
      </c>
      <c r="Y20" s="3">
        <v>10000</v>
      </c>
      <c r="Z20" s="3">
        <v>10000</v>
      </c>
      <c r="AA20" s="3">
        <v>10000</v>
      </c>
      <c r="AB20" s="3">
        <v>10000</v>
      </c>
      <c r="AC20" s="3">
        <v>10000</v>
      </c>
      <c r="AD20" s="3">
        <v>10000</v>
      </c>
      <c r="AE20" s="3">
        <v>10000</v>
      </c>
      <c r="AF20" s="3">
        <v>10000</v>
      </c>
      <c r="AG20" s="3">
        <v>10000</v>
      </c>
      <c r="AH20" s="3">
        <v>10000</v>
      </c>
      <c r="AI20" s="3">
        <v>10000</v>
      </c>
      <c r="AJ20" s="3">
        <v>10000</v>
      </c>
      <c r="AK20" s="3">
        <v>10000</v>
      </c>
      <c r="AL20" s="3">
        <v>10000</v>
      </c>
      <c r="AM20" s="3">
        <v>10000</v>
      </c>
      <c r="AN20" s="3">
        <v>10000</v>
      </c>
      <c r="AO20" s="3">
        <v>10000</v>
      </c>
      <c r="AP20" s="3">
        <v>10000</v>
      </c>
      <c r="AQ20" s="3">
        <v>10000</v>
      </c>
      <c r="AR20" s="3">
        <v>10000</v>
      </c>
      <c r="AS20" s="3">
        <v>10000</v>
      </c>
      <c r="AT20" s="3">
        <v>10000</v>
      </c>
      <c r="AU20" s="3">
        <v>10000</v>
      </c>
      <c r="AV20" s="3">
        <v>10000</v>
      </c>
      <c r="AW20" s="3">
        <v>10000</v>
      </c>
      <c r="AX20" s="3">
        <v>10000</v>
      </c>
      <c r="AY20" s="3">
        <v>10000</v>
      </c>
      <c r="AZ20" s="3">
        <v>10000</v>
      </c>
      <c r="BA20" s="3">
        <v>10000</v>
      </c>
      <c r="BB20" s="3">
        <v>10000</v>
      </c>
      <c r="BC20" s="3">
        <v>10000</v>
      </c>
      <c r="BD20" s="3">
        <v>10000</v>
      </c>
      <c r="BE20" s="3">
        <v>10000</v>
      </c>
      <c r="BF20" s="3">
        <v>10000</v>
      </c>
      <c r="BG20" s="3">
        <v>10000</v>
      </c>
      <c r="BH20" s="3">
        <v>10000</v>
      </c>
      <c r="BI20" s="3">
        <v>10000</v>
      </c>
      <c r="BJ20" s="3">
        <v>10000</v>
      </c>
      <c r="BK20" s="29">
        <v>10000</v>
      </c>
      <c r="BL20" s="3">
        <v>10000</v>
      </c>
      <c r="BM20" s="3">
        <v>10000</v>
      </c>
      <c r="BN20" s="3">
        <v>10000</v>
      </c>
      <c r="BO20" s="3">
        <v>10000</v>
      </c>
      <c r="BP20" s="3">
        <v>10000</v>
      </c>
      <c r="BQ20" s="3">
        <v>10000</v>
      </c>
      <c r="BR20" s="3">
        <v>10000</v>
      </c>
      <c r="BS20" s="3">
        <v>10000</v>
      </c>
      <c r="BT20" s="3">
        <v>10000</v>
      </c>
    </row>
    <row r="21" spans="1:72" ht="13.5" thickBot="1" x14ac:dyDescent="0.25">
      <c r="A21">
        <v>25700</v>
      </c>
      <c r="B21" t="s">
        <v>53</v>
      </c>
      <c r="C21" s="3">
        <v>25000</v>
      </c>
      <c r="D21" s="1">
        <v>35796</v>
      </c>
      <c r="E21" s="1">
        <v>37621</v>
      </c>
      <c r="F21" t="s">
        <v>5</v>
      </c>
      <c r="G21" s="6">
        <v>37256</v>
      </c>
      <c r="H21" s="3">
        <v>25000</v>
      </c>
      <c r="I21" s="3">
        <v>25000</v>
      </c>
      <c r="J21" s="3">
        <v>25000</v>
      </c>
      <c r="K21" s="3">
        <v>25000</v>
      </c>
      <c r="L21" s="29">
        <v>25000</v>
      </c>
      <c r="M21" s="71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28">
        <v>25000</v>
      </c>
      <c r="Z21" s="28">
        <v>25000</v>
      </c>
      <c r="AA21" s="28">
        <v>25000</v>
      </c>
      <c r="AB21" s="28">
        <v>25000</v>
      </c>
      <c r="AC21" s="28">
        <v>25000</v>
      </c>
      <c r="AD21" s="28">
        <v>25000</v>
      </c>
      <c r="AE21" s="28">
        <v>25000</v>
      </c>
      <c r="AF21" s="28">
        <v>25000</v>
      </c>
      <c r="AG21" s="28">
        <v>25000</v>
      </c>
      <c r="AH21" s="28">
        <v>25000</v>
      </c>
      <c r="AI21" s="28">
        <v>25000</v>
      </c>
      <c r="AJ21" s="28">
        <v>25000</v>
      </c>
      <c r="AK21" s="28">
        <v>25000</v>
      </c>
      <c r="AL21" s="28">
        <v>25000</v>
      </c>
      <c r="AM21" s="28">
        <v>25000</v>
      </c>
      <c r="AN21" s="28">
        <v>25000</v>
      </c>
      <c r="AO21" s="28">
        <v>25000</v>
      </c>
      <c r="AP21" s="28">
        <v>25000</v>
      </c>
      <c r="AQ21" s="28">
        <v>25000</v>
      </c>
      <c r="AR21" s="28">
        <v>25000</v>
      </c>
      <c r="AS21" s="28">
        <v>25000</v>
      </c>
      <c r="AT21" s="28">
        <v>25000</v>
      </c>
      <c r="AU21" s="28">
        <v>25000</v>
      </c>
      <c r="AV21" s="28">
        <v>25000</v>
      </c>
      <c r="AW21" s="28">
        <v>25000</v>
      </c>
      <c r="AX21" s="28">
        <v>25000</v>
      </c>
      <c r="AY21" s="28">
        <v>25000</v>
      </c>
      <c r="AZ21" s="28">
        <v>25000</v>
      </c>
      <c r="BA21" s="28">
        <v>25000</v>
      </c>
      <c r="BB21" s="28">
        <v>25000</v>
      </c>
      <c r="BC21" s="28">
        <v>25000</v>
      </c>
      <c r="BD21" s="28">
        <v>25000</v>
      </c>
      <c r="BE21" s="28">
        <v>25000</v>
      </c>
      <c r="BF21" s="28">
        <v>25000</v>
      </c>
      <c r="BG21" s="28">
        <v>25000</v>
      </c>
      <c r="BH21" s="28">
        <v>25000</v>
      </c>
      <c r="BI21" s="28">
        <v>25000</v>
      </c>
      <c r="BJ21" s="28">
        <v>25000</v>
      </c>
      <c r="BK21" s="28">
        <v>25000</v>
      </c>
      <c r="BL21" s="28">
        <v>25000</v>
      </c>
      <c r="BM21" s="28">
        <v>25000</v>
      </c>
      <c r="BN21" s="28">
        <v>25000</v>
      </c>
      <c r="BO21" s="28">
        <v>25000</v>
      </c>
      <c r="BP21" s="28">
        <v>25000</v>
      </c>
      <c r="BQ21" s="28">
        <v>25000</v>
      </c>
      <c r="BR21" s="28">
        <v>25000</v>
      </c>
      <c r="BS21" s="28">
        <v>25000</v>
      </c>
      <c r="BT21" s="28">
        <v>25000</v>
      </c>
    </row>
    <row r="22" spans="1:72" ht="13.5" thickBot="1" x14ac:dyDescent="0.25">
      <c r="A22">
        <v>25923</v>
      </c>
      <c r="B22" t="s">
        <v>29</v>
      </c>
      <c r="C22" s="3">
        <v>20000</v>
      </c>
      <c r="D22" s="1">
        <v>35855</v>
      </c>
      <c r="E22" s="1">
        <v>39141</v>
      </c>
      <c r="F22" t="s">
        <v>5</v>
      </c>
      <c r="G22" s="6">
        <v>38776</v>
      </c>
      <c r="H22" s="3">
        <v>20000</v>
      </c>
      <c r="I22" s="3">
        <v>20000</v>
      </c>
      <c r="J22" s="3">
        <v>20000</v>
      </c>
      <c r="K22" s="3">
        <v>20000</v>
      </c>
      <c r="L22" s="3">
        <v>20000</v>
      </c>
      <c r="M22" s="71">
        <v>20000</v>
      </c>
      <c r="N22" s="3">
        <v>20000</v>
      </c>
      <c r="O22" s="3">
        <v>20000</v>
      </c>
      <c r="P22" s="3">
        <v>20000</v>
      </c>
      <c r="Q22" s="3">
        <v>20000</v>
      </c>
      <c r="R22" s="3">
        <v>20000</v>
      </c>
      <c r="S22" s="3">
        <v>20000</v>
      </c>
      <c r="T22" s="3">
        <v>20000</v>
      </c>
      <c r="U22" s="3">
        <v>20000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3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3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3">
        <v>20000</v>
      </c>
      <c r="AQ22" s="3">
        <v>20000</v>
      </c>
      <c r="AR22" s="3">
        <v>20000</v>
      </c>
      <c r="AS22" s="3">
        <v>20000</v>
      </c>
      <c r="AT22" s="3">
        <v>20000</v>
      </c>
      <c r="AU22" s="3">
        <v>20000</v>
      </c>
      <c r="AV22" s="3">
        <v>20000</v>
      </c>
      <c r="AW22" s="3">
        <v>20000</v>
      </c>
      <c r="AX22" s="3">
        <v>20000</v>
      </c>
      <c r="AY22" s="3">
        <v>20000</v>
      </c>
      <c r="AZ22" s="3">
        <v>20000</v>
      </c>
      <c r="BA22" s="3">
        <v>20000</v>
      </c>
      <c r="BB22" s="3">
        <v>20000</v>
      </c>
      <c r="BC22" s="3">
        <v>20000</v>
      </c>
      <c r="BD22" s="3">
        <v>20000</v>
      </c>
      <c r="BE22" s="3">
        <v>20000</v>
      </c>
      <c r="BF22" s="3">
        <v>20000</v>
      </c>
      <c r="BG22" s="3">
        <v>20000</v>
      </c>
      <c r="BH22" s="3">
        <v>20000</v>
      </c>
      <c r="BI22" s="3">
        <v>20000</v>
      </c>
      <c r="BJ22" s="29">
        <v>20000</v>
      </c>
      <c r="BK22" s="3">
        <v>20000</v>
      </c>
      <c r="BL22" s="3">
        <v>20000</v>
      </c>
      <c r="BM22" s="3">
        <v>20000</v>
      </c>
      <c r="BN22" s="3">
        <v>20000</v>
      </c>
      <c r="BO22" s="3">
        <v>20000</v>
      </c>
      <c r="BP22" s="3">
        <v>20000</v>
      </c>
      <c r="BQ22" s="3">
        <v>20000</v>
      </c>
      <c r="BR22" s="3">
        <v>20000</v>
      </c>
      <c r="BS22" s="3">
        <v>20000</v>
      </c>
      <c r="BT22" s="3">
        <v>20000</v>
      </c>
    </row>
    <row r="23" spans="1:72" ht="13.5" thickBot="1" x14ac:dyDescent="0.25">
      <c r="A23">
        <v>26125</v>
      </c>
      <c r="B23" t="s">
        <v>31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3">
        <v>8600</v>
      </c>
      <c r="I23" s="3">
        <v>8600</v>
      </c>
      <c r="J23" s="3">
        <v>8600</v>
      </c>
      <c r="K23" s="3">
        <v>8600</v>
      </c>
      <c r="L23" s="3">
        <v>8600</v>
      </c>
      <c r="M23" s="71">
        <v>8600</v>
      </c>
      <c r="N23" s="3">
        <v>8600</v>
      </c>
      <c r="O23" s="3">
        <v>8600</v>
      </c>
      <c r="P23" s="3">
        <v>8600</v>
      </c>
      <c r="Q23" s="29">
        <v>8600</v>
      </c>
      <c r="R23" s="3">
        <v>8600</v>
      </c>
      <c r="S23" s="3">
        <v>8600</v>
      </c>
      <c r="T23" s="3">
        <v>8600</v>
      </c>
      <c r="U23" s="3">
        <v>8600</v>
      </c>
      <c r="V23" s="3">
        <v>8600</v>
      </c>
      <c r="W23" s="3">
        <v>8600</v>
      </c>
      <c r="X23" s="3">
        <v>8600</v>
      </c>
      <c r="Y23" s="3">
        <v>8600</v>
      </c>
      <c r="Z23" s="3">
        <v>8600</v>
      </c>
      <c r="AA23" s="3">
        <v>8600</v>
      </c>
      <c r="AB23" s="3">
        <v>8600</v>
      </c>
      <c r="AC23" s="3">
        <v>8600</v>
      </c>
      <c r="AD23" s="28">
        <v>8600</v>
      </c>
      <c r="AE23" s="28">
        <v>8600</v>
      </c>
      <c r="AF23" s="28">
        <v>8600</v>
      </c>
      <c r="AG23" s="28">
        <v>8600</v>
      </c>
      <c r="AH23" s="28">
        <v>8600</v>
      </c>
      <c r="AI23" s="28">
        <v>8600</v>
      </c>
      <c r="AJ23" s="28">
        <v>8600</v>
      </c>
      <c r="AK23" s="28">
        <v>8600</v>
      </c>
      <c r="AL23" s="28">
        <v>8600</v>
      </c>
      <c r="AM23" s="28">
        <v>8600</v>
      </c>
      <c r="AN23" s="28">
        <v>8600</v>
      </c>
      <c r="AO23" s="28">
        <v>8600</v>
      </c>
      <c r="AP23" s="28">
        <v>8600</v>
      </c>
      <c r="AQ23" s="28">
        <v>8600</v>
      </c>
      <c r="AR23" s="28">
        <v>8600</v>
      </c>
      <c r="AS23" s="28">
        <v>8600</v>
      </c>
      <c r="AT23" s="28">
        <v>8600</v>
      </c>
      <c r="AU23" s="28">
        <v>8600</v>
      </c>
      <c r="AV23" s="28">
        <v>8600</v>
      </c>
      <c r="AW23" s="28">
        <v>8600</v>
      </c>
      <c r="AX23" s="28">
        <v>8600</v>
      </c>
      <c r="AY23" s="28">
        <v>8600</v>
      </c>
      <c r="AZ23" s="28">
        <v>8600</v>
      </c>
      <c r="BA23" s="28">
        <v>8600</v>
      </c>
      <c r="BB23" s="28">
        <v>8600</v>
      </c>
      <c r="BC23" s="28">
        <v>8600</v>
      </c>
      <c r="BD23" s="28">
        <v>8600</v>
      </c>
      <c r="BE23" s="28">
        <v>8600</v>
      </c>
      <c r="BF23" s="28">
        <v>8600</v>
      </c>
      <c r="BG23" s="28">
        <v>8600</v>
      </c>
      <c r="BH23" s="28">
        <v>8600</v>
      </c>
      <c r="BI23" s="28">
        <v>8600</v>
      </c>
      <c r="BJ23" s="28">
        <v>8600</v>
      </c>
      <c r="BK23" s="28">
        <v>8600</v>
      </c>
      <c r="BL23" s="28">
        <v>8600</v>
      </c>
      <c r="BM23" s="28">
        <v>8600</v>
      </c>
      <c r="BN23" s="28">
        <v>8600</v>
      </c>
      <c r="BO23" s="28">
        <v>8600</v>
      </c>
      <c r="BP23" s="28">
        <v>8600</v>
      </c>
      <c r="BQ23" s="28">
        <v>8600</v>
      </c>
      <c r="BR23" s="28">
        <v>8600</v>
      </c>
      <c r="BS23" s="28">
        <v>8600</v>
      </c>
      <c r="BT23" s="28">
        <v>8600</v>
      </c>
    </row>
    <row r="24" spans="1:72" ht="13.5" thickBot="1" x14ac:dyDescent="0.25">
      <c r="A24">
        <v>26371</v>
      </c>
      <c r="B24" t="s">
        <v>32</v>
      </c>
      <c r="C24" s="3">
        <v>25000</v>
      </c>
      <c r="D24" s="1">
        <v>36100</v>
      </c>
      <c r="E24" s="1">
        <v>39172</v>
      </c>
      <c r="F24" t="s">
        <v>5</v>
      </c>
      <c r="G24" s="6">
        <v>38807</v>
      </c>
      <c r="H24" s="3">
        <v>25000</v>
      </c>
      <c r="I24" s="3">
        <v>25000</v>
      </c>
      <c r="J24" s="3">
        <v>25000</v>
      </c>
      <c r="K24" s="3">
        <v>25000</v>
      </c>
      <c r="L24" s="3">
        <v>25000</v>
      </c>
      <c r="M24" s="71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29">
        <v>25000</v>
      </c>
      <c r="BL24" s="3">
        <v>25000</v>
      </c>
      <c r="BM24" s="3">
        <v>25000</v>
      </c>
      <c r="BN24" s="3">
        <v>25000</v>
      </c>
      <c r="BO24" s="3">
        <v>25000</v>
      </c>
      <c r="BP24" s="3">
        <v>25000</v>
      </c>
      <c r="BQ24" s="3">
        <v>25000</v>
      </c>
      <c r="BR24" s="3">
        <v>25000</v>
      </c>
      <c r="BS24" s="3">
        <v>25000</v>
      </c>
      <c r="BT24" s="3">
        <v>25000</v>
      </c>
    </row>
    <row r="25" spans="1:72" ht="13.5" thickBot="1" x14ac:dyDescent="0.25">
      <c r="A25">
        <v>26677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3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28">
        <v>20000</v>
      </c>
      <c r="AO26" s="28">
        <v>20000</v>
      </c>
      <c r="AP26" s="28">
        <v>20000</v>
      </c>
      <c r="AQ26" s="28">
        <v>20000</v>
      </c>
      <c r="AR26" s="28">
        <v>20000</v>
      </c>
      <c r="AS26" s="28">
        <v>20000</v>
      </c>
      <c r="AT26" s="28">
        <v>20000</v>
      </c>
      <c r="AU26" s="28">
        <v>20000</v>
      </c>
      <c r="AV26" s="28">
        <v>20000</v>
      </c>
      <c r="AW26" s="28">
        <v>20000</v>
      </c>
      <c r="AX26" s="28">
        <v>20000</v>
      </c>
      <c r="AY26" s="28">
        <v>20000</v>
      </c>
      <c r="AZ26" s="28">
        <v>20000</v>
      </c>
      <c r="BA26" s="28">
        <v>20000</v>
      </c>
      <c r="BB26" s="28">
        <v>20000</v>
      </c>
      <c r="BC26" s="28">
        <v>20000</v>
      </c>
      <c r="BD26" s="28">
        <v>20000</v>
      </c>
      <c r="BE26" s="28">
        <v>20000</v>
      </c>
      <c r="BF26" s="28">
        <v>20000</v>
      </c>
      <c r="BG26" s="28">
        <v>20000</v>
      </c>
      <c r="BH26" s="28">
        <v>20000</v>
      </c>
      <c r="BI26" s="28">
        <v>20000</v>
      </c>
      <c r="BJ26" s="28">
        <v>20000</v>
      </c>
      <c r="BK26" s="28">
        <v>20000</v>
      </c>
      <c r="BL26" s="28">
        <v>20000</v>
      </c>
      <c r="BM26" s="28">
        <v>20000</v>
      </c>
      <c r="BN26" s="28">
        <v>20000</v>
      </c>
      <c r="BO26" s="28">
        <v>20000</v>
      </c>
      <c r="BP26" s="28">
        <v>20000</v>
      </c>
      <c r="BQ26" s="28">
        <v>20000</v>
      </c>
      <c r="BR26" s="28">
        <v>20000</v>
      </c>
      <c r="BS26" s="28">
        <v>20000</v>
      </c>
      <c r="BT26" s="28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3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28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x14ac:dyDescent="0.2">
      <c r="A31">
        <v>27457</v>
      </c>
      <c r="B31" t="s">
        <v>58</v>
      </c>
      <c r="C31" s="3">
        <v>13500</v>
      </c>
      <c r="D31" s="1">
        <v>37226</v>
      </c>
      <c r="E31" s="1">
        <v>37256</v>
      </c>
      <c r="F31" t="s">
        <v>38</v>
      </c>
      <c r="G31" s="2"/>
      <c r="L31" s="3">
        <v>13500</v>
      </c>
      <c r="M31" s="22"/>
    </row>
    <row r="32" spans="1:72" x14ac:dyDescent="0.2">
      <c r="A32">
        <v>27454</v>
      </c>
      <c r="B32" t="s">
        <v>40</v>
      </c>
      <c r="C32" s="3">
        <v>27500</v>
      </c>
      <c r="D32" s="1">
        <v>37257</v>
      </c>
      <c r="E32" s="1">
        <v>37621</v>
      </c>
      <c r="F32" t="s">
        <v>38</v>
      </c>
      <c r="G32" s="2"/>
      <c r="M32" s="71">
        <v>27500</v>
      </c>
      <c r="N32" s="3">
        <v>27500</v>
      </c>
      <c r="O32" s="3">
        <v>27500</v>
      </c>
      <c r="P32" s="3">
        <v>27500</v>
      </c>
      <c r="Q32" s="3">
        <v>27500</v>
      </c>
      <c r="R32" s="3">
        <v>27500</v>
      </c>
      <c r="S32" s="3">
        <v>27500</v>
      </c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</row>
    <row r="33" spans="1:72" x14ac:dyDescent="0.2">
      <c r="A33">
        <v>27456</v>
      </c>
      <c r="B33" t="s">
        <v>58</v>
      </c>
      <c r="C33" s="3">
        <v>21500</v>
      </c>
      <c r="D33" s="1">
        <v>37561</v>
      </c>
      <c r="E33" s="1">
        <v>37621</v>
      </c>
      <c r="F33" t="s">
        <v>38</v>
      </c>
      <c r="G33" s="2"/>
      <c r="M33" s="22"/>
      <c r="W33" s="3">
        <v>21500</v>
      </c>
      <c r="X33" s="3">
        <v>21500</v>
      </c>
    </row>
    <row r="34" spans="1:72" x14ac:dyDescent="0.2">
      <c r="A34">
        <v>27453</v>
      </c>
      <c r="B34" t="s">
        <v>58</v>
      </c>
      <c r="C34" s="3">
        <v>35000</v>
      </c>
      <c r="D34" s="1">
        <v>37622</v>
      </c>
      <c r="E34" s="1">
        <v>37986</v>
      </c>
      <c r="F34" t="s">
        <v>38</v>
      </c>
      <c r="G34" s="2"/>
      <c r="M34" s="22"/>
      <c r="Y34" s="3">
        <v>35000</v>
      </c>
      <c r="Z34" s="3">
        <v>35000</v>
      </c>
      <c r="AA34" s="3">
        <v>35000</v>
      </c>
      <c r="AB34" s="3">
        <v>35000</v>
      </c>
      <c r="AC34" s="3">
        <v>35000</v>
      </c>
      <c r="AD34" s="3">
        <v>35000</v>
      </c>
      <c r="AE34" s="3">
        <v>35000</v>
      </c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</row>
    <row r="35" spans="1:72" ht="13.5" thickBot="1" x14ac:dyDescent="0.25">
      <c r="A35">
        <v>27458</v>
      </c>
      <c r="B35" t="s">
        <v>60</v>
      </c>
      <c r="C35" s="3">
        <v>14000</v>
      </c>
      <c r="D35" s="1">
        <v>37622</v>
      </c>
      <c r="E35" s="1">
        <v>38717</v>
      </c>
      <c r="F35" t="s">
        <v>38</v>
      </c>
      <c r="G35" s="2"/>
      <c r="M35" s="22"/>
      <c r="Y35" s="3">
        <v>14000</v>
      </c>
      <c r="Z35" s="3">
        <v>14000</v>
      </c>
      <c r="AA35" s="3">
        <v>14000</v>
      </c>
      <c r="AB35" s="3">
        <v>14000</v>
      </c>
      <c r="AC35" s="3">
        <v>14000</v>
      </c>
      <c r="AD35" s="3">
        <v>14000</v>
      </c>
      <c r="AE35" s="3">
        <v>14000</v>
      </c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  <c r="AR35" s="3">
        <v>14000</v>
      </c>
      <c r="AS35" s="3">
        <v>14000</v>
      </c>
      <c r="AT35" s="3">
        <v>14000</v>
      </c>
      <c r="AU35" s="3">
        <v>14000</v>
      </c>
      <c r="AV35" s="3">
        <v>14000</v>
      </c>
      <c r="AW35" s="3">
        <v>14000</v>
      </c>
      <c r="AX35" s="3">
        <v>14000</v>
      </c>
      <c r="AY35" s="3">
        <v>14000</v>
      </c>
      <c r="AZ35" s="3">
        <v>14000</v>
      </c>
      <c r="BA35" s="3">
        <v>14000</v>
      </c>
      <c r="BB35" s="3">
        <v>14000</v>
      </c>
      <c r="BC35" s="3">
        <v>14000</v>
      </c>
      <c r="BD35" s="3">
        <v>14000</v>
      </c>
      <c r="BE35" s="3">
        <v>14000</v>
      </c>
      <c r="BF35" s="3">
        <v>14000</v>
      </c>
      <c r="BG35" s="3">
        <v>14000</v>
      </c>
      <c r="BH35" s="3">
        <v>14000</v>
      </c>
    </row>
    <row r="36" spans="1:72" ht="13.5" thickBot="1" x14ac:dyDescent="0.25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M36" s="22"/>
      <c r="O36" s="3">
        <v>20000</v>
      </c>
      <c r="P36" s="3">
        <v>20000</v>
      </c>
      <c r="Q36" s="3">
        <v>20000</v>
      </c>
      <c r="R36" s="3">
        <v>20000</v>
      </c>
      <c r="S36" s="3">
        <v>20000</v>
      </c>
      <c r="T36" s="3">
        <v>20000</v>
      </c>
      <c r="U36" s="3">
        <v>20000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29">
        <v>20000</v>
      </c>
      <c r="BL36" s="3">
        <v>20000</v>
      </c>
      <c r="BM36" s="3">
        <v>20000</v>
      </c>
      <c r="BN36" s="3">
        <v>20000</v>
      </c>
      <c r="BO36" s="3">
        <v>20000</v>
      </c>
      <c r="BP36" s="3">
        <v>20000</v>
      </c>
      <c r="BQ36" s="3">
        <v>20000</v>
      </c>
      <c r="BR36" s="3">
        <v>20000</v>
      </c>
      <c r="BS36" s="3">
        <v>20000</v>
      </c>
      <c r="BT36" s="3">
        <v>20000</v>
      </c>
    </row>
    <row r="37" spans="1:72" x14ac:dyDescent="0.2">
      <c r="A37" s="2">
        <v>27504</v>
      </c>
      <c r="B37" t="s">
        <v>39</v>
      </c>
      <c r="C37" s="4">
        <v>35000</v>
      </c>
      <c r="D37" s="6">
        <v>37987</v>
      </c>
      <c r="E37" s="6">
        <v>38717</v>
      </c>
      <c r="F37" t="s">
        <v>38</v>
      </c>
      <c r="G37" s="2"/>
      <c r="H37" s="37"/>
      <c r="I37" s="37"/>
      <c r="J37" s="37"/>
      <c r="K37" s="37"/>
      <c r="L37" s="37"/>
      <c r="M37" s="7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25">
        <v>35000</v>
      </c>
      <c r="AL37" s="25">
        <v>35000</v>
      </c>
      <c r="AM37" s="25">
        <v>35000</v>
      </c>
      <c r="AN37" s="25">
        <v>35000</v>
      </c>
      <c r="AO37" s="25">
        <v>35000</v>
      </c>
      <c r="AP37" s="25">
        <v>35000</v>
      </c>
      <c r="AQ37" s="25">
        <v>35000</v>
      </c>
      <c r="AR37" s="25">
        <v>35000</v>
      </c>
      <c r="AS37" s="25">
        <v>35000</v>
      </c>
      <c r="AT37" s="25">
        <v>35000</v>
      </c>
      <c r="AU37" s="25">
        <v>35000</v>
      </c>
      <c r="AV37" s="25">
        <v>35000</v>
      </c>
      <c r="AW37" s="25">
        <v>35000</v>
      </c>
      <c r="AX37" s="25">
        <v>35000</v>
      </c>
      <c r="AY37" s="25">
        <v>35000</v>
      </c>
      <c r="AZ37" s="25">
        <v>35000</v>
      </c>
      <c r="BA37" s="25">
        <v>35000</v>
      </c>
      <c r="BB37" s="25">
        <v>35000</v>
      </c>
      <c r="BC37" s="25">
        <v>35000</v>
      </c>
      <c r="BD37" s="25">
        <v>35000</v>
      </c>
      <c r="BE37" s="25">
        <v>35000</v>
      </c>
      <c r="BF37" s="25">
        <v>35000</v>
      </c>
      <c r="BG37" s="25">
        <v>35000</v>
      </c>
      <c r="BH37" s="25">
        <v>35000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</row>
    <row r="38" spans="1:72" x14ac:dyDescent="0.2">
      <c r="G38" s="19"/>
      <c r="H38" s="3">
        <f t="shared" ref="H38:BH38" si="0">SUM(H10:H37)</f>
        <v>849946</v>
      </c>
      <c r="I38" s="3">
        <f t="shared" si="0"/>
        <v>849946</v>
      </c>
      <c r="J38" s="3">
        <f t="shared" si="0"/>
        <v>849946</v>
      </c>
      <c r="K38" s="3">
        <f t="shared" si="0"/>
        <v>849946</v>
      </c>
      <c r="L38" s="3">
        <f t="shared" si="0"/>
        <v>843446</v>
      </c>
      <c r="M38" s="71">
        <f t="shared" si="0"/>
        <v>817446</v>
      </c>
      <c r="N38" s="3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838946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818946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772446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ref="BI38:BT38" si="1">SUM(BI10:BI37)</f>
        <v>723446</v>
      </c>
      <c r="BJ38" s="3">
        <f t="shared" si="1"/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</row>
    <row r="39" spans="1:72" x14ac:dyDescent="0.2">
      <c r="D39" s="1"/>
      <c r="E39" s="1"/>
      <c r="G39" s="6"/>
      <c r="M39" s="22"/>
    </row>
    <row r="40" spans="1:72" x14ac:dyDescent="0.2">
      <c r="C40" s="18" t="s">
        <v>108</v>
      </c>
      <c r="E40" s="1"/>
      <c r="G40" s="6"/>
      <c r="H40" s="36">
        <f t="shared" ref="H40:BS40" si="2">850000-H38</f>
        <v>54</v>
      </c>
      <c r="I40" s="36">
        <f t="shared" si="2"/>
        <v>54</v>
      </c>
      <c r="J40" s="36">
        <f t="shared" si="2"/>
        <v>54</v>
      </c>
      <c r="K40" s="36">
        <f t="shared" si="2"/>
        <v>54</v>
      </c>
      <c r="L40" s="36">
        <f t="shared" si="2"/>
        <v>6554</v>
      </c>
      <c r="M40" s="78">
        <f t="shared" si="2"/>
        <v>32554</v>
      </c>
      <c r="N40" s="36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11054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>850000-AF38</f>
        <v>11054</v>
      </c>
      <c r="AG40" s="36">
        <f t="shared" si="2"/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>850000-AK38</f>
        <v>11054</v>
      </c>
      <c r="AL40" s="36">
        <f t="shared" si="2"/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31054</v>
      </c>
      <c r="AW40" s="36">
        <f>850000-AW38</f>
        <v>31054</v>
      </c>
      <c r="AX40" s="36">
        <f t="shared" si="2"/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77554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126554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>850000-BT38</f>
        <v>126554</v>
      </c>
    </row>
    <row r="41" spans="1:72" x14ac:dyDescent="0.2">
      <c r="E41" s="1"/>
      <c r="G41" s="6"/>
      <c r="M41" s="22"/>
    </row>
    <row r="42" spans="1:72" x14ac:dyDescent="0.2">
      <c r="C42" s="18" t="s">
        <v>106</v>
      </c>
      <c r="E42" s="1"/>
      <c r="F42" s="1"/>
      <c r="G42" s="6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f>Y21</f>
        <v>25000</v>
      </c>
      <c r="Z42" s="3">
        <f>Z21</f>
        <v>25000</v>
      </c>
      <c r="AA42" s="3">
        <f>AA21</f>
        <v>25000</v>
      </c>
      <c r="AB42" s="3">
        <f>AB21</f>
        <v>25000</v>
      </c>
      <c r="AC42" s="3">
        <f>AC21</f>
        <v>25000</v>
      </c>
      <c r="AD42" s="3">
        <f t="shared" ref="AD42:AI42" si="3">AD21+AD23</f>
        <v>33600</v>
      </c>
      <c r="AE42" s="3">
        <f t="shared" si="3"/>
        <v>33600</v>
      </c>
      <c r="AF42" s="3">
        <f t="shared" si="3"/>
        <v>33600</v>
      </c>
      <c r="AG42" s="3">
        <f t="shared" si="3"/>
        <v>33600</v>
      </c>
      <c r="AH42" s="3">
        <f t="shared" si="3"/>
        <v>33600</v>
      </c>
      <c r="AI42" s="3">
        <f t="shared" si="3"/>
        <v>33600</v>
      </c>
      <c r="AJ42" s="3">
        <f>AJ21+AJ23</f>
        <v>33600</v>
      </c>
      <c r="AK42" s="3">
        <f>AK21+AK23+AK14</f>
        <v>34946</v>
      </c>
      <c r="AL42" s="3">
        <f>AL21+AL23+AL14</f>
        <v>34946</v>
      </c>
      <c r="AM42" s="3">
        <f>AM21+AM23+AM14</f>
        <v>34946</v>
      </c>
      <c r="AN42" s="3">
        <f t="shared" ref="AN42:AW42" si="4">AN21+AN23+AN14+AN26</f>
        <v>54946</v>
      </c>
      <c r="AO42" s="3">
        <f t="shared" si="4"/>
        <v>54946</v>
      </c>
      <c r="AP42" s="3">
        <f t="shared" si="4"/>
        <v>54946</v>
      </c>
      <c r="AQ42" s="3">
        <f t="shared" si="4"/>
        <v>54946</v>
      </c>
      <c r="AR42" s="3">
        <f t="shared" si="4"/>
        <v>54946</v>
      </c>
      <c r="AS42" s="3">
        <f t="shared" si="4"/>
        <v>54946</v>
      </c>
      <c r="AT42" s="3">
        <f t="shared" si="4"/>
        <v>54946</v>
      </c>
      <c r="AU42" s="3">
        <f t="shared" si="4"/>
        <v>54946</v>
      </c>
      <c r="AV42" s="3">
        <f t="shared" si="4"/>
        <v>54946</v>
      </c>
      <c r="AW42" s="3">
        <f t="shared" si="4"/>
        <v>54946</v>
      </c>
      <c r="AX42" s="3">
        <f>AX21+AX23+AX14+AX26+AX12</f>
        <v>54946</v>
      </c>
      <c r="AY42" s="3">
        <f>AY21+AY23+AY14+AY26+AY12</f>
        <v>54946</v>
      </c>
      <c r="AZ42" s="3">
        <f>AZ21+AZ23+AZ14+AZ26+AZ12</f>
        <v>54946</v>
      </c>
      <c r="BA42" s="3">
        <f t="shared" ref="BA42:BF42" si="5">BA21+BA23+BA14+BA26+BA12</f>
        <v>54946</v>
      </c>
      <c r="BB42" s="3">
        <f t="shared" si="5"/>
        <v>54946</v>
      </c>
      <c r="BC42" s="3">
        <f t="shared" si="5"/>
        <v>54946</v>
      </c>
      <c r="BD42" s="3">
        <f t="shared" si="5"/>
        <v>54946</v>
      </c>
      <c r="BE42" s="3">
        <f t="shared" si="5"/>
        <v>54946</v>
      </c>
      <c r="BF42" s="3">
        <f t="shared" si="5"/>
        <v>54946</v>
      </c>
      <c r="BG42" s="3">
        <f>BG21+BG23+BG14+BG26+BG12+BG10+BG30</f>
        <v>294946</v>
      </c>
      <c r="BH42" s="3">
        <f t="shared" ref="BH42:BR42" si="6">BH21+BH23+BH14+BH26+BH12+BH10+BH30</f>
        <v>294946</v>
      </c>
      <c r="BI42" s="3">
        <f t="shared" si="6"/>
        <v>294946</v>
      </c>
      <c r="BJ42" s="3">
        <f t="shared" si="6"/>
        <v>294946</v>
      </c>
      <c r="BK42" s="3">
        <f t="shared" si="6"/>
        <v>294946</v>
      </c>
      <c r="BL42" s="3">
        <f t="shared" si="6"/>
        <v>294946</v>
      </c>
      <c r="BM42" s="3">
        <f t="shared" si="6"/>
        <v>294946</v>
      </c>
      <c r="BN42" s="3">
        <f t="shared" si="6"/>
        <v>294946</v>
      </c>
      <c r="BO42" s="3">
        <f t="shared" si="6"/>
        <v>294946</v>
      </c>
      <c r="BP42" s="3">
        <f t="shared" si="6"/>
        <v>294946</v>
      </c>
      <c r="BQ42" s="3">
        <f t="shared" si="6"/>
        <v>294946</v>
      </c>
      <c r="BR42" s="3">
        <f t="shared" si="6"/>
        <v>294946</v>
      </c>
      <c r="BS42" s="3">
        <f>BS21+BS23+BS14+BS26+BS12+BS10+BS30</f>
        <v>294946</v>
      </c>
      <c r="BT42" s="3">
        <f>BT21+BT23+BT14+BT26+BT12+BT10+BT30+BT19</f>
        <v>354946</v>
      </c>
    </row>
    <row r="43" spans="1:72" x14ac:dyDescent="0.2">
      <c r="E43" s="1"/>
      <c r="G43" s="6"/>
    </row>
    <row r="44" spans="1:72" x14ac:dyDescent="0.2">
      <c r="C44" s="18" t="s">
        <v>107</v>
      </c>
      <c r="E44" s="1"/>
      <c r="G44" s="6"/>
      <c r="H44" s="3">
        <f t="shared" ref="H44:X44" si="7">SUM(H10:H37)</f>
        <v>849946</v>
      </c>
      <c r="I44" s="3">
        <f t="shared" si="7"/>
        <v>849946</v>
      </c>
      <c r="J44" s="3">
        <f t="shared" si="7"/>
        <v>849946</v>
      </c>
      <c r="K44" s="3">
        <f t="shared" si="7"/>
        <v>849946</v>
      </c>
      <c r="L44" s="3">
        <f t="shared" si="7"/>
        <v>843446</v>
      </c>
      <c r="M44" s="3">
        <f t="shared" si="7"/>
        <v>817446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838946</v>
      </c>
      <c r="X44" s="3">
        <f t="shared" si="7"/>
        <v>838946</v>
      </c>
      <c r="Y44" s="3">
        <f>SUM(Y10:Y37)-Y42</f>
        <v>813946</v>
      </c>
      <c r="Z44" s="3">
        <f t="shared" ref="Z44:BT44" si="8">SUM(Z10:Z37)-Z42</f>
        <v>813946</v>
      </c>
      <c r="AA44" s="3">
        <f t="shared" si="8"/>
        <v>813946</v>
      </c>
      <c r="AB44" s="3">
        <f t="shared" si="8"/>
        <v>813946</v>
      </c>
      <c r="AC44" s="3">
        <f t="shared" si="8"/>
        <v>813946</v>
      </c>
      <c r="AD44" s="3">
        <f t="shared" si="8"/>
        <v>805346</v>
      </c>
      <c r="AE44" s="3">
        <f t="shared" si="8"/>
        <v>805346</v>
      </c>
      <c r="AF44" s="3">
        <f t="shared" si="8"/>
        <v>805346</v>
      </c>
      <c r="AG44" s="3">
        <f t="shared" si="8"/>
        <v>805346</v>
      </c>
      <c r="AH44" s="3">
        <f t="shared" si="8"/>
        <v>805346</v>
      </c>
      <c r="AI44" s="3">
        <f t="shared" si="8"/>
        <v>805346</v>
      </c>
      <c r="AJ44" s="3">
        <f t="shared" si="8"/>
        <v>805346</v>
      </c>
      <c r="AK44" s="3">
        <f t="shared" si="8"/>
        <v>804000</v>
      </c>
      <c r="AL44" s="3">
        <f t="shared" si="8"/>
        <v>804000</v>
      </c>
      <c r="AM44" s="3">
        <f t="shared" si="8"/>
        <v>804000</v>
      </c>
      <c r="AN44" s="3">
        <f t="shared" si="8"/>
        <v>784000</v>
      </c>
      <c r="AO44" s="3">
        <f t="shared" si="8"/>
        <v>784000</v>
      </c>
      <c r="AP44" s="3">
        <f t="shared" si="8"/>
        <v>784000</v>
      </c>
      <c r="AQ44" s="3">
        <f t="shared" si="8"/>
        <v>784000</v>
      </c>
      <c r="AR44" s="3">
        <f t="shared" si="8"/>
        <v>784000</v>
      </c>
      <c r="AS44" s="3">
        <f t="shared" si="8"/>
        <v>784000</v>
      </c>
      <c r="AT44" s="3">
        <f t="shared" si="8"/>
        <v>784000</v>
      </c>
      <c r="AU44" s="3">
        <f t="shared" si="8"/>
        <v>784000</v>
      </c>
      <c r="AV44" s="3">
        <f t="shared" si="8"/>
        <v>764000</v>
      </c>
      <c r="AW44" s="3">
        <f t="shared" si="8"/>
        <v>764000</v>
      </c>
      <c r="AX44" s="3">
        <f t="shared" si="8"/>
        <v>764000</v>
      </c>
      <c r="AY44" s="3">
        <f t="shared" si="8"/>
        <v>764000</v>
      </c>
      <c r="AZ44" s="3">
        <f t="shared" si="8"/>
        <v>764000</v>
      </c>
      <c r="BA44" s="3">
        <f t="shared" si="8"/>
        <v>717500</v>
      </c>
      <c r="BB44" s="3">
        <f t="shared" si="8"/>
        <v>717500</v>
      </c>
      <c r="BC44" s="3">
        <f t="shared" si="8"/>
        <v>717500</v>
      </c>
      <c r="BD44" s="3">
        <f t="shared" si="8"/>
        <v>717500</v>
      </c>
      <c r="BE44" s="3">
        <f t="shared" si="8"/>
        <v>717500</v>
      </c>
      <c r="BF44" s="3">
        <f t="shared" si="8"/>
        <v>717500</v>
      </c>
      <c r="BG44" s="3">
        <f t="shared" si="8"/>
        <v>477500</v>
      </c>
      <c r="BH44" s="3">
        <f t="shared" si="8"/>
        <v>477500</v>
      </c>
      <c r="BI44" s="3">
        <f t="shared" si="8"/>
        <v>428500</v>
      </c>
      <c r="BJ44" s="3">
        <f t="shared" si="8"/>
        <v>428500</v>
      </c>
      <c r="BK44" s="3">
        <f t="shared" si="8"/>
        <v>428500</v>
      </c>
      <c r="BL44" s="3">
        <f t="shared" si="8"/>
        <v>428500</v>
      </c>
      <c r="BM44" s="3">
        <f t="shared" si="8"/>
        <v>428500</v>
      </c>
      <c r="BN44" s="3">
        <f t="shared" si="8"/>
        <v>428500</v>
      </c>
      <c r="BO44" s="3">
        <f t="shared" si="8"/>
        <v>428500</v>
      </c>
      <c r="BP44" s="3">
        <f t="shared" si="8"/>
        <v>428500</v>
      </c>
      <c r="BQ44" s="3">
        <f t="shared" si="8"/>
        <v>428500</v>
      </c>
      <c r="BR44" s="3">
        <f t="shared" si="8"/>
        <v>428500</v>
      </c>
      <c r="BS44" s="3">
        <f t="shared" si="8"/>
        <v>428500</v>
      </c>
      <c r="BT44" s="3">
        <f t="shared" si="8"/>
        <v>368500</v>
      </c>
    </row>
    <row r="45" spans="1:72" x14ac:dyDescent="0.2">
      <c r="D45" s="1"/>
      <c r="E45" s="1"/>
      <c r="G45" s="6"/>
    </row>
    <row r="46" spans="1:72" x14ac:dyDescent="0.2">
      <c r="BH46" s="36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tabSelected="1"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173</v>
      </c>
    </row>
    <row r="2" spans="1:73" x14ac:dyDescent="0.2">
      <c r="A2" s="62" t="s">
        <v>133</v>
      </c>
    </row>
    <row r="3" spans="1:73" x14ac:dyDescent="0.2">
      <c r="A3" s="62" t="s">
        <v>134</v>
      </c>
    </row>
    <row r="5" spans="1:73" x14ac:dyDescent="0.2">
      <c r="A5" t="s">
        <v>132</v>
      </c>
    </row>
    <row r="10" spans="1:73" x14ac:dyDescent="0.2">
      <c r="A10" s="7" t="s">
        <v>130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7">
        <v>35309</v>
      </c>
      <c r="F14" s="57">
        <v>38017</v>
      </c>
      <c r="G14" s="5" t="s">
        <v>5</v>
      </c>
      <c r="H14" s="58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60">
        <v>25000</v>
      </c>
      <c r="AN14" s="60">
        <v>25000</v>
      </c>
      <c r="AO14" s="60">
        <v>25000</v>
      </c>
      <c r="AP14" s="60">
        <v>25000</v>
      </c>
      <c r="AQ14" s="60">
        <v>25000</v>
      </c>
      <c r="AR14" s="60">
        <v>25000</v>
      </c>
      <c r="AS14" s="60">
        <v>25000</v>
      </c>
      <c r="AT14" s="60">
        <v>25000</v>
      </c>
      <c r="AU14" s="60">
        <v>25000</v>
      </c>
      <c r="AV14" s="60">
        <v>25000</v>
      </c>
      <c r="AW14" s="60">
        <v>25000</v>
      </c>
      <c r="AX14" s="60">
        <v>25000</v>
      </c>
      <c r="AY14" s="60">
        <v>25000</v>
      </c>
      <c r="AZ14" s="60">
        <v>25000</v>
      </c>
      <c r="BA14" s="60">
        <v>25000</v>
      </c>
      <c r="BB14" s="60">
        <v>25000</v>
      </c>
      <c r="BC14" s="60">
        <v>25000</v>
      </c>
      <c r="BD14" s="60">
        <v>25000</v>
      </c>
      <c r="BE14" s="60">
        <v>25000</v>
      </c>
      <c r="BF14" s="60">
        <v>25000</v>
      </c>
      <c r="BG14" s="60">
        <v>25000</v>
      </c>
      <c r="BH14" s="60">
        <v>25000</v>
      </c>
      <c r="BI14" s="60">
        <v>25000</v>
      </c>
      <c r="BJ14" s="60">
        <v>25000</v>
      </c>
      <c r="BK14" s="60">
        <v>25000</v>
      </c>
      <c r="BL14" s="60">
        <v>25000</v>
      </c>
      <c r="BM14" s="60">
        <v>25000</v>
      </c>
      <c r="BN14" s="60">
        <v>25000</v>
      </c>
      <c r="BO14" s="60">
        <v>25000</v>
      </c>
      <c r="BP14" s="60">
        <v>25000</v>
      </c>
      <c r="BQ14" s="60">
        <v>25000</v>
      </c>
      <c r="BR14" s="60">
        <v>25000</v>
      </c>
      <c r="BS14" s="60">
        <v>25000</v>
      </c>
      <c r="BT14" s="60">
        <v>25000</v>
      </c>
      <c r="BU14" s="60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7">
        <v>35309</v>
      </c>
      <c r="F15" s="57">
        <v>38017</v>
      </c>
      <c r="G15" s="5" t="s">
        <v>5</v>
      </c>
      <c r="H15" s="58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60">
        <v>100000</v>
      </c>
      <c r="AN15" s="60">
        <v>100000</v>
      </c>
      <c r="AO15" s="60">
        <v>100000</v>
      </c>
      <c r="AP15" s="60">
        <v>100000</v>
      </c>
      <c r="AQ15" s="60">
        <v>100000</v>
      </c>
      <c r="AR15" s="60">
        <v>100000</v>
      </c>
      <c r="AS15" s="60">
        <v>100000</v>
      </c>
      <c r="AT15" s="60">
        <v>100000</v>
      </c>
      <c r="AU15" s="60">
        <v>100000</v>
      </c>
      <c r="AV15" s="60">
        <v>100000</v>
      </c>
      <c r="AW15" s="60">
        <v>100000</v>
      </c>
      <c r="AX15" s="60">
        <v>100000</v>
      </c>
      <c r="AY15" s="60">
        <v>100000</v>
      </c>
      <c r="AZ15" s="60">
        <v>100000</v>
      </c>
      <c r="BA15" s="60">
        <v>100000</v>
      </c>
      <c r="BB15" s="60">
        <v>100000</v>
      </c>
      <c r="BC15" s="60">
        <v>100000</v>
      </c>
      <c r="BD15" s="60">
        <v>100000</v>
      </c>
      <c r="BE15" s="60">
        <v>100000</v>
      </c>
      <c r="BF15" s="60">
        <v>100000</v>
      </c>
      <c r="BG15" s="60">
        <v>100000</v>
      </c>
      <c r="BH15" s="60">
        <v>100000</v>
      </c>
      <c r="BI15" s="60">
        <v>100000</v>
      </c>
      <c r="BJ15" s="60">
        <v>100000</v>
      </c>
      <c r="BK15" s="60">
        <v>100000</v>
      </c>
      <c r="BL15" s="60">
        <v>100000</v>
      </c>
      <c r="BM15" s="60">
        <v>100000</v>
      </c>
      <c r="BN15" s="60">
        <v>100000</v>
      </c>
      <c r="BO15" s="60">
        <v>100000</v>
      </c>
      <c r="BP15" s="60">
        <v>100000</v>
      </c>
      <c r="BQ15" s="60">
        <v>100000</v>
      </c>
      <c r="BR15" s="60">
        <v>100000</v>
      </c>
      <c r="BS15" s="60">
        <v>100000</v>
      </c>
      <c r="BT15" s="60">
        <v>100000</v>
      </c>
      <c r="BU15" s="60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7">
        <v>35309</v>
      </c>
      <c r="F16" s="57">
        <v>38748</v>
      </c>
      <c r="G16" s="5" t="s">
        <v>5</v>
      </c>
      <c r="H16" s="58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9">
        <v>30000</v>
      </c>
      <c r="BL16" s="79">
        <v>30000</v>
      </c>
      <c r="BM16" s="79">
        <v>30000</v>
      </c>
      <c r="BN16" s="79">
        <v>30000</v>
      </c>
      <c r="BO16" s="79">
        <v>30000</v>
      </c>
      <c r="BP16" s="79">
        <v>30000</v>
      </c>
      <c r="BQ16" s="79">
        <v>30000</v>
      </c>
      <c r="BR16" s="79">
        <v>30000</v>
      </c>
      <c r="BS16" s="79">
        <v>30000</v>
      </c>
      <c r="BT16" s="79">
        <v>30000</v>
      </c>
      <c r="BU16" s="79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7">
        <v>35309</v>
      </c>
      <c r="F17" s="57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7">
        <v>35886</v>
      </c>
      <c r="F18" s="57">
        <v>37711</v>
      </c>
      <c r="G18" s="5" t="s">
        <v>5</v>
      </c>
      <c r="H18" s="58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60">
        <v>10000</v>
      </c>
      <c r="AD18" s="60">
        <v>10000</v>
      </c>
      <c r="AE18" s="60">
        <v>10000</v>
      </c>
      <c r="AF18" s="60">
        <v>10000</v>
      </c>
      <c r="AG18" s="60">
        <v>10000</v>
      </c>
      <c r="AH18" s="60">
        <v>10000</v>
      </c>
      <c r="AI18" s="60">
        <v>10000</v>
      </c>
      <c r="AJ18" s="60">
        <v>10000</v>
      </c>
      <c r="AK18" s="60">
        <v>10000</v>
      </c>
      <c r="AL18" s="60">
        <v>10000</v>
      </c>
      <c r="AM18" s="60">
        <v>10000</v>
      </c>
      <c r="AN18" s="60">
        <v>10000</v>
      </c>
      <c r="AO18" s="60">
        <v>10000</v>
      </c>
      <c r="AP18" s="60">
        <v>10000</v>
      </c>
      <c r="AQ18" s="60">
        <v>10000</v>
      </c>
      <c r="AR18" s="60">
        <v>10000</v>
      </c>
      <c r="AS18" s="60">
        <v>10000</v>
      </c>
      <c r="AT18" s="60">
        <v>10000</v>
      </c>
      <c r="AU18" s="60">
        <v>10000</v>
      </c>
      <c r="AV18" s="60">
        <v>10000</v>
      </c>
      <c r="AW18" s="60">
        <v>10000</v>
      </c>
      <c r="AX18" s="60">
        <v>10000</v>
      </c>
      <c r="AY18" s="60">
        <v>10000</v>
      </c>
      <c r="AZ18" s="60">
        <v>10000</v>
      </c>
      <c r="BA18" s="60">
        <v>10000</v>
      </c>
      <c r="BB18" s="60">
        <v>10000</v>
      </c>
      <c r="BC18" s="60">
        <v>10000</v>
      </c>
      <c r="BD18" s="60">
        <v>10000</v>
      </c>
      <c r="BE18" s="60">
        <v>10000</v>
      </c>
      <c r="BF18" s="60">
        <v>10000</v>
      </c>
      <c r="BG18" s="60">
        <v>10000</v>
      </c>
      <c r="BH18" s="60">
        <v>10000</v>
      </c>
      <c r="BI18" s="60">
        <v>10000</v>
      </c>
      <c r="BJ18" s="60">
        <v>10000</v>
      </c>
      <c r="BK18" s="60">
        <v>10000</v>
      </c>
      <c r="BL18" s="60">
        <v>10000</v>
      </c>
      <c r="BM18" s="60">
        <v>10000</v>
      </c>
      <c r="BN18" s="60">
        <v>10000</v>
      </c>
      <c r="BO18" s="60">
        <v>10000</v>
      </c>
      <c r="BP18" s="60">
        <v>10000</v>
      </c>
      <c r="BQ18" s="60">
        <v>10000</v>
      </c>
      <c r="BR18" s="60">
        <v>10000</v>
      </c>
      <c r="BS18" s="60">
        <v>10000</v>
      </c>
      <c r="BT18" s="60">
        <v>10000</v>
      </c>
      <c r="BU18" s="60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7">
        <v>35886</v>
      </c>
      <c r="F19" s="57">
        <v>37925</v>
      </c>
      <c r="G19" s="5" t="s">
        <v>5</v>
      </c>
      <c r="H19" s="58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60">
        <v>85000</v>
      </c>
      <c r="AK19" s="60">
        <v>85000</v>
      </c>
      <c r="AL19" s="60">
        <v>85000</v>
      </c>
      <c r="AM19" s="60">
        <v>85000</v>
      </c>
      <c r="AN19" s="60">
        <v>85000</v>
      </c>
      <c r="AO19" s="60">
        <v>85000</v>
      </c>
      <c r="AP19" s="60">
        <v>85000</v>
      </c>
      <c r="AQ19" s="60">
        <v>85000</v>
      </c>
      <c r="AR19" s="60">
        <v>85000</v>
      </c>
      <c r="AS19" s="60">
        <v>85000</v>
      </c>
      <c r="AT19" s="60">
        <v>85000</v>
      </c>
      <c r="AU19" s="60">
        <v>85000</v>
      </c>
      <c r="AV19" s="60">
        <v>85000</v>
      </c>
      <c r="AW19" s="60">
        <v>85000</v>
      </c>
      <c r="AX19" s="60">
        <v>85000</v>
      </c>
      <c r="AY19" s="60">
        <v>85000</v>
      </c>
      <c r="AZ19" s="60">
        <v>85000</v>
      </c>
      <c r="BA19" s="60">
        <v>85000</v>
      </c>
      <c r="BB19" s="60">
        <v>85000</v>
      </c>
      <c r="BC19" s="60">
        <v>85000</v>
      </c>
      <c r="BD19" s="60">
        <v>85000</v>
      </c>
      <c r="BE19" s="60">
        <v>85000</v>
      </c>
      <c r="BF19" s="60">
        <v>85000</v>
      </c>
      <c r="BG19" s="60">
        <v>85000</v>
      </c>
      <c r="BH19" s="60">
        <v>85000</v>
      </c>
      <c r="BI19" s="60">
        <v>85000</v>
      </c>
      <c r="BJ19" s="60">
        <v>85000</v>
      </c>
      <c r="BK19" s="60">
        <v>85000</v>
      </c>
      <c r="BL19" s="60">
        <v>85000</v>
      </c>
      <c r="BM19" s="60">
        <v>85000</v>
      </c>
      <c r="BN19" s="60">
        <v>85000</v>
      </c>
      <c r="BO19" s="60">
        <v>85000</v>
      </c>
      <c r="BP19" s="60">
        <v>85000</v>
      </c>
      <c r="BQ19" s="60">
        <v>85000</v>
      </c>
      <c r="BR19" s="60">
        <v>85000</v>
      </c>
      <c r="BS19" s="60">
        <v>85000</v>
      </c>
      <c r="BT19" s="60">
        <v>85000</v>
      </c>
      <c r="BU19" s="60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7">
        <v>36100</v>
      </c>
      <c r="F20" s="57">
        <v>37925</v>
      </c>
      <c r="G20" s="5" t="s">
        <v>5</v>
      </c>
      <c r="H20" s="58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60">
        <v>59000</v>
      </c>
      <c r="AK20" s="60">
        <v>59000</v>
      </c>
      <c r="AL20" s="60">
        <v>59000</v>
      </c>
      <c r="AM20" s="60">
        <v>59000</v>
      </c>
      <c r="AN20" s="60">
        <v>59000</v>
      </c>
      <c r="AO20" s="60">
        <v>59000</v>
      </c>
      <c r="AP20" s="60">
        <v>59000</v>
      </c>
      <c r="AQ20" s="60">
        <v>59000</v>
      </c>
      <c r="AR20" s="60">
        <v>59000</v>
      </c>
      <c r="AS20" s="60">
        <v>59000</v>
      </c>
      <c r="AT20" s="60">
        <v>59000</v>
      </c>
      <c r="AU20" s="60">
        <v>59000</v>
      </c>
      <c r="AV20" s="60">
        <v>59000</v>
      </c>
      <c r="AW20" s="60">
        <v>59000</v>
      </c>
      <c r="AX20" s="60">
        <v>59000</v>
      </c>
      <c r="AY20" s="60">
        <v>59000</v>
      </c>
      <c r="AZ20" s="60">
        <v>59000</v>
      </c>
      <c r="BA20" s="60">
        <v>59000</v>
      </c>
      <c r="BB20" s="60">
        <v>59000</v>
      </c>
      <c r="BC20" s="60">
        <v>59000</v>
      </c>
      <c r="BD20" s="60">
        <v>59000</v>
      </c>
      <c r="BE20" s="60">
        <v>59000</v>
      </c>
      <c r="BF20" s="60">
        <v>59000</v>
      </c>
      <c r="BG20" s="60">
        <v>59000</v>
      </c>
      <c r="BH20" s="60">
        <v>59000</v>
      </c>
      <c r="BI20" s="60">
        <v>59000</v>
      </c>
      <c r="BJ20" s="60">
        <v>59000</v>
      </c>
      <c r="BK20" s="60">
        <v>59000</v>
      </c>
      <c r="BL20" s="60">
        <v>59000</v>
      </c>
      <c r="BM20" s="60">
        <v>59000</v>
      </c>
      <c r="BN20" s="60">
        <v>59000</v>
      </c>
      <c r="BO20" s="60">
        <v>59000</v>
      </c>
      <c r="BP20" s="60">
        <v>59000</v>
      </c>
      <c r="BQ20" s="60">
        <v>59000</v>
      </c>
      <c r="BR20" s="60">
        <v>59000</v>
      </c>
      <c r="BS20" s="60">
        <v>59000</v>
      </c>
      <c r="BT20" s="60">
        <v>59000</v>
      </c>
      <c r="BU20" s="60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7">
        <v>36892</v>
      </c>
      <c r="F21" s="57">
        <v>37621</v>
      </c>
      <c r="G21" s="5" t="s">
        <v>5</v>
      </c>
      <c r="H21" s="58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9">
        <v>30000</v>
      </c>
      <c r="O21" s="69">
        <v>30000</v>
      </c>
      <c r="P21" s="69">
        <v>30000</v>
      </c>
      <c r="Q21" s="69">
        <v>30000</v>
      </c>
      <c r="R21" s="69">
        <v>30000</v>
      </c>
      <c r="S21" s="70">
        <v>30000</v>
      </c>
      <c r="T21" s="69">
        <v>30000</v>
      </c>
      <c r="U21" s="69">
        <v>30000</v>
      </c>
      <c r="V21" s="69">
        <v>30000</v>
      </c>
      <c r="W21" s="69">
        <v>30000</v>
      </c>
      <c r="X21" s="69">
        <v>30000</v>
      </c>
      <c r="Y21" s="69">
        <v>30000</v>
      </c>
      <c r="Z21" s="60">
        <v>30000</v>
      </c>
      <c r="AA21" s="60">
        <v>30000</v>
      </c>
      <c r="AB21" s="60">
        <v>30000</v>
      </c>
      <c r="AC21" s="60">
        <v>30000</v>
      </c>
      <c r="AD21" s="60">
        <v>30000</v>
      </c>
      <c r="AE21" s="60">
        <v>30000</v>
      </c>
      <c r="AF21" s="60">
        <v>30000</v>
      </c>
      <c r="AG21" s="60">
        <v>30000</v>
      </c>
      <c r="AH21" s="60">
        <v>30000</v>
      </c>
      <c r="AI21" s="60">
        <v>30000</v>
      </c>
      <c r="AJ21" s="60">
        <v>30000</v>
      </c>
      <c r="AK21" s="60">
        <v>30000</v>
      </c>
      <c r="AL21" s="60">
        <v>30000</v>
      </c>
      <c r="AM21" s="60">
        <v>30000</v>
      </c>
      <c r="AN21" s="60">
        <v>30000</v>
      </c>
      <c r="AO21" s="60">
        <v>30000</v>
      </c>
      <c r="AP21" s="60">
        <v>30000</v>
      </c>
      <c r="AQ21" s="60">
        <v>30000</v>
      </c>
      <c r="AR21" s="60">
        <v>30000</v>
      </c>
      <c r="AS21" s="60">
        <v>30000</v>
      </c>
      <c r="AT21" s="60">
        <v>30000</v>
      </c>
      <c r="AU21" s="60">
        <v>30000</v>
      </c>
      <c r="AV21" s="60">
        <v>30000</v>
      </c>
      <c r="AW21" s="60">
        <v>30000</v>
      </c>
      <c r="AX21" s="60">
        <v>30000</v>
      </c>
      <c r="AY21" s="60">
        <v>30000</v>
      </c>
      <c r="AZ21" s="60">
        <v>30000</v>
      </c>
      <c r="BA21" s="60">
        <v>30000</v>
      </c>
      <c r="BB21" s="60">
        <v>30000</v>
      </c>
      <c r="BC21" s="60">
        <v>30000</v>
      </c>
      <c r="BD21" s="60">
        <v>30000</v>
      </c>
      <c r="BE21" s="60">
        <v>30000</v>
      </c>
      <c r="BF21" s="60">
        <v>30000</v>
      </c>
      <c r="BG21" s="60">
        <v>30000</v>
      </c>
      <c r="BH21" s="60">
        <v>30000</v>
      </c>
      <c r="BI21" s="60">
        <v>30000</v>
      </c>
      <c r="BJ21" s="60">
        <v>30000</v>
      </c>
      <c r="BK21" s="60">
        <v>30000</v>
      </c>
      <c r="BL21" s="60">
        <v>30000</v>
      </c>
      <c r="BM21" s="60">
        <v>30000</v>
      </c>
      <c r="BN21" s="60">
        <v>30000</v>
      </c>
      <c r="BO21" s="60">
        <v>30000</v>
      </c>
      <c r="BP21" s="60">
        <v>30000</v>
      </c>
      <c r="BQ21" s="60">
        <v>30000</v>
      </c>
      <c r="BR21" s="60">
        <v>30000</v>
      </c>
      <c r="BS21" s="60">
        <v>30000</v>
      </c>
      <c r="BT21" s="60">
        <v>30000</v>
      </c>
      <c r="BU21" s="60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7">
        <v>36892</v>
      </c>
      <c r="F22" s="57">
        <v>37621</v>
      </c>
      <c r="G22" s="5" t="s">
        <v>5</v>
      </c>
      <c r="H22" s="58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9">
        <v>22000</v>
      </c>
      <c r="O22" s="69">
        <v>22000</v>
      </c>
      <c r="P22" s="69">
        <v>22000</v>
      </c>
      <c r="Q22" s="69">
        <v>22000</v>
      </c>
      <c r="R22" s="69">
        <v>22000</v>
      </c>
      <c r="S22" s="70">
        <v>22000</v>
      </c>
      <c r="T22" s="69">
        <v>22000</v>
      </c>
      <c r="U22" s="69">
        <v>22000</v>
      </c>
      <c r="V22" s="69">
        <v>22000</v>
      </c>
      <c r="W22" s="69">
        <v>22000</v>
      </c>
      <c r="X22" s="69">
        <v>22000</v>
      </c>
      <c r="Y22" s="69">
        <v>22000</v>
      </c>
      <c r="Z22" s="60">
        <v>22000</v>
      </c>
      <c r="AA22" s="60">
        <v>22000</v>
      </c>
      <c r="AB22" s="60">
        <v>22000</v>
      </c>
      <c r="AC22" s="60">
        <v>22000</v>
      </c>
      <c r="AD22" s="60">
        <v>22000</v>
      </c>
      <c r="AE22" s="60">
        <v>22000</v>
      </c>
      <c r="AF22" s="60">
        <v>22000</v>
      </c>
      <c r="AG22" s="60">
        <v>22000</v>
      </c>
      <c r="AH22" s="60">
        <v>22000</v>
      </c>
      <c r="AI22" s="60">
        <v>22000</v>
      </c>
      <c r="AJ22" s="60">
        <v>22000</v>
      </c>
      <c r="AK22" s="60">
        <v>22000</v>
      </c>
      <c r="AL22" s="60">
        <v>22000</v>
      </c>
      <c r="AM22" s="60">
        <v>22000</v>
      </c>
      <c r="AN22" s="60">
        <v>22000</v>
      </c>
      <c r="AO22" s="60">
        <v>22000</v>
      </c>
      <c r="AP22" s="60">
        <v>22000</v>
      </c>
      <c r="AQ22" s="60">
        <v>22000</v>
      </c>
      <c r="AR22" s="60">
        <v>22000</v>
      </c>
      <c r="AS22" s="60">
        <v>22000</v>
      </c>
      <c r="AT22" s="60">
        <v>22000</v>
      </c>
      <c r="AU22" s="60">
        <v>22000</v>
      </c>
      <c r="AV22" s="60">
        <v>22000</v>
      </c>
      <c r="AW22" s="60">
        <v>22000</v>
      </c>
      <c r="AX22" s="60">
        <v>22000</v>
      </c>
      <c r="AY22" s="60">
        <v>22000</v>
      </c>
      <c r="AZ22" s="60">
        <v>22000</v>
      </c>
      <c r="BA22" s="60">
        <v>22000</v>
      </c>
      <c r="BB22" s="60">
        <v>22000</v>
      </c>
      <c r="BC22" s="60">
        <v>22000</v>
      </c>
      <c r="BD22" s="60">
        <v>22000</v>
      </c>
      <c r="BE22" s="60">
        <v>22000</v>
      </c>
      <c r="BF22" s="60">
        <v>22000</v>
      </c>
      <c r="BG22" s="60">
        <v>22000</v>
      </c>
      <c r="BH22" s="60">
        <v>22000</v>
      </c>
      <c r="BI22" s="60">
        <v>22000</v>
      </c>
      <c r="BJ22" s="60">
        <v>22000</v>
      </c>
      <c r="BK22" s="60">
        <v>22000</v>
      </c>
      <c r="BL22" s="60">
        <v>22000</v>
      </c>
      <c r="BM22" s="60">
        <v>22000</v>
      </c>
      <c r="BN22" s="60">
        <v>22000</v>
      </c>
      <c r="BO22" s="60">
        <v>22000</v>
      </c>
      <c r="BP22" s="60">
        <v>22000</v>
      </c>
      <c r="BQ22" s="60">
        <v>22000</v>
      </c>
      <c r="BR22" s="60">
        <v>22000</v>
      </c>
      <c r="BS22" s="60">
        <v>22000</v>
      </c>
      <c r="BT22" s="60">
        <v>22000</v>
      </c>
      <c r="BU22" s="60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7">
        <v>35400</v>
      </c>
      <c r="F23" s="57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7">
        <v>35400</v>
      </c>
      <c r="F24" s="57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6">
        <v>27460</v>
      </c>
      <c r="C25" s="66" t="s">
        <v>53</v>
      </c>
      <c r="D25" s="12">
        <v>55000</v>
      </c>
      <c r="E25" s="57">
        <v>37257</v>
      </c>
      <c r="F25" s="57">
        <v>37986</v>
      </c>
      <c r="G25" s="66" t="s">
        <v>5</v>
      </c>
      <c r="H25" s="58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60">
        <v>20000</v>
      </c>
      <c r="AM25" s="60">
        <v>20000</v>
      </c>
      <c r="AN25" s="60">
        <v>20000</v>
      </c>
      <c r="AO25" s="60">
        <v>20000</v>
      </c>
      <c r="AP25" s="60">
        <v>20000</v>
      </c>
      <c r="AQ25" s="60">
        <v>20000</v>
      </c>
      <c r="AR25" s="60">
        <v>20000</v>
      </c>
      <c r="AS25" s="60">
        <v>20000</v>
      </c>
      <c r="AT25" s="60">
        <v>20000</v>
      </c>
      <c r="AU25" s="60">
        <v>20000</v>
      </c>
      <c r="AV25" s="60">
        <v>20000</v>
      </c>
      <c r="AW25" s="60">
        <v>20000</v>
      </c>
      <c r="AX25" s="60">
        <v>20000</v>
      </c>
      <c r="AY25" s="60">
        <v>20000</v>
      </c>
      <c r="AZ25" s="60">
        <v>20000</v>
      </c>
      <c r="BA25" s="60">
        <v>20000</v>
      </c>
      <c r="BB25" s="60">
        <v>20000</v>
      </c>
      <c r="BC25" s="60">
        <v>20000</v>
      </c>
      <c r="BD25" s="60">
        <v>20000</v>
      </c>
      <c r="BE25" s="60">
        <v>20000</v>
      </c>
      <c r="BF25" s="60">
        <v>20000</v>
      </c>
      <c r="BG25" s="60">
        <v>20000</v>
      </c>
      <c r="BH25" s="60">
        <v>20000</v>
      </c>
      <c r="BI25" s="60">
        <v>20000</v>
      </c>
      <c r="BJ25" s="60">
        <v>20000</v>
      </c>
      <c r="BK25" s="60">
        <v>20000</v>
      </c>
      <c r="BL25" s="60">
        <v>20000</v>
      </c>
      <c r="BM25" s="60">
        <v>20000</v>
      </c>
      <c r="BN25" s="60">
        <v>20000</v>
      </c>
      <c r="BO25" s="60">
        <v>20000</v>
      </c>
      <c r="BP25" s="60">
        <v>20000</v>
      </c>
      <c r="BQ25" s="60">
        <v>20000</v>
      </c>
      <c r="BR25" s="60">
        <v>20000</v>
      </c>
      <c r="BS25" s="60">
        <v>20000</v>
      </c>
      <c r="BT25" s="60">
        <v>20000</v>
      </c>
      <c r="BU25" s="60">
        <v>20000</v>
      </c>
    </row>
    <row r="26" spans="2:73" x14ac:dyDescent="0.2">
      <c r="B26" s="66">
        <v>27453</v>
      </c>
      <c r="C26" s="66" t="s">
        <v>58</v>
      </c>
      <c r="D26" s="12">
        <v>35000</v>
      </c>
      <c r="E26" s="57">
        <v>37622</v>
      </c>
      <c r="F26" s="57">
        <v>37986</v>
      </c>
      <c r="G26" s="66" t="s">
        <v>38</v>
      </c>
      <c r="H26" s="58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2:73" x14ac:dyDescent="0.2">
      <c r="B27" s="5">
        <v>25071</v>
      </c>
      <c r="C27" s="5" t="s">
        <v>53</v>
      </c>
      <c r="D27" s="12">
        <v>60000</v>
      </c>
      <c r="E27" s="57">
        <v>35400</v>
      </c>
      <c r="F27" s="57">
        <v>39782</v>
      </c>
      <c r="G27" s="5" t="s">
        <v>5</v>
      </c>
      <c r="H27" s="58">
        <v>39416</v>
      </c>
      <c r="I27" s="61">
        <v>60000</v>
      </c>
      <c r="J27" s="61">
        <v>60000</v>
      </c>
      <c r="K27" s="61">
        <v>60000</v>
      </c>
      <c r="L27" s="61">
        <v>60000</v>
      </c>
      <c r="M27" s="61">
        <v>60000</v>
      </c>
      <c r="N27" s="61">
        <v>60000</v>
      </c>
      <c r="O27" s="61">
        <v>60000</v>
      </c>
      <c r="P27" s="61">
        <v>60000</v>
      </c>
      <c r="Q27" s="61">
        <v>60000</v>
      </c>
      <c r="R27" s="61">
        <v>60000</v>
      </c>
      <c r="S27" s="61">
        <v>60000</v>
      </c>
      <c r="T27" s="61">
        <v>60000</v>
      </c>
      <c r="U27" s="61">
        <v>60000</v>
      </c>
      <c r="V27" s="61">
        <v>60000</v>
      </c>
      <c r="W27" s="61">
        <v>60000</v>
      </c>
      <c r="X27" s="61">
        <v>60000</v>
      </c>
      <c r="Y27" s="61">
        <v>60000</v>
      </c>
      <c r="Z27" s="61">
        <v>60000</v>
      </c>
      <c r="AA27" s="61">
        <v>60000</v>
      </c>
      <c r="AB27" s="61">
        <v>60000</v>
      </c>
      <c r="AC27" s="61">
        <v>60000</v>
      </c>
      <c r="AD27" s="61">
        <v>60000</v>
      </c>
      <c r="AE27" s="61">
        <v>60000</v>
      </c>
      <c r="AF27" s="61">
        <v>60000</v>
      </c>
      <c r="AG27" s="61">
        <v>60000</v>
      </c>
      <c r="AH27" s="61">
        <v>60000</v>
      </c>
      <c r="AI27" s="61">
        <v>60000</v>
      </c>
      <c r="AJ27" s="61">
        <v>60000</v>
      </c>
      <c r="AK27" s="61">
        <v>60000</v>
      </c>
      <c r="AL27" s="61">
        <v>60000</v>
      </c>
      <c r="AM27" s="61">
        <v>60000</v>
      </c>
      <c r="AN27" s="61">
        <v>60000</v>
      </c>
      <c r="AO27" s="61">
        <v>60000</v>
      </c>
      <c r="AP27" s="61">
        <v>60000</v>
      </c>
      <c r="AQ27" s="61">
        <v>60000</v>
      </c>
      <c r="AR27" s="61">
        <v>60000</v>
      </c>
      <c r="AS27" s="61">
        <v>60000</v>
      </c>
      <c r="AT27" s="61">
        <v>60000</v>
      </c>
      <c r="AU27" s="61">
        <v>60000</v>
      </c>
      <c r="AV27" s="61">
        <v>60000</v>
      </c>
      <c r="AW27" s="61">
        <v>60000</v>
      </c>
      <c r="AX27" s="61">
        <v>60000</v>
      </c>
      <c r="AY27" s="61">
        <v>60000</v>
      </c>
      <c r="AZ27" s="61">
        <v>60000</v>
      </c>
      <c r="BA27" s="61">
        <v>60000</v>
      </c>
      <c r="BB27" s="61">
        <v>60000</v>
      </c>
      <c r="BC27" s="61">
        <v>60000</v>
      </c>
      <c r="BD27" s="61">
        <v>60000</v>
      </c>
      <c r="BE27" s="61">
        <v>60000</v>
      </c>
      <c r="BF27" s="61">
        <v>60000</v>
      </c>
      <c r="BG27" s="61">
        <v>60000</v>
      </c>
      <c r="BH27" s="61">
        <v>60000</v>
      </c>
      <c r="BI27" s="61">
        <v>60000</v>
      </c>
      <c r="BJ27" s="61">
        <v>60000</v>
      </c>
      <c r="BK27" s="61">
        <v>60000</v>
      </c>
      <c r="BL27" s="61">
        <v>60000</v>
      </c>
      <c r="BM27" s="61">
        <v>60000</v>
      </c>
      <c r="BN27" s="61">
        <v>60000</v>
      </c>
      <c r="BO27" s="61">
        <v>60000</v>
      </c>
      <c r="BP27" s="61">
        <v>60000</v>
      </c>
      <c r="BQ27" s="61">
        <v>60000</v>
      </c>
      <c r="BR27" s="61">
        <v>60000</v>
      </c>
      <c r="BS27" s="61">
        <v>60000</v>
      </c>
      <c r="BT27" s="61">
        <v>60000</v>
      </c>
      <c r="BU27" s="61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7">
        <v>35309</v>
      </c>
      <c r="F40" s="57">
        <v>38748</v>
      </c>
      <c r="G40" s="5" t="s">
        <v>5</v>
      </c>
      <c r="H40" s="58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9">
        <v>12500</v>
      </c>
      <c r="BL40" s="79">
        <v>12500</v>
      </c>
      <c r="BM40" s="79">
        <v>12500</v>
      </c>
      <c r="BN40" s="79">
        <v>12500</v>
      </c>
      <c r="BO40" s="79">
        <v>12500</v>
      </c>
      <c r="BP40" s="79">
        <v>12500</v>
      </c>
      <c r="BQ40" s="79">
        <v>12500</v>
      </c>
      <c r="BR40" s="79">
        <v>12500</v>
      </c>
      <c r="BS40" s="79">
        <v>12500</v>
      </c>
      <c r="BT40" s="79">
        <v>12500</v>
      </c>
      <c r="BU40" s="79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7">
        <v>36557</v>
      </c>
      <c r="F41" s="57">
        <v>38717</v>
      </c>
      <c r="G41" s="5" t="s">
        <v>38</v>
      </c>
      <c r="H41" s="58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9">
        <v>150000</v>
      </c>
      <c r="O41" s="59">
        <v>150000</v>
      </c>
      <c r="P41" s="59">
        <v>150000</v>
      </c>
      <c r="Q41" s="59">
        <v>150000</v>
      </c>
      <c r="R41" s="59">
        <v>150000</v>
      </c>
      <c r="S41" s="59">
        <v>150000</v>
      </c>
      <c r="T41" s="59">
        <v>150000</v>
      </c>
      <c r="U41" s="59">
        <v>150000</v>
      </c>
      <c r="V41" s="59">
        <v>150000</v>
      </c>
      <c r="W41" s="59">
        <v>150000</v>
      </c>
      <c r="X41" s="59">
        <v>150000</v>
      </c>
      <c r="Y41" s="59">
        <v>150000</v>
      </c>
      <c r="Z41" s="59">
        <v>150000</v>
      </c>
      <c r="AA41" s="59">
        <v>150000</v>
      </c>
      <c r="AB41" s="59">
        <v>150000</v>
      </c>
      <c r="AC41" s="59">
        <v>150000</v>
      </c>
      <c r="AD41" s="59">
        <v>150000</v>
      </c>
      <c r="AE41" s="59">
        <v>150000</v>
      </c>
      <c r="AF41" s="59">
        <v>150000</v>
      </c>
      <c r="AG41" s="59">
        <v>150000</v>
      </c>
      <c r="AH41" s="59">
        <v>150000</v>
      </c>
      <c r="AI41" s="59">
        <v>150000</v>
      </c>
      <c r="AJ41" s="59">
        <v>150000</v>
      </c>
      <c r="AK41" s="59">
        <v>150000</v>
      </c>
      <c r="AL41" s="59">
        <v>150000</v>
      </c>
      <c r="AM41" s="59">
        <v>150000</v>
      </c>
      <c r="AN41" s="59">
        <v>150000</v>
      </c>
      <c r="AO41" s="59">
        <v>150000</v>
      </c>
      <c r="AP41" s="59">
        <v>150000</v>
      </c>
      <c r="AQ41" s="59">
        <v>150000</v>
      </c>
      <c r="AR41" s="59">
        <v>150000</v>
      </c>
      <c r="AS41" s="59">
        <v>150000</v>
      </c>
      <c r="AT41" s="59">
        <v>150000</v>
      </c>
      <c r="AU41" s="59">
        <v>150000</v>
      </c>
      <c r="AV41" s="59">
        <v>150000</v>
      </c>
      <c r="AW41" s="59">
        <v>150000</v>
      </c>
      <c r="AX41" s="59">
        <v>150000</v>
      </c>
      <c r="AY41" s="59">
        <v>150000</v>
      </c>
      <c r="AZ41" s="59">
        <v>150000</v>
      </c>
      <c r="BA41" s="59">
        <v>150000</v>
      </c>
      <c r="BB41" s="59">
        <v>150000</v>
      </c>
      <c r="BC41" s="59">
        <v>150000</v>
      </c>
      <c r="BD41" s="59">
        <v>150000</v>
      </c>
      <c r="BE41" s="59">
        <v>150000</v>
      </c>
      <c r="BF41" s="59">
        <v>150000</v>
      </c>
      <c r="BG41" s="59">
        <v>150000</v>
      </c>
      <c r="BH41" s="59">
        <v>150000</v>
      </c>
      <c r="BI41" s="59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7">
        <v>36892</v>
      </c>
      <c r="F42" s="57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6">
        <v>27651</v>
      </c>
      <c r="C43" s="66" t="s">
        <v>27</v>
      </c>
      <c r="D43" s="12">
        <v>15000</v>
      </c>
      <c r="E43" s="57">
        <v>37073</v>
      </c>
      <c r="F43" s="57">
        <v>37164</v>
      </c>
      <c r="G43" s="66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7">
        <v>36923</v>
      </c>
      <c r="F44" s="57">
        <v>37256</v>
      </c>
      <c r="G44" s="5" t="s">
        <v>38</v>
      </c>
      <c r="H44" s="19"/>
      <c r="I44" s="61">
        <v>21200</v>
      </c>
      <c r="J44" s="61">
        <v>21200</v>
      </c>
      <c r="K44" s="61">
        <v>21200</v>
      </c>
      <c r="L44" s="61">
        <v>21200</v>
      </c>
      <c r="M44" s="61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2001-10-23T20:11:51Z</cp:lastPrinted>
  <dcterms:created xsi:type="dcterms:W3CDTF">2001-02-09T21:48:16Z</dcterms:created>
  <dcterms:modified xsi:type="dcterms:W3CDTF">2023-09-16T20:09:10Z</dcterms:modified>
</cp:coreProperties>
</file>