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C1BE43-173E-4E23-97F6-9F9C95C5261D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10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10" l="1"/>
  <c r="C5" i="10"/>
  <c r="E5" i="10"/>
  <c r="G5" i="10"/>
  <c r="I5" i="10"/>
  <c r="K5" i="10"/>
  <c r="M5" i="10"/>
  <c r="O5" i="10"/>
  <c r="Q5" i="10"/>
  <c r="S5" i="10"/>
  <c r="U5" i="10"/>
  <c r="W5" i="10"/>
  <c r="Y5" i="10"/>
  <c r="AA5" i="10"/>
  <c r="AC5" i="10"/>
  <c r="AE5" i="10"/>
  <c r="AG5" i="10"/>
  <c r="C6" i="10"/>
  <c r="E6" i="10"/>
  <c r="G6" i="10"/>
  <c r="I6" i="10"/>
  <c r="K6" i="10"/>
  <c r="M6" i="10"/>
  <c r="O6" i="10"/>
  <c r="Q6" i="10"/>
  <c r="S6" i="10"/>
  <c r="U6" i="10"/>
  <c r="W6" i="10"/>
  <c r="Y6" i="10"/>
  <c r="AA6" i="10"/>
  <c r="AC6" i="10"/>
  <c r="AE6" i="10"/>
  <c r="A7" i="10"/>
  <c r="C8" i="10"/>
  <c r="E8" i="10"/>
  <c r="G8" i="10"/>
  <c r="I8" i="10"/>
  <c r="K8" i="10"/>
  <c r="M8" i="10"/>
  <c r="O8" i="10"/>
  <c r="Q8" i="10"/>
  <c r="S8" i="10"/>
  <c r="U8" i="10"/>
  <c r="W8" i="10"/>
  <c r="Y8" i="10"/>
  <c r="AA8" i="10"/>
  <c r="AC8" i="10"/>
  <c r="AE8" i="10"/>
  <c r="A12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C14" i="10"/>
  <c r="E14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AG14" i="10"/>
  <c r="C15" i="10"/>
  <c r="E15" i="10"/>
  <c r="G15" i="10"/>
  <c r="I15" i="10"/>
  <c r="K15" i="10"/>
  <c r="M15" i="10"/>
  <c r="O15" i="10"/>
  <c r="Q15" i="10"/>
  <c r="S15" i="10"/>
  <c r="U15" i="10"/>
  <c r="W15" i="10"/>
  <c r="Y15" i="10"/>
  <c r="AA15" i="10"/>
  <c r="AC15" i="10"/>
  <c r="AE15" i="10"/>
  <c r="AG15" i="10"/>
  <c r="C19" i="10"/>
  <c r="E19" i="10"/>
  <c r="G19" i="10"/>
  <c r="I19" i="10"/>
  <c r="K19" i="10"/>
  <c r="M19" i="10"/>
  <c r="O19" i="10"/>
  <c r="Q19" i="10"/>
  <c r="S19" i="10"/>
  <c r="U19" i="10"/>
  <c r="W19" i="10"/>
  <c r="Y19" i="10"/>
  <c r="AA19" i="10"/>
  <c r="AC19" i="10"/>
  <c r="AE19" i="10"/>
  <c r="AG19" i="10"/>
  <c r="C20" i="10"/>
  <c r="E20" i="10"/>
  <c r="G20" i="10"/>
  <c r="I20" i="10"/>
  <c r="K20" i="10"/>
  <c r="M20" i="10"/>
  <c r="O20" i="10"/>
  <c r="Q20" i="10"/>
  <c r="S20" i="10"/>
  <c r="U20" i="10"/>
  <c r="W20" i="10"/>
  <c r="Y20" i="10"/>
  <c r="AA20" i="10"/>
  <c r="AC20" i="10"/>
  <c r="AE20" i="10"/>
  <c r="AG20" i="10"/>
  <c r="C21" i="10"/>
  <c r="E21" i="10"/>
  <c r="G21" i="10"/>
  <c r="I21" i="10"/>
  <c r="K21" i="10"/>
  <c r="M21" i="10"/>
  <c r="O21" i="10"/>
  <c r="Q21" i="10"/>
  <c r="S21" i="10"/>
  <c r="U21" i="10"/>
  <c r="W21" i="10"/>
  <c r="Y21" i="10"/>
  <c r="AA21" i="10"/>
  <c r="AC21" i="10"/>
  <c r="AE21" i="10"/>
  <c r="AG21" i="10"/>
  <c r="A23" i="10"/>
  <c r="C24" i="10"/>
  <c r="E24" i="10"/>
  <c r="G24" i="10"/>
  <c r="I24" i="10"/>
  <c r="K24" i="10"/>
  <c r="M24" i="10"/>
  <c r="O24" i="10"/>
  <c r="Q24" i="10"/>
  <c r="S24" i="10"/>
  <c r="U24" i="10"/>
  <c r="W24" i="10"/>
  <c r="Y24" i="10"/>
  <c r="AA24" i="10"/>
  <c r="AC24" i="10"/>
  <c r="AE24" i="10"/>
  <c r="AG24" i="10"/>
  <c r="C25" i="10"/>
  <c r="E25" i="10"/>
  <c r="G25" i="10"/>
  <c r="I25" i="10"/>
  <c r="K25" i="10"/>
  <c r="M25" i="10"/>
  <c r="O25" i="10"/>
  <c r="Q25" i="10"/>
  <c r="S25" i="10"/>
  <c r="U25" i="10"/>
  <c r="W25" i="10"/>
  <c r="Y25" i="10"/>
  <c r="AA25" i="10"/>
  <c r="AC25" i="10"/>
  <c r="AE25" i="10"/>
  <c r="AG25" i="10"/>
  <c r="C26" i="10"/>
  <c r="E26" i="10"/>
  <c r="G26" i="10"/>
  <c r="I26" i="10"/>
  <c r="K26" i="10"/>
  <c r="M26" i="10"/>
  <c r="O26" i="10"/>
  <c r="Q26" i="10"/>
  <c r="S26" i="10"/>
  <c r="U26" i="10"/>
  <c r="W26" i="10"/>
  <c r="Y26" i="10"/>
  <c r="AA26" i="10"/>
  <c r="AC26" i="10"/>
  <c r="AE26" i="10"/>
  <c r="AG26" i="10"/>
  <c r="A28" i="10"/>
  <c r="C28" i="10"/>
  <c r="E28" i="10"/>
  <c r="G28" i="10"/>
  <c r="I28" i="10"/>
  <c r="K28" i="10"/>
  <c r="M28" i="10"/>
  <c r="O28" i="10"/>
  <c r="Q28" i="10"/>
  <c r="S28" i="10"/>
  <c r="U28" i="10"/>
  <c r="W28" i="10"/>
  <c r="Y28" i="10"/>
  <c r="AA28" i="10"/>
  <c r="AC28" i="10"/>
  <c r="AE28" i="10"/>
  <c r="AG28" i="10"/>
  <c r="A32" i="10"/>
  <c r="C33" i="10"/>
  <c r="E33" i="10"/>
  <c r="G33" i="10"/>
  <c r="I33" i="10"/>
  <c r="K33" i="10"/>
  <c r="M33" i="10"/>
  <c r="O33" i="10"/>
  <c r="Q33" i="10"/>
  <c r="S33" i="10"/>
  <c r="U33" i="10"/>
  <c r="W33" i="10"/>
  <c r="Y33" i="10"/>
  <c r="AA33" i="10"/>
  <c r="AC33" i="10"/>
  <c r="AE33" i="10"/>
  <c r="AG33" i="10"/>
  <c r="C34" i="10"/>
  <c r="E34" i="10"/>
  <c r="G34" i="10"/>
  <c r="I34" i="10"/>
  <c r="K34" i="10"/>
  <c r="M34" i="10"/>
  <c r="O34" i="10"/>
  <c r="Q34" i="10"/>
  <c r="S34" i="10"/>
  <c r="U34" i="10"/>
  <c r="W34" i="10"/>
  <c r="Y34" i="10"/>
  <c r="AA34" i="10"/>
  <c r="AC34" i="10"/>
  <c r="AE34" i="10"/>
  <c r="AG34" i="10"/>
  <c r="C35" i="10"/>
  <c r="E35" i="10"/>
  <c r="G35" i="10"/>
  <c r="I35" i="10"/>
  <c r="K35" i="10"/>
  <c r="M35" i="10"/>
  <c r="O35" i="10"/>
  <c r="Q35" i="10"/>
  <c r="S35" i="10"/>
  <c r="U35" i="10"/>
  <c r="W35" i="10"/>
  <c r="Y35" i="10"/>
  <c r="AA35" i="10"/>
  <c r="AC35" i="10"/>
  <c r="AE35" i="10"/>
  <c r="AG35" i="10"/>
  <c r="C36" i="10"/>
  <c r="E36" i="10"/>
  <c r="G36" i="10"/>
  <c r="I36" i="10"/>
  <c r="K36" i="10"/>
  <c r="M36" i="10"/>
  <c r="O36" i="10"/>
  <c r="Q36" i="10"/>
  <c r="S36" i="10"/>
  <c r="U36" i="10"/>
  <c r="W36" i="10"/>
  <c r="Y36" i="10"/>
  <c r="AA36" i="10"/>
  <c r="AC36" i="10"/>
  <c r="AE36" i="10"/>
  <c r="AG36" i="10"/>
  <c r="A38" i="10"/>
  <c r="C39" i="10"/>
  <c r="E39" i="10"/>
  <c r="G39" i="10"/>
  <c r="I39" i="10"/>
  <c r="K39" i="10"/>
  <c r="M39" i="10"/>
  <c r="O39" i="10"/>
  <c r="Q39" i="10"/>
  <c r="S39" i="10"/>
  <c r="U39" i="10"/>
  <c r="W39" i="10"/>
  <c r="Y39" i="10"/>
  <c r="AA39" i="10"/>
  <c r="AC39" i="10"/>
  <c r="AE39" i="10"/>
  <c r="AG39" i="10"/>
  <c r="C41" i="10"/>
  <c r="E41" i="10"/>
  <c r="G41" i="10"/>
  <c r="I41" i="10"/>
  <c r="K41" i="10"/>
  <c r="M41" i="10"/>
  <c r="O41" i="10"/>
  <c r="Q41" i="10"/>
  <c r="S41" i="10"/>
  <c r="U41" i="10"/>
  <c r="W41" i="10"/>
  <c r="Y41" i="10"/>
  <c r="AA41" i="10"/>
  <c r="AC41" i="10"/>
  <c r="AE41" i="10"/>
  <c r="AG41" i="10"/>
  <c r="C42" i="10"/>
  <c r="E42" i="10"/>
  <c r="G42" i="10"/>
  <c r="I42" i="10"/>
  <c r="K42" i="10"/>
  <c r="M42" i="10"/>
  <c r="O42" i="10"/>
  <c r="Q42" i="10"/>
  <c r="S42" i="10"/>
  <c r="U42" i="10"/>
  <c r="W42" i="10"/>
  <c r="Y42" i="10"/>
  <c r="AA42" i="10"/>
  <c r="AC42" i="10"/>
  <c r="AE42" i="10"/>
  <c r="AG42" i="10"/>
  <c r="C43" i="10"/>
  <c r="E43" i="10"/>
  <c r="G43" i="10"/>
  <c r="I43" i="10"/>
  <c r="K43" i="10"/>
  <c r="M43" i="10"/>
  <c r="O43" i="10"/>
  <c r="Q43" i="10"/>
  <c r="S43" i="10"/>
  <c r="U43" i="10"/>
  <c r="W43" i="10"/>
  <c r="Y43" i="10"/>
  <c r="AA43" i="10"/>
  <c r="AC43" i="10"/>
  <c r="AE43" i="10"/>
  <c r="AG43" i="10"/>
  <c r="C44" i="10"/>
  <c r="E44" i="10"/>
  <c r="G44" i="10"/>
  <c r="I44" i="10"/>
  <c r="K44" i="10"/>
  <c r="M44" i="10"/>
  <c r="O44" i="10"/>
  <c r="Q44" i="10"/>
  <c r="S44" i="10"/>
  <c r="U44" i="10"/>
  <c r="W44" i="10"/>
  <c r="Y44" i="10"/>
  <c r="AA44" i="10"/>
  <c r="AC44" i="10"/>
  <c r="AE44" i="10"/>
  <c r="AG44" i="10"/>
  <c r="C45" i="10"/>
  <c r="E45" i="10"/>
  <c r="G45" i="10"/>
  <c r="I45" i="10"/>
  <c r="K45" i="10"/>
  <c r="M45" i="10"/>
  <c r="O45" i="10"/>
  <c r="Q45" i="10"/>
  <c r="S45" i="10"/>
  <c r="U45" i="10"/>
  <c r="W45" i="10"/>
  <c r="Y45" i="10"/>
  <c r="AA45" i="10"/>
  <c r="AC45" i="10"/>
  <c r="AE45" i="10"/>
  <c r="AG45" i="10"/>
  <c r="C46" i="10"/>
  <c r="E46" i="10"/>
  <c r="G46" i="10"/>
  <c r="I46" i="10"/>
  <c r="K46" i="10"/>
  <c r="M46" i="10"/>
  <c r="O46" i="10"/>
  <c r="Q46" i="10"/>
  <c r="S46" i="10"/>
  <c r="U46" i="10"/>
  <c r="W46" i="10"/>
  <c r="Y46" i="10"/>
  <c r="AA46" i="10"/>
  <c r="AC46" i="10"/>
  <c r="AE46" i="10"/>
  <c r="AG46" i="10"/>
  <c r="C47" i="10"/>
  <c r="E47" i="10"/>
  <c r="G47" i="10"/>
  <c r="I47" i="10"/>
  <c r="K47" i="10"/>
  <c r="M47" i="10"/>
  <c r="O47" i="10"/>
  <c r="Q47" i="10"/>
  <c r="S47" i="10"/>
  <c r="U47" i="10"/>
  <c r="W47" i="10"/>
  <c r="Y47" i="10"/>
  <c r="AA47" i="10"/>
  <c r="AC47" i="10"/>
  <c r="AE47" i="10"/>
  <c r="AG47" i="10"/>
  <c r="AG48" i="10"/>
  <c r="C49" i="10"/>
  <c r="E49" i="10"/>
  <c r="G49" i="10"/>
  <c r="I49" i="10"/>
  <c r="K49" i="10"/>
  <c r="M49" i="10"/>
  <c r="O49" i="10"/>
  <c r="Q49" i="10"/>
  <c r="S49" i="10"/>
  <c r="U49" i="10"/>
  <c r="W49" i="10"/>
  <c r="Y49" i="10"/>
  <c r="AA49" i="10"/>
  <c r="AC49" i="10"/>
  <c r="AE49" i="10"/>
  <c r="AG49" i="10"/>
  <c r="C50" i="10"/>
  <c r="E50" i="10"/>
  <c r="G50" i="10"/>
  <c r="I50" i="10"/>
  <c r="K50" i="10"/>
  <c r="M50" i="10"/>
  <c r="O50" i="10"/>
  <c r="Q50" i="10"/>
  <c r="S50" i="10"/>
  <c r="U50" i="10"/>
  <c r="W50" i="10"/>
  <c r="Y50" i="10"/>
  <c r="AA50" i="10"/>
  <c r="AC50" i="10"/>
  <c r="AE50" i="10"/>
  <c r="AG50" i="10"/>
  <c r="C51" i="10"/>
  <c r="E51" i="10"/>
  <c r="G51" i="10"/>
  <c r="I51" i="10"/>
  <c r="K51" i="10"/>
  <c r="M51" i="10"/>
  <c r="O51" i="10"/>
  <c r="Q51" i="10"/>
  <c r="S51" i="10"/>
  <c r="U51" i="10"/>
  <c r="W51" i="10"/>
  <c r="Y51" i="10"/>
  <c r="AA51" i="10"/>
  <c r="AC51" i="10"/>
  <c r="AE51" i="10"/>
  <c r="AG51" i="10"/>
  <c r="C52" i="10"/>
  <c r="E52" i="10"/>
  <c r="G52" i="10"/>
  <c r="I52" i="10"/>
  <c r="K52" i="10"/>
  <c r="M52" i="10"/>
  <c r="O52" i="10"/>
  <c r="Q52" i="10"/>
  <c r="S52" i="10"/>
  <c r="U52" i="10"/>
  <c r="W52" i="10"/>
  <c r="Y52" i="10"/>
  <c r="AA52" i="10"/>
  <c r="AC52" i="10"/>
  <c r="AE52" i="10"/>
  <c r="AG52" i="10"/>
  <c r="C53" i="10"/>
  <c r="E53" i="10"/>
  <c r="G53" i="10"/>
  <c r="I53" i="10"/>
  <c r="K53" i="10"/>
  <c r="M53" i="10"/>
  <c r="O53" i="10"/>
  <c r="Q53" i="10"/>
  <c r="S53" i="10"/>
  <c r="U53" i="10"/>
  <c r="W53" i="10"/>
  <c r="Y53" i="10"/>
  <c r="AA53" i="10"/>
  <c r="AC53" i="10"/>
  <c r="AE53" i="10"/>
  <c r="AG53" i="10"/>
  <c r="C54" i="10"/>
  <c r="E54" i="10"/>
  <c r="G54" i="10"/>
  <c r="I54" i="10"/>
  <c r="K54" i="10"/>
  <c r="M54" i="10"/>
  <c r="O54" i="10"/>
  <c r="Q54" i="10"/>
  <c r="S54" i="10"/>
  <c r="U54" i="10"/>
  <c r="W54" i="10"/>
  <c r="Y54" i="10"/>
  <c r="AA54" i="10"/>
  <c r="AC54" i="10"/>
  <c r="AE54" i="10"/>
  <c r="AG54" i="10"/>
  <c r="A55" i="10"/>
  <c r="C56" i="10"/>
  <c r="E56" i="10"/>
  <c r="G56" i="10"/>
  <c r="I56" i="10"/>
  <c r="K56" i="10"/>
  <c r="M56" i="10"/>
  <c r="O56" i="10"/>
  <c r="Q56" i="10"/>
  <c r="S56" i="10"/>
  <c r="U56" i="10"/>
  <c r="W56" i="10"/>
  <c r="Y56" i="10"/>
  <c r="AA56" i="10"/>
  <c r="AC56" i="10"/>
  <c r="AE56" i="10"/>
  <c r="AG56" i="10"/>
  <c r="C57" i="10"/>
  <c r="E57" i="10"/>
  <c r="G57" i="10"/>
  <c r="I57" i="10"/>
  <c r="K57" i="10"/>
  <c r="M57" i="10"/>
  <c r="O57" i="10"/>
  <c r="Q57" i="10"/>
  <c r="S57" i="10"/>
  <c r="U57" i="10"/>
  <c r="W57" i="10"/>
  <c r="Y57" i="10"/>
  <c r="AA57" i="10"/>
  <c r="AC57" i="10"/>
  <c r="AE57" i="10"/>
  <c r="AG57" i="10"/>
  <c r="C58" i="10"/>
  <c r="E58" i="10"/>
  <c r="G58" i="10"/>
  <c r="I58" i="10"/>
  <c r="K58" i="10"/>
  <c r="M58" i="10"/>
  <c r="O58" i="10"/>
  <c r="Q58" i="10"/>
  <c r="S58" i="10"/>
  <c r="U58" i="10"/>
  <c r="W58" i="10"/>
  <c r="Y58" i="10"/>
  <c r="AA58" i="10"/>
  <c r="AC58" i="10"/>
  <c r="AE58" i="10"/>
  <c r="AG58" i="10"/>
  <c r="C60" i="10"/>
  <c r="E60" i="10"/>
  <c r="G60" i="10"/>
  <c r="I60" i="10"/>
  <c r="K60" i="10"/>
  <c r="M60" i="10"/>
  <c r="O60" i="10"/>
  <c r="Q60" i="10"/>
  <c r="S60" i="10"/>
  <c r="U60" i="10"/>
  <c r="W60" i="10"/>
  <c r="Y60" i="10"/>
  <c r="AA60" i="10"/>
  <c r="AC60" i="10"/>
  <c r="AE60" i="10"/>
  <c r="AG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Y61" i="10"/>
  <c r="Z61" i="10"/>
  <c r="AA61" i="10"/>
  <c r="AB61" i="10"/>
  <c r="AC61" i="10"/>
  <c r="AD61" i="10"/>
  <c r="AE61" i="10"/>
  <c r="AG61" i="10"/>
  <c r="C62" i="10"/>
  <c r="E62" i="10"/>
  <c r="G62" i="10"/>
  <c r="I62" i="10"/>
  <c r="K62" i="10"/>
  <c r="M62" i="10"/>
  <c r="O62" i="10"/>
  <c r="Q62" i="10"/>
  <c r="S62" i="10"/>
  <c r="U62" i="10"/>
  <c r="W62" i="10"/>
  <c r="Y62" i="10"/>
  <c r="AA62" i="10"/>
  <c r="AC62" i="10"/>
  <c r="AE62" i="10"/>
  <c r="AG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Y63" i="10"/>
  <c r="Z63" i="10"/>
  <c r="AA63" i="10"/>
  <c r="AB63" i="10"/>
  <c r="AC63" i="10"/>
  <c r="AD63" i="10"/>
  <c r="AE63" i="10"/>
  <c r="AG63" i="10"/>
  <c r="AG66" i="10"/>
  <c r="B67" i="10"/>
  <c r="D67" i="10"/>
  <c r="F67" i="10"/>
  <c r="H67" i="10"/>
  <c r="J67" i="10"/>
  <c r="L67" i="10"/>
  <c r="N67" i="10"/>
  <c r="P67" i="10"/>
  <c r="R67" i="10"/>
  <c r="T67" i="10"/>
  <c r="V67" i="10"/>
  <c r="Z67" i="10"/>
  <c r="AB67" i="10"/>
  <c r="AD67" i="10"/>
  <c r="A68" i="10"/>
  <c r="C69" i="10"/>
  <c r="E69" i="10"/>
  <c r="G69" i="10"/>
  <c r="I69" i="10"/>
  <c r="K69" i="10"/>
  <c r="M69" i="10"/>
  <c r="O69" i="10"/>
  <c r="Q69" i="10"/>
  <c r="S69" i="10"/>
  <c r="U69" i="10"/>
  <c r="W69" i="10"/>
  <c r="Y69" i="10"/>
  <c r="AA69" i="10"/>
  <c r="AC69" i="10"/>
  <c r="AE69" i="10"/>
  <c r="AG69" i="10"/>
  <c r="C70" i="10"/>
  <c r="E70" i="10"/>
  <c r="G70" i="10"/>
  <c r="I70" i="10"/>
  <c r="K70" i="10"/>
  <c r="M70" i="10"/>
  <c r="O70" i="10"/>
  <c r="Q70" i="10"/>
  <c r="S70" i="10"/>
  <c r="U70" i="10"/>
  <c r="W70" i="10"/>
  <c r="Y70" i="10"/>
  <c r="AA70" i="10"/>
  <c r="AC70" i="10"/>
  <c r="AE70" i="10"/>
  <c r="AG70" i="10"/>
  <c r="C71" i="10"/>
  <c r="E71" i="10"/>
  <c r="G71" i="10"/>
  <c r="I71" i="10"/>
  <c r="K71" i="10"/>
  <c r="M71" i="10"/>
  <c r="O71" i="10"/>
  <c r="Q71" i="10"/>
  <c r="S71" i="10"/>
  <c r="U71" i="10"/>
  <c r="W71" i="10"/>
  <c r="Y71" i="10"/>
  <c r="AA71" i="10"/>
  <c r="AC71" i="10"/>
  <c r="AE71" i="10"/>
  <c r="AG71" i="10"/>
  <c r="C72" i="10"/>
  <c r="E72" i="10"/>
  <c r="G72" i="10"/>
  <c r="I72" i="10"/>
  <c r="K72" i="10"/>
  <c r="M72" i="10"/>
  <c r="O72" i="10"/>
  <c r="Q72" i="10"/>
  <c r="S72" i="10"/>
  <c r="U72" i="10"/>
  <c r="W72" i="10"/>
  <c r="Y72" i="10"/>
  <c r="AA72" i="10"/>
  <c r="AC72" i="10"/>
  <c r="AE72" i="10"/>
  <c r="AG72" i="10"/>
  <c r="C75" i="10"/>
  <c r="E75" i="10"/>
  <c r="G75" i="10"/>
  <c r="I75" i="10"/>
  <c r="K75" i="10"/>
  <c r="M75" i="10"/>
  <c r="O75" i="10"/>
  <c r="Q75" i="10"/>
  <c r="S75" i="10"/>
  <c r="U75" i="10"/>
  <c r="W75" i="10"/>
  <c r="Y75" i="10"/>
  <c r="AA75" i="10"/>
  <c r="AC75" i="10"/>
  <c r="AE75" i="10"/>
  <c r="AG75" i="10"/>
  <c r="C77" i="10"/>
  <c r="E77" i="10"/>
  <c r="G77" i="10"/>
  <c r="I77" i="10"/>
  <c r="K77" i="10"/>
  <c r="M77" i="10"/>
  <c r="O77" i="10"/>
  <c r="Q77" i="10"/>
  <c r="S77" i="10"/>
  <c r="U77" i="10"/>
  <c r="W77" i="10"/>
  <c r="Y77" i="10"/>
  <c r="AA77" i="10"/>
  <c r="AC77" i="10"/>
  <c r="AE77" i="10"/>
  <c r="AG77" i="10"/>
  <c r="C78" i="10"/>
  <c r="E78" i="10"/>
  <c r="G78" i="10"/>
  <c r="I78" i="10"/>
  <c r="K78" i="10"/>
  <c r="M78" i="10"/>
  <c r="O78" i="10"/>
  <c r="Q78" i="10"/>
  <c r="S78" i="10"/>
  <c r="U78" i="10"/>
  <c r="W78" i="10"/>
  <c r="Y78" i="10"/>
  <c r="AA78" i="10"/>
  <c r="AC78" i="10"/>
  <c r="AE78" i="10"/>
  <c r="AG78" i="10"/>
  <c r="C79" i="10"/>
  <c r="E79" i="10"/>
  <c r="G79" i="10"/>
  <c r="I79" i="10"/>
  <c r="K79" i="10"/>
  <c r="M79" i="10"/>
  <c r="O79" i="10"/>
  <c r="Q79" i="10"/>
  <c r="S79" i="10"/>
  <c r="U79" i="10"/>
  <c r="W79" i="10"/>
  <c r="Y79" i="10"/>
  <c r="AA79" i="10"/>
  <c r="AC79" i="10"/>
  <c r="AE79" i="10"/>
  <c r="AG79" i="10"/>
  <c r="C80" i="10"/>
  <c r="E80" i="10"/>
  <c r="G80" i="10"/>
  <c r="I80" i="10"/>
  <c r="K80" i="10"/>
  <c r="M80" i="10"/>
  <c r="O80" i="10"/>
  <c r="Q80" i="10"/>
  <c r="S80" i="10"/>
  <c r="U80" i="10"/>
  <c r="W80" i="10"/>
  <c r="Y80" i="10"/>
  <c r="AA80" i="10"/>
  <c r="AC80" i="10"/>
  <c r="AE80" i="10"/>
  <c r="AG80" i="10"/>
  <c r="C81" i="10"/>
  <c r="E81" i="10"/>
  <c r="G81" i="10"/>
  <c r="I81" i="10"/>
  <c r="K81" i="10"/>
  <c r="M81" i="10"/>
  <c r="O81" i="10"/>
  <c r="Q81" i="10"/>
  <c r="S81" i="10"/>
  <c r="U81" i="10"/>
  <c r="W81" i="10"/>
  <c r="Y81" i="10"/>
  <c r="AA81" i="10"/>
  <c r="AC81" i="10"/>
  <c r="AE81" i="10"/>
  <c r="AG81" i="10"/>
  <c r="C82" i="10"/>
  <c r="E82" i="10"/>
  <c r="G82" i="10"/>
  <c r="I82" i="10"/>
  <c r="K82" i="10"/>
  <c r="M82" i="10"/>
  <c r="O82" i="10"/>
  <c r="Q82" i="10"/>
  <c r="S82" i="10"/>
  <c r="U82" i="10"/>
  <c r="W82" i="10"/>
  <c r="Y82" i="10"/>
  <c r="AA82" i="10"/>
  <c r="AC82" i="10"/>
  <c r="AE82" i="10"/>
  <c r="AG82" i="10"/>
  <c r="C83" i="10"/>
  <c r="E83" i="10"/>
  <c r="G83" i="10"/>
  <c r="I83" i="10"/>
  <c r="K83" i="10"/>
  <c r="M83" i="10"/>
  <c r="O83" i="10"/>
  <c r="Q83" i="10"/>
  <c r="S83" i="10"/>
  <c r="U83" i="10"/>
  <c r="W83" i="10"/>
  <c r="Y83" i="10"/>
  <c r="AA83" i="10"/>
  <c r="AC83" i="10"/>
  <c r="AE83" i="10"/>
  <c r="AG83" i="10"/>
  <c r="C84" i="10"/>
  <c r="E84" i="10"/>
  <c r="G84" i="10"/>
  <c r="I84" i="10"/>
  <c r="K84" i="10"/>
  <c r="M84" i="10"/>
  <c r="O84" i="10"/>
  <c r="Q84" i="10"/>
  <c r="S84" i="10"/>
  <c r="U84" i="10"/>
  <c r="W84" i="10"/>
  <c r="Y84" i="10"/>
  <c r="AA84" i="10"/>
  <c r="AC84" i="10"/>
  <c r="AE84" i="10"/>
  <c r="AG84" i="10"/>
  <c r="C85" i="10"/>
  <c r="E85" i="10"/>
  <c r="G85" i="10"/>
  <c r="I85" i="10"/>
  <c r="K85" i="10"/>
  <c r="M85" i="10"/>
  <c r="O85" i="10"/>
  <c r="Q85" i="10"/>
  <c r="S85" i="10"/>
  <c r="U85" i="10"/>
  <c r="W85" i="10"/>
  <c r="Y85" i="10"/>
  <c r="AA85" i="10"/>
  <c r="AC85" i="10"/>
  <c r="AE85" i="10"/>
  <c r="AG85" i="10"/>
  <c r="C86" i="10"/>
  <c r="E86" i="10"/>
  <c r="G86" i="10"/>
  <c r="I86" i="10"/>
  <c r="K86" i="10"/>
  <c r="M86" i="10"/>
  <c r="O86" i="10"/>
  <c r="Q86" i="10"/>
  <c r="S86" i="10"/>
  <c r="U86" i="10"/>
  <c r="W86" i="10"/>
  <c r="Y86" i="10"/>
  <c r="AA86" i="10"/>
  <c r="AC86" i="10"/>
  <c r="AE86" i="10"/>
  <c r="AG86" i="10"/>
  <c r="C87" i="10"/>
  <c r="E87" i="10"/>
  <c r="G87" i="10"/>
  <c r="I87" i="10"/>
  <c r="K87" i="10"/>
  <c r="M87" i="10"/>
  <c r="O87" i="10"/>
  <c r="Q87" i="10"/>
  <c r="S87" i="10"/>
  <c r="U87" i="10"/>
  <c r="W87" i="10"/>
  <c r="Y87" i="10"/>
  <c r="AA87" i="10"/>
  <c r="AC87" i="10"/>
  <c r="AE87" i="10"/>
  <c r="AG87" i="10"/>
  <c r="C88" i="10"/>
  <c r="E88" i="10"/>
  <c r="G88" i="10"/>
  <c r="I88" i="10"/>
  <c r="K88" i="10"/>
  <c r="M88" i="10"/>
  <c r="O88" i="10"/>
  <c r="Q88" i="10"/>
  <c r="S88" i="10"/>
  <c r="U88" i="10"/>
  <c r="W88" i="10"/>
  <c r="Y88" i="10"/>
  <c r="AA88" i="10"/>
  <c r="AC88" i="10"/>
  <c r="AE88" i="10"/>
  <c r="AG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E89" i="10"/>
  <c r="AG89" i="10"/>
  <c r="C132" i="10"/>
  <c r="AA132" i="10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<sst xmlns="http://schemas.openxmlformats.org/spreadsheetml/2006/main" count="108" uniqueCount="82">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</sst>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20" xfId="1"/>
    <cellStyle name="Comma_Report" xfId="2"/>
    <cellStyle name="Currency_MgmtWe092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&amp;L%20Backup\MgmtWe09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ID-65688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36789</v>
          </cell>
        </row>
        <row r="6">
          <cell r="B6">
            <v>892885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4.1150201699999993E-2</v>
          </cell>
          <cell r="Y16">
            <v>0</v>
          </cell>
        </row>
        <row r="17">
          <cell r="R17">
            <v>4.1150201699999993E-2</v>
          </cell>
          <cell r="Y17">
            <v>0</v>
          </cell>
        </row>
        <row r="19">
          <cell r="E19">
            <v>-99083447.484500006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4146217.8932000003</v>
          </cell>
        </row>
        <row r="47">
          <cell r="B47">
            <v>17469706.8609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-539612.39170000004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-795.84849999999983</v>
          </cell>
        </row>
        <row r="59">
          <cell r="B59">
            <v>1756.4154000000003</v>
          </cell>
        </row>
        <row r="60">
          <cell r="B60">
            <v>0</v>
          </cell>
        </row>
        <row r="62">
          <cell r="B62">
            <v>1146.2061000000001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892886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-143.41834501980003</v>
          </cell>
          <cell r="Y16">
            <v>0</v>
          </cell>
        </row>
        <row r="17">
          <cell r="R17">
            <v>-1.5776017952178003</v>
          </cell>
          <cell r="Y17">
            <v>0</v>
          </cell>
        </row>
        <row r="19">
          <cell r="E19">
            <v>63069539.844400004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11195547.5878</v>
          </cell>
        </row>
        <row r="47">
          <cell r="B47">
            <v>0</v>
          </cell>
        </row>
        <row r="48">
          <cell r="B48">
            <v>-52054204.633699991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513143.67019999999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22353.812500000004</v>
          </cell>
        </row>
        <row r="59">
          <cell r="B59">
            <v>165464.09529999999</v>
          </cell>
        </row>
        <row r="60">
          <cell r="B60">
            <v>0</v>
          </cell>
        </row>
        <row r="62">
          <cell r="B62">
            <v>-20056.811900000004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892898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1.6267248836000001</v>
          </cell>
          <cell r="Y16">
            <v>0</v>
          </cell>
        </row>
        <row r="17">
          <cell r="R17">
            <v>1.7893973719600002E-2</v>
          </cell>
          <cell r="Y17">
            <v>0</v>
          </cell>
        </row>
        <row r="19">
          <cell r="E19">
            <v>613927.571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-1850093.9892000002</v>
          </cell>
        </row>
        <row r="47">
          <cell r="B47">
            <v>1806692.6700000002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-98374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5.8373000000000008</v>
          </cell>
        </row>
        <row r="59">
          <cell r="B59">
            <v>-415.76579999999996</v>
          </cell>
        </row>
        <row r="60">
          <cell r="B60">
            <v>0</v>
          </cell>
        </row>
        <row r="62">
          <cell r="B62">
            <v>226.53189999999998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892887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5.0000000000000003E-10</v>
          </cell>
          <cell r="Y16">
            <v>0</v>
          </cell>
        </row>
        <row r="17">
          <cell r="R17">
            <v>5.5000000000000004E-12</v>
          </cell>
          <cell r="Y17">
            <v>0</v>
          </cell>
        </row>
        <row r="19">
          <cell r="E19">
            <v>-1114934.7096000002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37659.134999999995</v>
          </cell>
        </row>
        <row r="47">
          <cell r="B47">
            <v>13919.533000000001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-13917.933499999999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314.57380000000001</v>
          </cell>
        </row>
        <row r="59">
          <cell r="B59">
            <v>-3912.7144999999996</v>
          </cell>
        </row>
        <row r="60">
          <cell r="B60">
            <v>0</v>
          </cell>
        </row>
        <row r="62">
          <cell r="B62">
            <v>6.2883000000000004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892888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1.8007710818999998</v>
          </cell>
          <cell r="Y16">
            <v>0</v>
          </cell>
        </row>
        <row r="17">
          <cell r="R17">
            <v>1.8007710818999998</v>
          </cell>
          <cell r="Y17">
            <v>0</v>
          </cell>
        </row>
        <row r="19">
          <cell r="E19">
            <v>2573052.8668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388821.46310000005</v>
          </cell>
        </row>
        <row r="47">
          <cell r="B47">
            <v>0</v>
          </cell>
        </row>
        <row r="48">
          <cell r="B48">
            <v>-1206499.9756000002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-70346.2595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1173.8448000000001</v>
          </cell>
        </row>
        <row r="59">
          <cell r="B59">
            <v>7622.8749000000007</v>
          </cell>
        </row>
        <row r="60">
          <cell r="B60">
            <v>0</v>
          </cell>
        </row>
        <row r="62">
          <cell r="B62">
            <v>-620.88810000000012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892900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892889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-21867.248799999998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-414333.49559999997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-3.330000000000001E-2</v>
          </cell>
        </row>
        <row r="59">
          <cell r="B59">
            <v>-17.3508</v>
          </cell>
        </row>
        <row r="60">
          <cell r="B60">
            <v>0</v>
          </cell>
        </row>
        <row r="62">
          <cell r="B62">
            <v>-4.3699999999999996E-2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892890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1.0999999999999998E-2</v>
          </cell>
        </row>
        <row r="16">
          <cell r="R16">
            <v>-12.7318418902</v>
          </cell>
          <cell r="Y16">
            <v>0</v>
          </cell>
        </row>
        <row r="17">
          <cell r="R17">
            <v>-0.14005026079219998</v>
          </cell>
          <cell r="Y17">
            <v>0</v>
          </cell>
        </row>
        <row r="19">
          <cell r="E19">
            <v>6452978.6550000003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1011887.5634999999</v>
          </cell>
        </row>
        <row r="47">
          <cell r="B47">
            <v>0</v>
          </cell>
        </row>
        <row r="48">
          <cell r="B48">
            <v>-6216615.9078000002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120144.21890000001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4731.3462</v>
          </cell>
        </row>
        <row r="59">
          <cell r="B59">
            <v>23152.037099999998</v>
          </cell>
        </row>
        <row r="60">
          <cell r="B60">
            <v>0</v>
          </cell>
        </row>
        <row r="62">
          <cell r="B62">
            <v>-3577.6696999999995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892901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0.80906986160000005</v>
          </cell>
          <cell r="Y16">
            <v>0</v>
          </cell>
        </row>
        <row r="17">
          <cell r="R17">
            <v>0.80906986160000005</v>
          </cell>
          <cell r="Y17">
            <v>0</v>
          </cell>
        </row>
        <row r="19">
          <cell r="E19">
            <v>-42726.556900000003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-103219.6309</v>
          </cell>
        </row>
        <row r="47">
          <cell r="B47">
            <v>212301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-18905.558300000001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0.97149999999999992</v>
          </cell>
        </row>
        <row r="59">
          <cell r="B59">
            <v>-82.211199999999991</v>
          </cell>
        </row>
        <row r="60">
          <cell r="B60">
            <v>0</v>
          </cell>
        </row>
        <row r="62">
          <cell r="B62">
            <v>26.999199999999998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892891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364348.68650000001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-823236.68530000001</v>
          </cell>
        </row>
        <row r="47">
          <cell r="B47">
            <v>220936.33620000008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-51673.93740000001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3.3887</v>
          </cell>
        </row>
        <row r="59">
          <cell r="B59">
            <v>497.66619999999995</v>
          </cell>
        </row>
        <row r="60">
          <cell r="B60">
            <v>0</v>
          </cell>
        </row>
        <row r="62">
          <cell r="B62">
            <v>116.4667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U67">
            <v>0</v>
          </cell>
          <cell r="V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892892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-1.7015894928999997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1940153.9750999999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-13507.859999999995</v>
          </cell>
        </row>
        <row r="47">
          <cell r="B47">
            <v>0</v>
          </cell>
        </row>
        <row r="48">
          <cell r="B48">
            <v>-1084416.9479999999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283430.80740000005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-16.622299999999996</v>
          </cell>
        </row>
        <row r="59">
          <cell r="B59">
            <v>-1063.5206000000001</v>
          </cell>
        </row>
        <row r="60">
          <cell r="B60">
            <v>0</v>
          </cell>
        </row>
        <row r="62">
          <cell r="B62">
            <v>-94.293899999999979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892903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892893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15984.890300000001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-304229.8579</v>
          </cell>
        </row>
        <row r="47">
          <cell r="B47">
            <v>-2.0000000000000001E-4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0.57110000000000016</v>
          </cell>
        </row>
        <row r="59">
          <cell r="B59">
            <v>73.1357</v>
          </cell>
        </row>
        <row r="60">
          <cell r="B60">
            <v>0</v>
          </cell>
        </row>
        <row r="62">
          <cell r="B62">
            <v>-5.340000000000001E-2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892894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-4.0098867943000007</v>
          </cell>
          <cell r="Y16">
            <v>0</v>
          </cell>
        </row>
        <row r="17">
          <cell r="R17">
            <v>-4.4108754737300006E-2</v>
          </cell>
          <cell r="Y17">
            <v>0</v>
          </cell>
        </row>
        <row r="19">
          <cell r="E19">
            <v>2699563.6438000002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-114679.2294</v>
          </cell>
        </row>
        <row r="47">
          <cell r="B47">
            <v>0</v>
          </cell>
        </row>
        <row r="48">
          <cell r="B48">
            <v>-3073825.5740000005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175362.00460000001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1657.6808000000001</v>
          </cell>
        </row>
        <row r="59">
          <cell r="B59">
            <v>9596.5054</v>
          </cell>
        </row>
        <row r="60">
          <cell r="B60">
            <v>0</v>
          </cell>
        </row>
        <row r="62">
          <cell r="B62">
            <v>-1451.9028000000001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892894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51375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36775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Z66" zoomScale="85" zoomScaleNormal="100" workbookViewId="0">
      <selection activeCell="A100" sqref="A100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36789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ID-65688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892885</v>
      </c>
      <c r="E8" s="21">
        <f>'[1]Roll-2'!$B6</f>
        <v>892886</v>
      </c>
      <c r="G8" s="21">
        <f>'[1]Roll-3'!$B6</f>
        <v>892898</v>
      </c>
      <c r="I8" s="21">
        <f>'[1]Roll-4'!$B6</f>
        <v>892887</v>
      </c>
      <c r="K8" s="21">
        <f>'[1]Roll-5'!$B6</f>
        <v>892888</v>
      </c>
      <c r="M8" s="21">
        <f>'[1]Roll-6'!$B6</f>
        <v>892900</v>
      </c>
      <c r="O8" s="21">
        <f>'[1]Roll-7'!$B6</f>
        <v>892889</v>
      </c>
      <c r="P8" s="89"/>
      <c r="Q8" s="21">
        <f>'[1]Roll-8'!$B6</f>
        <v>892890</v>
      </c>
      <c r="R8" s="89"/>
      <c r="S8" s="21">
        <f>'[1]Roll-9'!$B6</f>
        <v>892901</v>
      </c>
      <c r="T8" s="89"/>
      <c r="U8" s="21">
        <f>'[1]Roll-10'!$B6</f>
        <v>892891</v>
      </c>
      <c r="V8" s="21"/>
      <c r="W8" s="21">
        <f>'[1]Roll-11'!$B6</f>
        <v>892892</v>
      </c>
      <c r="X8" s="21"/>
      <c r="Y8" s="21">
        <f>'[1]Roll-12'!$B6</f>
        <v>892903</v>
      </c>
      <c r="Z8" s="20"/>
      <c r="AA8" s="21">
        <f>'[1]Roll-13'!$B6</f>
        <v>892893</v>
      </c>
      <c r="AC8" s="21">
        <f>'[1]Roll-14'!$B6</f>
        <v>892894</v>
      </c>
      <c r="AD8" s="21"/>
      <c r="AE8" s="21">
        <f>'[1]Roll-15'!$B6</f>
        <v>892894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36789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1.0999999999999998E-2</v>
      </c>
      <c r="R13" s="89"/>
      <c r="S13" s="95">
        <f>'[1]Roll-9'!$R15</f>
        <v>1</v>
      </c>
      <c r="T13" s="89"/>
      <c r="U13" s="95">
        <f>'[1]Roll-10'!$R15</f>
        <v>0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-5.7564512406285337E-3</v>
      </c>
      <c r="AI13" s="25"/>
    </row>
    <row r="14" spans="1:38" x14ac:dyDescent="0.2">
      <c r="A14" s="24" t="s">
        <v>7</v>
      </c>
      <c r="C14" s="26">
        <f>+'[1]Roll-1'!$R16</f>
        <v>4.1150201699999993E-2</v>
      </c>
      <c r="E14" s="26">
        <f>+'[1]Roll-2'!$R16</f>
        <v>-143.41834501980003</v>
      </c>
      <c r="G14" s="26">
        <f>+'[1]Roll-3'!$R16</f>
        <v>1.6267248836000001</v>
      </c>
      <c r="I14" s="26">
        <f>+'[1]Roll-4'!$R16</f>
        <v>5.0000000000000003E-10</v>
      </c>
      <c r="K14" s="26">
        <f>+'[1]Roll-5'!$R16</f>
        <v>1.8007710818999998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-12.7318418902</v>
      </c>
      <c r="R14" s="89"/>
      <c r="S14" s="26">
        <f>+'[1]Roll-9'!$R16</f>
        <v>0.80906986160000005</v>
      </c>
      <c r="T14" s="89"/>
      <c r="U14" s="26">
        <f>+'[1]Roll-10'!$R16</f>
        <v>0</v>
      </c>
      <c r="V14" s="27"/>
      <c r="W14" s="26">
        <f>+'[1]Roll-11'!$R16</f>
        <v>-1.7015894928999997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-4.0098867943000007</v>
      </c>
      <c r="AD14" s="27"/>
      <c r="AE14" s="26">
        <f>+'[1]Roll-15'!$R16</f>
        <v>0</v>
      </c>
      <c r="AG14" s="26">
        <f>C14+E14+G14+I14+K14+M14+O14+Q14+S14+U14+W14+Y14+AA14+AC14</f>
        <v>-157.58394716790008</v>
      </c>
      <c r="AI14" s="25"/>
    </row>
    <row r="15" spans="1:38" x14ac:dyDescent="0.2">
      <c r="A15" s="28" t="s">
        <v>8</v>
      </c>
      <c r="B15" s="97"/>
      <c r="C15" s="29">
        <f>'[1]Roll-1'!$R17</f>
        <v>4.1150201699999993E-2</v>
      </c>
      <c r="D15" s="97"/>
      <c r="E15" s="29">
        <f>'[1]Roll-2'!$R17</f>
        <v>-1.5776017952178003</v>
      </c>
      <c r="F15" s="97"/>
      <c r="G15" s="29">
        <f>'[1]Roll-3'!$R17</f>
        <v>1.7893973719600002E-2</v>
      </c>
      <c r="H15" s="97"/>
      <c r="I15" s="29">
        <f>'[1]Roll-4'!$R17</f>
        <v>5.5000000000000004E-12</v>
      </c>
      <c r="J15" s="97"/>
      <c r="K15" s="29">
        <f>'[1]Roll-5'!$R17</f>
        <v>1.8007710818999998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-0.14005026079219998</v>
      </c>
      <c r="R15" s="97"/>
      <c r="S15" s="30">
        <f>'[1]Roll-9'!$R17</f>
        <v>0.80906986160000005</v>
      </c>
      <c r="T15" s="97"/>
      <c r="U15" s="30">
        <f>'[1]Roll-10'!$R17</f>
        <v>0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-4.4108754737300006E-2</v>
      </c>
      <c r="AD15" s="31"/>
      <c r="AE15" s="29">
        <f>'[1]Roll-15'!$R17</f>
        <v>0</v>
      </c>
      <c r="AF15" s="97"/>
      <c r="AG15" s="26">
        <f>C15+E15+G15+I15+K15+M15+O15+Q15+S15+U15+W15+Y15+AA15+AC15</f>
        <v>0.90712430817779965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36789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-539612.39170000004</v>
      </c>
      <c r="D41" s="98"/>
      <c r="E41" s="41">
        <f>('[1]Roll-2'!$B53)</f>
        <v>513143.67019999999</v>
      </c>
      <c r="F41" s="98"/>
      <c r="G41" s="41">
        <f>('[1]Roll-3'!$B53)</f>
        <v>-98374</v>
      </c>
      <c r="H41" s="98"/>
      <c r="I41" s="41">
        <f>('[1]Roll-4'!$B53)</f>
        <v>-13917.933499999999</v>
      </c>
      <c r="J41" s="98"/>
      <c r="K41" s="41">
        <f>('[1]Roll-5'!$B53)</f>
        <v>-70346.2595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120144.21890000001</v>
      </c>
      <c r="R41" s="98"/>
      <c r="S41" s="41">
        <f>'[1]Roll-9'!$B53</f>
        <v>-18905.558300000001</v>
      </c>
      <c r="T41" s="98"/>
      <c r="U41" s="41">
        <f>('[1]Roll-10'!$B53)</f>
        <v>-51673.93740000001</v>
      </c>
      <c r="V41" s="41"/>
      <c r="W41" s="41">
        <f>('[1]Roll-11'!$B53)</f>
        <v>283430.80740000005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175362.00460000001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346208.87920000008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17469706.639199998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2992920.1461000005</v>
      </c>
      <c r="H42" s="98"/>
      <c r="I42" s="41">
        <f>('[1]Roll-4'!$B47+'[1]Roll-4'!$B54)</f>
        <v>13919.533000000001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370701.01500000001</v>
      </c>
      <c r="T42" s="98"/>
      <c r="U42" s="41">
        <f>('[1]Roll-10'!$B47+'[1]Roll-10'!$B51+'[1]Roll-10'!$B54+'[1]Roll-10'!$B52)</f>
        <v>220936.33620000008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-2.0000000000000001E-4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36825</v>
      </c>
      <c r="AF42" s="98"/>
      <c r="AG42" s="41">
        <f t="shared" si="0"/>
        <v>21105008.669399999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-51155671.816799991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-1199375.0898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-6085640.2221999997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-1084416.9479999999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-3074875.5740000005</v>
      </c>
      <c r="AD43" s="41"/>
      <c r="AE43" s="41">
        <f>+'[1]Roll-15'!$B48</f>
        <v>0</v>
      </c>
      <c r="AF43" s="98"/>
      <c r="AG43" s="41">
        <f t="shared" si="0"/>
        <v>-62599979.65079999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16930094.247499999</v>
      </c>
      <c r="D50" s="101"/>
      <c r="E50" s="46">
        <f>SUM(E41:E49)</f>
        <v>-50642528.146599993</v>
      </c>
      <c r="F50" s="101"/>
      <c r="G50" s="46">
        <f>SUM(G41:G49)</f>
        <v>2894546.1461000005</v>
      </c>
      <c r="H50" s="101"/>
      <c r="I50" s="46">
        <f>SUM(I41:I49)</f>
        <v>1.5995000000020809</v>
      </c>
      <c r="J50" s="101"/>
      <c r="K50" s="47">
        <f>SUM(K41:K49)</f>
        <v>-1269721.3492999999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-5965496.0033</v>
      </c>
      <c r="R50" s="101"/>
      <c r="S50" s="47">
        <f>SUM(S41:S49)</f>
        <v>351795.45670000004</v>
      </c>
      <c r="T50" s="101"/>
      <c r="U50" s="47">
        <f>SUM(U41:U49)</f>
        <v>169262.39880000008</v>
      </c>
      <c r="V50" s="101"/>
      <c r="W50" s="47">
        <f>SUM(W41:W49)</f>
        <v>-800986.14059999981</v>
      </c>
      <c r="X50" s="101"/>
      <c r="Y50" s="47">
        <f>SUM(Y41:Y49)</f>
        <v>0</v>
      </c>
      <c r="Z50" s="101"/>
      <c r="AA50" s="46">
        <f>SUM(AA41:AA49)</f>
        <v>32408.258300000001</v>
      </c>
      <c r="AB50" s="101"/>
      <c r="AC50" s="46">
        <f>SUM(AC41:AC49)</f>
        <v>-2899513.5694000004</v>
      </c>
      <c r="AD50" s="48"/>
      <c r="AE50" s="46">
        <f>SUM(AE41:AE49)</f>
        <v>51375</v>
      </c>
      <c r="AF50" s="101"/>
      <c r="AG50" s="46">
        <f>SUM(AG41:AG49)</f>
        <v>-41148762.102199987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1146.2061000000001</v>
      </c>
      <c r="D52" s="98"/>
      <c r="E52" s="40">
        <f>(+'[1]Roll-2'!$B62+'[1]Roll-2'!$B70+'[1]Roll-2'!$B66)</f>
        <v>-20056.811900000004</v>
      </c>
      <c r="F52" s="98"/>
      <c r="G52" s="40">
        <f>(+'[1]Roll-3'!$B62+'[1]Roll-3'!$B70+'[1]Roll-3'!$B66)</f>
        <v>226.53189999999998</v>
      </c>
      <c r="H52" s="98"/>
      <c r="I52" s="40">
        <f>(+'[1]Roll-4'!$B62+'[1]Roll-4'!$B70+'[1]Roll-4'!$B66)</f>
        <v>6.2883000000000004</v>
      </c>
      <c r="J52" s="98"/>
      <c r="K52" s="40">
        <f>(+'[1]Roll-5'!$B62+'[1]Roll-5'!$B70+'[1]Roll-5'!$B66)</f>
        <v>-620.88810000000012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-4.3699999999999996E-2</v>
      </c>
      <c r="P52" s="98"/>
      <c r="Q52" s="40">
        <f>(+'[1]Roll-8'!$B62+'[1]Roll-8'!$B70+'[1]Roll-8'!$B66)</f>
        <v>-3577.6696999999995</v>
      </c>
      <c r="R52" s="98"/>
      <c r="S52" s="40">
        <f>(+'[1]Roll-9'!$B62+'[1]Roll-9'!$B70+'[1]Roll-9'!$B66)</f>
        <v>26.999199999999998</v>
      </c>
      <c r="T52" s="98"/>
      <c r="U52" s="40">
        <f>(+'[1]Roll-10'!$B62+'[1]Roll-10'!$B70+'[1]Roll-10'!$B66)</f>
        <v>116.4667</v>
      </c>
      <c r="V52" s="98"/>
      <c r="W52" s="40">
        <f>(+'[1]Roll-11'!$B62+'[1]Roll-11'!$B70+'[1]Roll-11'!$B66)</f>
        <v>-94.293899999999979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-5.340000000000001E-2</v>
      </c>
      <c r="AB52" s="98"/>
      <c r="AC52" s="40">
        <f>(+'[1]Roll-14'!$B62+'[1]Roll-14'!$B70+'[1]Roll-14'!$B66)</f>
        <v>-1451.9028000000001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-24279.171300000002</v>
      </c>
      <c r="AH52" s="99"/>
    </row>
    <row r="53" spans="1:38" x14ac:dyDescent="0.2">
      <c r="A53" s="45" t="s">
        <v>33</v>
      </c>
      <c r="B53" s="102"/>
      <c r="C53" s="46">
        <f>C39+C50+C51+C52</f>
        <v>16931240.453599997</v>
      </c>
      <c r="D53" s="102"/>
      <c r="E53" s="46">
        <f>E39+E50+E51+E52</f>
        <v>-50662584.95849999</v>
      </c>
      <c r="F53" s="102"/>
      <c r="G53" s="46">
        <f>G39+G50+G51+G52</f>
        <v>2894772.6780000003</v>
      </c>
      <c r="H53" s="102"/>
      <c r="I53" s="46">
        <f>I39+I50+I51+I52</f>
        <v>7.8878000000020814</v>
      </c>
      <c r="J53" s="102"/>
      <c r="K53" s="47">
        <f>K39+K50+K51+K52</f>
        <v>-1270342.2374</v>
      </c>
      <c r="L53" s="102"/>
      <c r="M53" s="47">
        <f>M39+M50+M51+M52</f>
        <v>0</v>
      </c>
      <c r="N53" s="102"/>
      <c r="O53" s="47">
        <f>O39+O50+O51+O52</f>
        <v>-4.3599999999999993E-2</v>
      </c>
      <c r="P53" s="102"/>
      <c r="Q53" s="47">
        <f>Q39+Q50+Q51+Q52</f>
        <v>-5969073.6730000004</v>
      </c>
      <c r="R53" s="102"/>
      <c r="S53" s="47">
        <f>S39+S50+S51+S52</f>
        <v>351822.45590000006</v>
      </c>
      <c r="T53" s="102"/>
      <c r="U53" s="47">
        <f>U39+U50+U51+U52</f>
        <v>169378.86550000007</v>
      </c>
      <c r="V53" s="102"/>
      <c r="W53" s="47">
        <f>W39+W50+W51+W52</f>
        <v>-801080.43449999986</v>
      </c>
      <c r="X53" s="102"/>
      <c r="Y53" s="47">
        <f>Y39+Y50+Y51+Y52</f>
        <v>0</v>
      </c>
      <c r="Z53" s="102"/>
      <c r="AA53" s="46">
        <f>AA39+AA50+AA51+AA52</f>
        <v>32408.204900000001</v>
      </c>
      <c r="AB53" s="102"/>
      <c r="AC53" s="46">
        <f>AC39+AC50+AC51+AC52</f>
        <v>-2900965.4722000002</v>
      </c>
      <c r="AD53" s="48"/>
      <c r="AE53" s="46">
        <f>AE39+AE50+AE51+AE52</f>
        <v>51375</v>
      </c>
      <c r="AF53" s="102"/>
      <c r="AG53" s="46">
        <f>AG39+AG50+AG51+AG52</f>
        <v>-41173041.273499988</v>
      </c>
      <c r="AH53" s="99"/>
    </row>
    <row r="54" spans="1:38" s="49" customFormat="1" x14ac:dyDescent="0.2">
      <c r="A54" s="49" t="s">
        <v>34</v>
      </c>
      <c r="B54" s="103"/>
      <c r="C54" s="50">
        <f>+C50</f>
        <v>16930094.247499999</v>
      </c>
      <c r="D54" s="103"/>
      <c r="E54" s="50">
        <f>+E50</f>
        <v>-50642528.146599993</v>
      </c>
      <c r="F54" s="103"/>
      <c r="G54" s="50">
        <f>+G50</f>
        <v>2894546.1461000005</v>
      </c>
      <c r="H54" s="103"/>
      <c r="I54" s="50">
        <f>+I50</f>
        <v>1.5995000000020809</v>
      </c>
      <c r="J54" s="103"/>
      <c r="K54" s="50">
        <f>+K50</f>
        <v>-1269721.3492999999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-5965496.0033</v>
      </c>
      <c r="R54" s="103"/>
      <c r="S54" s="50">
        <f>+S50</f>
        <v>351795.45670000004</v>
      </c>
      <c r="T54" s="103"/>
      <c r="U54" s="50">
        <f>+U50</f>
        <v>169262.39880000008</v>
      </c>
      <c r="V54" s="50"/>
      <c r="W54" s="50">
        <f>+W50</f>
        <v>-800986.14059999981</v>
      </c>
      <c r="X54" s="50"/>
      <c r="Y54" s="50">
        <f>+Y50</f>
        <v>0</v>
      </c>
      <c r="Z54" s="103"/>
      <c r="AA54" s="50">
        <f>+AA50</f>
        <v>32408.258300000001</v>
      </c>
      <c r="AB54" s="103"/>
      <c r="AC54" s="50">
        <f>+AC50</f>
        <v>-2899513.5694000004</v>
      </c>
      <c r="AD54" s="50"/>
      <c r="AE54" s="50">
        <f>+AE50</f>
        <v>51375</v>
      </c>
      <c r="AF54" s="103"/>
      <c r="AG54" s="50">
        <f>+AG50</f>
        <v>-41148762.102199987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36789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-99083447.484500006</v>
      </c>
      <c r="D56" s="98"/>
      <c r="E56" s="40">
        <f>+('[1]Roll-2'!$E19)</f>
        <v>63069539.844400004</v>
      </c>
      <c r="F56" s="98"/>
      <c r="G56" s="40">
        <f>+('[1]Roll-3'!$E19)</f>
        <v>613927.571</v>
      </c>
      <c r="H56" s="98"/>
      <c r="I56" s="40">
        <f>+('[1]Roll-4'!$E19)</f>
        <v>-1114934.7096000002</v>
      </c>
      <c r="J56" s="98"/>
      <c r="K56" s="40">
        <f>+('[1]Roll-5'!$E19)</f>
        <v>2573052.8668</v>
      </c>
      <c r="L56" s="98"/>
      <c r="M56" s="40">
        <f>+('[1]Roll-6'!$E19)</f>
        <v>0</v>
      </c>
      <c r="N56" s="98"/>
      <c r="O56" s="40">
        <f>+('[1]Roll-7'!$E19)</f>
        <v>-21867.248799999998</v>
      </c>
      <c r="P56" s="98"/>
      <c r="Q56" s="40">
        <f>'[1]Roll-8'!$E19</f>
        <v>6452978.6550000003</v>
      </c>
      <c r="R56" s="98"/>
      <c r="S56" s="40">
        <f>'[1]Roll-9'!$E19</f>
        <v>-42726.556900000003</v>
      </c>
      <c r="T56" s="98"/>
      <c r="U56" s="40">
        <f>+('[1]Roll-10'!$E19)</f>
        <v>364348.68650000001</v>
      </c>
      <c r="V56" s="41"/>
      <c r="W56" s="40">
        <f>+('[1]Roll-11'!$E19)</f>
        <v>1940153.9750999999</v>
      </c>
      <c r="X56" s="41"/>
      <c r="Y56" s="40">
        <f>+('[1]Roll-12'!$E19)</f>
        <v>0</v>
      </c>
      <c r="Z56" s="98"/>
      <c r="AA56" s="40">
        <f>+('[1]Roll-13'!$E19)</f>
        <v>15984.890300000001</v>
      </c>
      <c r="AB56" s="98"/>
      <c r="AC56" s="40">
        <f>+('[1]Roll-14'!$E19)</f>
        <v>2699563.6438000002</v>
      </c>
      <c r="AD56" s="41"/>
      <c r="AE56" s="40">
        <f>+('[1]Roll-15'!$E19)</f>
        <v>51375</v>
      </c>
      <c r="AF56" s="98"/>
      <c r="AG56" s="46">
        <f>C56+E56+G56+I56+K56+M56+O56+Q56+S56+U56+W56+Y56+AA56+AC56</f>
        <v>-22533425.866899997</v>
      </c>
      <c r="AH56" s="99"/>
    </row>
    <row r="57" spans="1:38" x14ac:dyDescent="0.2">
      <c r="A57" s="33" t="s">
        <v>36</v>
      </c>
      <c r="B57" s="98"/>
      <c r="C57" s="40">
        <f>('[1]Roll-1'!$B58)</f>
        <v>-795.84849999999983</v>
      </c>
      <c r="D57" s="98"/>
      <c r="E57" s="40">
        <f>('[1]Roll-2'!$B58)</f>
        <v>22353.812500000004</v>
      </c>
      <c r="F57" s="98"/>
      <c r="G57" s="40">
        <f>('[1]Roll-3'!$B58)</f>
        <v>5.8373000000000008</v>
      </c>
      <c r="H57" s="98"/>
      <c r="I57" s="40">
        <f>('[1]Roll-4'!$B58)</f>
        <v>314.57380000000001</v>
      </c>
      <c r="J57" s="98"/>
      <c r="K57" s="40">
        <f>('[1]Roll-5'!$B58)</f>
        <v>1173.8448000000001</v>
      </c>
      <c r="L57" s="98"/>
      <c r="M57" s="40">
        <f>('[1]Roll-6'!$B58)</f>
        <v>0</v>
      </c>
      <c r="N57" s="98"/>
      <c r="O57" s="40">
        <f>('[1]Roll-7'!$B58)</f>
        <v>-3.330000000000001E-2</v>
      </c>
      <c r="P57" s="98"/>
      <c r="Q57" s="40">
        <f>('[1]Roll-8'!$B58)</f>
        <v>4731.3462</v>
      </c>
      <c r="R57" s="98"/>
      <c r="S57" s="40">
        <f>('[1]Roll-9'!$B58)</f>
        <v>0.97149999999999992</v>
      </c>
      <c r="T57" s="98"/>
      <c r="U57" s="40">
        <f>('[1]Roll-10'!$B58)</f>
        <v>3.3887</v>
      </c>
      <c r="V57" s="41"/>
      <c r="W57" s="40">
        <f>('[1]Roll-11'!$B58)</f>
        <v>-16.622299999999996</v>
      </c>
      <c r="X57" s="41"/>
      <c r="Y57" s="40">
        <f>('[1]Roll-12'!$B58)</f>
        <v>0</v>
      </c>
      <c r="Z57" s="98"/>
      <c r="AA57" s="40">
        <f>('[1]Roll-13'!$B58)</f>
        <v>0.57110000000000016</v>
      </c>
      <c r="AB57" s="98"/>
      <c r="AC57" s="40">
        <f>('[1]Roll-14'!$B58)</f>
        <v>1657.6808000000001</v>
      </c>
      <c r="AD57" s="41"/>
      <c r="AE57" s="40">
        <f>('[1]Roll-15'!$B58)</f>
        <v>0</v>
      </c>
      <c r="AF57" s="98"/>
      <c r="AG57" s="46">
        <f>C57+E57+G57+I57+K57+M57+O57+Q57+S57+U57+W57+Y57+AA57+AC57</f>
        <v>29429.522600000004</v>
      </c>
      <c r="AH57" s="99"/>
    </row>
    <row r="58" spans="1:38" x14ac:dyDescent="0.2">
      <c r="A58" s="33" t="s">
        <v>37</v>
      </c>
      <c r="B58" s="98"/>
      <c r="C58" s="40">
        <f>('[1]Roll-1'!$B59)</f>
        <v>1756.4154000000003</v>
      </c>
      <c r="D58" s="98"/>
      <c r="E58" s="40">
        <f>('[1]Roll-2'!$B59)</f>
        <v>165464.09529999999</v>
      </c>
      <c r="F58" s="98"/>
      <c r="G58" s="40">
        <f>('[1]Roll-3'!$B59)</f>
        <v>-415.76579999999996</v>
      </c>
      <c r="H58" s="98"/>
      <c r="I58" s="40">
        <f>('[1]Roll-4'!$B59)</f>
        <v>-3912.7144999999996</v>
      </c>
      <c r="J58" s="98"/>
      <c r="K58" s="40">
        <f>('[1]Roll-5'!$B59)</f>
        <v>7622.8749000000007</v>
      </c>
      <c r="L58" s="98"/>
      <c r="M58" s="40">
        <f>('[1]Roll-6'!$B59)</f>
        <v>0</v>
      </c>
      <c r="N58" s="98"/>
      <c r="O58" s="40">
        <f>('[1]Roll-7'!$B59)</f>
        <v>-17.3508</v>
      </c>
      <c r="P58" s="98"/>
      <c r="Q58" s="40">
        <f>('[1]Roll-8'!$B59)</f>
        <v>23152.037099999998</v>
      </c>
      <c r="R58" s="98"/>
      <c r="S58" s="40">
        <f>('[1]Roll-9'!$B59)</f>
        <v>-82.211199999999991</v>
      </c>
      <c r="T58" s="98"/>
      <c r="U58" s="40">
        <f>('[1]Roll-10'!$B59)</f>
        <v>497.66619999999995</v>
      </c>
      <c r="V58" s="41"/>
      <c r="W58" s="40">
        <f>('[1]Roll-11'!$B59)</f>
        <v>-1063.5206000000001</v>
      </c>
      <c r="X58" s="41"/>
      <c r="Y58" s="40">
        <f>('[1]Roll-12'!$B59)</f>
        <v>0</v>
      </c>
      <c r="Z58" s="98"/>
      <c r="AA58" s="40">
        <f>('[1]Roll-13'!$B59)</f>
        <v>73.1357</v>
      </c>
      <c r="AB58" s="98"/>
      <c r="AC58" s="40">
        <f>('[1]Roll-14'!$B59)</f>
        <v>9596.5054</v>
      </c>
      <c r="AD58" s="41"/>
      <c r="AE58" s="40">
        <f>('[1]Roll-15'!$B59)</f>
        <v>0</v>
      </c>
      <c r="AF58" s="98"/>
      <c r="AG58" s="46">
        <f>C58+E58+G58+I58+K58+M58+O58+Q58+S58+U58+W58+Y58+AA58+AC58</f>
        <v>202671.16710000002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-99083447.484500006</v>
      </c>
      <c r="D60" s="98"/>
      <c r="E60" s="40">
        <f>E56</f>
        <v>63069539.844400004</v>
      </c>
      <c r="F60" s="98"/>
      <c r="G60" s="40">
        <f>G56</f>
        <v>613927.571</v>
      </c>
      <c r="H60" s="98"/>
      <c r="I60" s="40">
        <f>I56</f>
        <v>-1114934.7096000002</v>
      </c>
      <c r="J60" s="98"/>
      <c r="K60" s="40">
        <f>K56</f>
        <v>2573052.8668</v>
      </c>
      <c r="L60" s="98"/>
      <c r="M60" s="40">
        <f>M56</f>
        <v>0</v>
      </c>
      <c r="N60" s="98"/>
      <c r="O60" s="40">
        <f>O56</f>
        <v>-21867.248799999998</v>
      </c>
      <c r="P60" s="98"/>
      <c r="Q60" s="40">
        <f>Q56</f>
        <v>6452978.6550000003</v>
      </c>
      <c r="R60" s="98"/>
      <c r="S60" s="40">
        <f>S56</f>
        <v>-42726.556900000003</v>
      </c>
      <c r="T60" s="98"/>
      <c r="U60" s="40">
        <f>U56</f>
        <v>364348.68650000001</v>
      </c>
      <c r="V60" s="41"/>
      <c r="W60" s="40">
        <f>W56</f>
        <v>1940153.9750999999</v>
      </c>
      <c r="X60" s="41"/>
      <c r="Y60" s="40">
        <f>Y56-SUM(Y57:Y58)</f>
        <v>0</v>
      </c>
      <c r="Z60" s="98"/>
      <c r="AA60" s="40">
        <f>AA56</f>
        <v>15984.890300000001</v>
      </c>
      <c r="AB60" s="98"/>
      <c r="AC60" s="40">
        <f>AC56</f>
        <v>2699563.6438000002</v>
      </c>
      <c r="AD60" s="41"/>
      <c r="AE60" s="40">
        <f>AE56</f>
        <v>51375</v>
      </c>
      <c r="AF60" s="98"/>
      <c r="AG60" s="46">
        <f>C60+E60+G60+I60+K60+M60+O60+Q60+S60+U60+W60+Y60+AA60+AC60</f>
        <v>-22533425.866899997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4146217.8932000003</v>
      </c>
      <c r="D62" s="98"/>
      <c r="E62" s="40">
        <f>+'[1]Roll-2'!$E36</f>
        <v>11195547.5878</v>
      </c>
      <c r="F62" s="98"/>
      <c r="G62" s="40">
        <f>+'[1]Roll-3'!$E36</f>
        <v>-1850093.9892000002</v>
      </c>
      <c r="H62" s="98"/>
      <c r="I62" s="40">
        <f>+'[1]Roll-4'!$E36</f>
        <v>37659.134999999995</v>
      </c>
      <c r="J62" s="98"/>
      <c r="K62" s="40">
        <f>+'[1]Roll-5'!$E36</f>
        <v>388821.46310000005</v>
      </c>
      <c r="L62" s="98"/>
      <c r="M62" s="40">
        <f>+'[1]Roll-6'!$E36</f>
        <v>-71632.579500000007</v>
      </c>
      <c r="N62" s="98"/>
      <c r="O62" s="40">
        <f>+'[1]Roll-7'!$E36</f>
        <v>-414333.49559999997</v>
      </c>
      <c r="P62" s="98"/>
      <c r="Q62" s="40">
        <f>+'[1]Roll-8'!$E36</f>
        <v>1011887.5634999999</v>
      </c>
      <c r="R62" s="98"/>
      <c r="S62" s="40">
        <f>+'[1]Roll-9'!$E36</f>
        <v>-103219.6309</v>
      </c>
      <c r="T62" s="98"/>
      <c r="U62" s="40">
        <f>+'[1]Roll-10'!$E36</f>
        <v>-823236.68530000001</v>
      </c>
      <c r="V62" s="98"/>
      <c r="W62" s="40">
        <f>+'[1]Roll-11'!$E36</f>
        <v>-13507.859999999995</v>
      </c>
      <c r="X62" s="41"/>
      <c r="Y62" s="40">
        <f>+'[1]Roll-12'!$E36</f>
        <v>-49675</v>
      </c>
      <c r="Z62" s="98"/>
      <c r="AA62" s="40">
        <f>+'[1]Roll-13'!$E36</f>
        <v>-304229.8579</v>
      </c>
      <c r="AB62" s="98"/>
      <c r="AC62" s="40">
        <f>+'[1]Roll-14'!$E36</f>
        <v>-114679.2294</v>
      </c>
      <c r="AD62" s="98"/>
      <c r="AE62" s="40">
        <f>+'[1]Roll-15'!$E36</f>
        <v>116625</v>
      </c>
      <c r="AF62" s="98"/>
      <c r="AG62" s="46">
        <f>C62+E62+G62+I62+K62+M62+O62+Q62+S62+U62+W62+Y62+AA62+AC62</f>
        <v>13035525.314800002</v>
      </c>
      <c r="AH62" s="99"/>
    </row>
    <row r="63" spans="1:38" x14ac:dyDescent="0.2">
      <c r="A63" s="24" t="s">
        <v>41</v>
      </c>
      <c r="B63" s="98">
        <f>C63-SUM(C60:C62)+('[1]Roll-1'!B67/1000)*0</f>
        <v>-0.22169998288154602</v>
      </c>
      <c r="C63" s="40">
        <f>C36+C53</f>
        <v>-94937229.812999994</v>
      </c>
      <c r="D63" s="98">
        <f>E63-SUM(E60:E62)+('[1]Roll-2'!D67/1000)*0</f>
        <v>7.7700033783912659E-2</v>
      </c>
      <c r="E63" s="40">
        <f>E36+E53</f>
        <v>74265087.509900033</v>
      </c>
      <c r="F63" s="98">
        <f>G63-SUM(G60:G62)+('[1]Roll-3'!G67/1000)*0</f>
        <v>-2.0199999678879976E-2</v>
      </c>
      <c r="G63" s="40">
        <f>G36+G53</f>
        <v>-1236166.4383999999</v>
      </c>
      <c r="H63" s="98">
        <f>I63-SUM(I60:I62)+('[1]Roll-3'!H67/1000)*0</f>
        <v>0</v>
      </c>
      <c r="I63" s="40">
        <f>I36+I53</f>
        <v>-1077275.5746000002</v>
      </c>
      <c r="J63" s="98">
        <f>K63-SUM(K60:K62)+('[1]Roll-3'!J67/1000)*0</f>
        <v>-5.1900000311434269E-2</v>
      </c>
      <c r="K63" s="40">
        <f>K36+K53</f>
        <v>2961874.2779999999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0</v>
      </c>
      <c r="O63" s="40">
        <f>O36+O53</f>
        <v>-436200.74439999997</v>
      </c>
      <c r="P63" s="98">
        <f>Q63-SUM(Q60:Q62)+('[1]Roll-8'!P67/1000)*0</f>
        <v>-9.3132257461547852E-10</v>
      </c>
      <c r="Q63" s="40">
        <f>Q36+Q53</f>
        <v>7464866.2184999995</v>
      </c>
      <c r="R63" s="98">
        <f>S63-SUM(S60:S62)+('[1]Roll-9'!R67/1000)*0</f>
        <v>1.1400000017601997E-2</v>
      </c>
      <c r="S63" s="40">
        <f>S36+S53</f>
        <v>-145946.1764</v>
      </c>
      <c r="T63" s="98">
        <f>U63-SUM(U60:U62)+('[1]Roll-10'!U67/1000)*0</f>
        <v>5.8207660913467407E-11</v>
      </c>
      <c r="U63" s="40">
        <f>U36+U53</f>
        <v>-458887.99879999994</v>
      </c>
      <c r="V63" s="98">
        <f>W63-SUM(W60:W62)+('[1]Roll-10'!V67/1000)*0</f>
        <v>2.3283064365386963E-10</v>
      </c>
      <c r="W63" s="40">
        <f>W36+W53</f>
        <v>1926646.1151000001</v>
      </c>
      <c r="X63" s="41"/>
      <c r="Y63" s="40">
        <f>Y36+Y53-Y49</f>
        <v>-49675</v>
      </c>
      <c r="Z63" s="98">
        <f>AA63-SUM(AA60:AA62)+('[1]Roll-13'!Z67/1000)*0</f>
        <v>-5.8207660913467407E-11</v>
      </c>
      <c r="AA63" s="40">
        <f>AA36+AA53</f>
        <v>-288244.96760000003</v>
      </c>
      <c r="AB63" s="98">
        <f>AC63-SUM(AC60:AC62)+('[1]Roll-14'!AB67/1000)*0</f>
        <v>-4.6566128730773926E-10</v>
      </c>
      <c r="AC63" s="40">
        <f>AC36+AC53</f>
        <v>2584884.4143999997</v>
      </c>
      <c r="AD63" s="98">
        <f>AE63-SUM(AE60:AE62)+('[1]Roll-14'!AD67/1000)*0</f>
        <v>0</v>
      </c>
      <c r="AE63" s="40">
        <f>AE36+AE53</f>
        <v>168000</v>
      </c>
      <c r="AF63" s="98"/>
      <c r="AG63" s="46">
        <f>C63+E63+G63+I63+K63+M63+O63+Q63+S63+U63+W63+Y63+AA63+AC63</f>
        <v>-9497900.7567999586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0.22169998288154602</v>
      </c>
      <c r="C67" s="57"/>
      <c r="D67" s="98">
        <f>SUM(E69:E71)-E63+E66</f>
        <v>-7.7700033783912659E-2</v>
      </c>
      <c r="E67" s="57"/>
      <c r="F67" s="98">
        <f>SUM(G69:G71)-G63+G66</f>
        <v>2.0199999678879976E-2</v>
      </c>
      <c r="G67" s="57"/>
      <c r="H67" s="98">
        <f>SUM(I69:I71)-I63+I66</f>
        <v>0</v>
      </c>
      <c r="I67" s="57"/>
      <c r="J67" s="98">
        <f>SUM(K69:K71)-K63+K66</f>
        <v>5.1900000311434269E-2</v>
      </c>
      <c r="K67" s="57"/>
      <c r="L67" s="98">
        <f>SUM(M69:M71)-M63+M66</f>
        <v>0</v>
      </c>
      <c r="M67" s="57"/>
      <c r="N67" s="98">
        <f>SUM(O69:O71)-O63+O66</f>
        <v>0</v>
      </c>
      <c r="O67" s="57"/>
      <c r="P67" s="98">
        <f>SUM(Q69:Q71)-Q63+Q66</f>
        <v>9.3132257461547852E-10</v>
      </c>
      <c r="Q67" s="57"/>
      <c r="R67" s="98">
        <f>SUM(S69:S71)-S63+S66</f>
        <v>-1.1400000017601997E-2</v>
      </c>
      <c r="S67" s="57"/>
      <c r="T67" s="98">
        <f>SUM(U69:U71)-U63+U66</f>
        <v>-5.8207660913467407E-11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5.8207660913467407E-11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36789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-99083447.484500006</v>
      </c>
      <c r="D69" s="98"/>
      <c r="E69" s="40">
        <f>+E60</f>
        <v>63069539.844400004</v>
      </c>
      <c r="F69" s="98"/>
      <c r="G69" s="40">
        <f>+G60</f>
        <v>613927.571</v>
      </c>
      <c r="H69" s="98"/>
      <c r="I69" s="40">
        <f>+I60</f>
        <v>-1114934.7096000002</v>
      </c>
      <c r="J69" s="98"/>
      <c r="K69" s="40">
        <f>+K60</f>
        <v>2573052.8668</v>
      </c>
      <c r="L69" s="98"/>
      <c r="M69" s="40">
        <f>+M60</f>
        <v>0</v>
      </c>
      <c r="N69" s="98"/>
      <c r="O69" s="40">
        <f>+O60</f>
        <v>-21867.248799999998</v>
      </c>
      <c r="P69" s="98"/>
      <c r="Q69" s="40">
        <f>+Q60</f>
        <v>6452978.6550000003</v>
      </c>
      <c r="R69" s="98"/>
      <c r="S69" s="40">
        <f>+S60</f>
        <v>-42726.556900000003</v>
      </c>
      <c r="T69" s="98"/>
      <c r="U69" s="40">
        <f>+U60</f>
        <v>364348.68650000001</v>
      </c>
      <c r="V69" s="41"/>
      <c r="W69" s="40">
        <f>+W60</f>
        <v>1940153.9750999999</v>
      </c>
      <c r="X69" s="41"/>
      <c r="Y69" s="40">
        <f>+Y60</f>
        <v>0</v>
      </c>
      <c r="Z69" s="98"/>
      <c r="AA69" s="40">
        <f>+AA60</f>
        <v>15984.890300000001</v>
      </c>
      <c r="AB69" s="98"/>
      <c r="AC69" s="40">
        <f>+AC60</f>
        <v>2699563.6438000002</v>
      </c>
      <c r="AD69" s="41"/>
      <c r="AE69" s="40">
        <f>+AE60</f>
        <v>51375</v>
      </c>
      <c r="AF69" s="98"/>
      <c r="AG69" s="46">
        <f>C69+E69+G69+I69+K69+M69+O69+Q69+S69+U69+W69+Y69+AA69+AC69</f>
        <v>-22533425.866899997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4146217.8932000003</v>
      </c>
      <c r="D71" s="98"/>
      <c r="E71" s="40">
        <f>+E62</f>
        <v>11195547.5878</v>
      </c>
      <c r="F71" s="98"/>
      <c r="G71" s="40">
        <f>+G62</f>
        <v>-1850093.9892000002</v>
      </c>
      <c r="H71" s="98"/>
      <c r="I71" s="40">
        <f>+I62</f>
        <v>37659.134999999995</v>
      </c>
      <c r="J71" s="98"/>
      <c r="K71" s="40">
        <f>+K62</f>
        <v>388821.46310000005</v>
      </c>
      <c r="L71" s="98"/>
      <c r="M71" s="40">
        <f>+M62</f>
        <v>-71632.579500000007</v>
      </c>
      <c r="N71" s="98"/>
      <c r="O71" s="40">
        <f>+O62</f>
        <v>-414333.49559999997</v>
      </c>
      <c r="P71" s="98"/>
      <c r="Q71" s="40">
        <f>+Q62</f>
        <v>1011887.5634999999</v>
      </c>
      <c r="R71" s="98"/>
      <c r="S71" s="40">
        <f>+S62</f>
        <v>-103219.6309</v>
      </c>
      <c r="T71" s="98"/>
      <c r="U71" s="40">
        <f>+U62</f>
        <v>-823236.68530000001</v>
      </c>
      <c r="V71" s="41"/>
      <c r="W71" s="40">
        <f>+W62</f>
        <v>-13507.859999999995</v>
      </c>
      <c r="X71" s="41"/>
      <c r="Y71" s="40">
        <f>+Y62</f>
        <v>-49675</v>
      </c>
      <c r="Z71" s="98"/>
      <c r="AA71" s="40">
        <f>+AA62</f>
        <v>-304229.8579</v>
      </c>
      <c r="AB71" s="98"/>
      <c r="AC71" s="40">
        <f>+AC62</f>
        <v>-114679.2294</v>
      </c>
      <c r="AD71" s="41"/>
      <c r="AE71" s="40">
        <f>+AE62</f>
        <v>116625</v>
      </c>
      <c r="AF71" s="98"/>
      <c r="AG71" s="46">
        <f>C71+E71+G71+I71+K71+M71+O71+Q71+S71+U71+W71+Y71+AA71+AC71</f>
        <v>13035525.314800002</v>
      </c>
      <c r="AH71" s="99"/>
    </row>
    <row r="72" spans="1:39" x14ac:dyDescent="0.2">
      <c r="A72" s="60" t="s">
        <v>41</v>
      </c>
      <c r="B72" s="102"/>
      <c r="C72" s="61">
        <f>SUM(C69:C71)</f>
        <v>-94937229.591300011</v>
      </c>
      <c r="D72" s="102"/>
      <c r="E72" s="61">
        <f>SUM(E69:E71)</f>
        <v>74265087.4322</v>
      </c>
      <c r="F72" s="102"/>
      <c r="G72" s="61">
        <f>SUM(G69:G71)</f>
        <v>-1236166.4182000002</v>
      </c>
      <c r="H72" s="102"/>
      <c r="I72" s="61">
        <f>SUM(I69:I71)</f>
        <v>-1077275.5746000002</v>
      </c>
      <c r="J72" s="102"/>
      <c r="K72" s="61">
        <f>SUM(K69:K71)</f>
        <v>2961874.3299000002</v>
      </c>
      <c r="L72" s="102"/>
      <c r="M72" s="61">
        <f>SUM(M69:M71)</f>
        <v>-71632.579500000007</v>
      </c>
      <c r="N72" s="102"/>
      <c r="O72" s="61">
        <f>SUM(O69:O71)</f>
        <v>-436200.74439999997</v>
      </c>
      <c r="P72" s="102"/>
      <c r="Q72" s="61">
        <f>SUM(Q69:Q71)</f>
        <v>7464866.2185000004</v>
      </c>
      <c r="R72" s="102"/>
      <c r="S72" s="61">
        <f>SUM(S69:S71)</f>
        <v>-145946.18780000001</v>
      </c>
      <c r="T72" s="102"/>
      <c r="U72" s="61">
        <f>SUM(U69:U71)</f>
        <v>-458887.9988</v>
      </c>
      <c r="V72" s="102"/>
      <c r="W72" s="61">
        <f>SUM(W69:W71)</f>
        <v>1926646.1150999998</v>
      </c>
      <c r="X72" s="102"/>
      <c r="Y72" s="61">
        <f>SUM(Y69:Y71)</f>
        <v>-49675</v>
      </c>
      <c r="Z72" s="102"/>
      <c r="AA72" s="61">
        <f>SUM(AA69:AA71)</f>
        <v>-288244.96759999997</v>
      </c>
      <c r="AB72" s="102"/>
      <c r="AC72" s="61">
        <f>SUM(AC69:AC71)</f>
        <v>2584884.4144000001</v>
      </c>
      <c r="AD72" s="62"/>
      <c r="AE72" s="61">
        <f>SUM(AE69:AE71)</f>
        <v>168000</v>
      </c>
      <c r="AF72" s="102"/>
      <c r="AG72" s="46">
        <f>C72+E72+G72+I72+K72+M72+O72+Q72+S72+U72+W72+Y72+AA72+AC72</f>
        <v>-9497900.5521000102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18562.794400000013</v>
      </c>
      <c r="E77" s="68">
        <f t="shared" ref="E77:E85" si="2">E41-E95</f>
        <v>29243.637800000026</v>
      </c>
      <c r="G77" s="68">
        <f t="shared" ref="G77:G85" si="3">G41-G95</f>
        <v>0</v>
      </c>
      <c r="I77" s="68">
        <f t="shared" ref="I77:I85" si="4">I41-I95</f>
        <v>8662.6373999999996</v>
      </c>
      <c r="K77" s="68">
        <f t="shared" ref="K77:K85" si="5">K41-K95</f>
        <v>-297.25900000000547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16588.438600000009</v>
      </c>
      <c r="R77" s="89"/>
      <c r="S77" s="68">
        <f t="shared" ref="S77:S85" si="9">S41-S95</f>
        <v>-386.72490000000107</v>
      </c>
      <c r="T77" s="89"/>
      <c r="U77" s="68">
        <f t="shared" ref="U77:U85" si="10">U41-U95</f>
        <v>15468.9954</v>
      </c>
      <c r="V77" s="68"/>
      <c r="W77" s="68">
        <f t="shared" ref="W77:W85" si="11">W41-W95</f>
        <v>-8894.6723999999813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-1959.7820000000065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76988.06530000006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-7126.7602000012994</v>
      </c>
      <c r="E78" s="68">
        <f t="shared" si="2"/>
        <v>0</v>
      </c>
      <c r="G78" s="68">
        <f t="shared" si="3"/>
        <v>11220.000300000422</v>
      </c>
      <c r="I78" s="68">
        <f t="shared" si="4"/>
        <v>13919.5308</v>
      </c>
      <c r="K78" s="68">
        <f t="shared" si="5"/>
        <v>0</v>
      </c>
      <c r="M78" s="68">
        <f t="shared" si="6"/>
        <v>0</v>
      </c>
      <c r="O78" s="68">
        <f t="shared" si="7"/>
        <v>1E-4</v>
      </c>
      <c r="P78" s="89"/>
      <c r="Q78" s="68">
        <f t="shared" si="8"/>
        <v>0</v>
      </c>
      <c r="R78" s="89"/>
      <c r="S78" s="68">
        <f t="shared" si="9"/>
        <v>28360</v>
      </c>
      <c r="T78" s="89"/>
      <c r="U78" s="68">
        <f t="shared" si="10"/>
        <v>-34798.825099999987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-1E-4</v>
      </c>
      <c r="AC78" s="68">
        <f t="shared" si="14"/>
        <v>0</v>
      </c>
      <c r="AD78" s="68"/>
      <c r="AE78" s="68">
        <f t="shared" si="15"/>
        <v>-13500</v>
      </c>
      <c r="AG78" s="41">
        <f t="shared" si="16"/>
        <v>-1926.0542000008663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-862031.02049999684</v>
      </c>
      <c r="G79" s="68">
        <f t="shared" si="3"/>
        <v>0</v>
      </c>
      <c r="I79" s="68">
        <f t="shared" si="4"/>
        <v>0</v>
      </c>
      <c r="K79" s="68">
        <f t="shared" si="5"/>
        <v>-30971.831599999918</v>
      </c>
      <c r="M79" s="68">
        <f t="shared" si="6"/>
        <v>0</v>
      </c>
      <c r="O79" s="68">
        <f t="shared" si="7"/>
        <v>0</v>
      </c>
      <c r="P79" s="89"/>
      <c r="Q79" s="68">
        <f t="shared" si="8"/>
        <v>-84723.560100000352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-33638.863499999978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-14349.507300000172</v>
      </c>
      <c r="AD79" s="68"/>
      <c r="AE79" s="68">
        <f t="shared" si="15"/>
        <v>0</v>
      </c>
      <c r="AG79" s="41">
        <f t="shared" si="16"/>
        <v>-1025714.7829999973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11436.034199998714</v>
      </c>
      <c r="D86" s="107"/>
      <c r="E86" s="70">
        <f>SUM(E77:E85)</f>
        <v>-832787.38269999682</v>
      </c>
      <c r="F86" s="107"/>
      <c r="G86" s="70">
        <f>SUM(G77:G85)</f>
        <v>11220.000300000422</v>
      </c>
      <c r="H86" s="107"/>
      <c r="I86" s="70">
        <f>SUM(I77:I85)</f>
        <v>22582.1682</v>
      </c>
      <c r="J86" s="107"/>
      <c r="K86" s="70">
        <f>SUM(K77:K85)</f>
        <v>-31269.090599999923</v>
      </c>
      <c r="L86" s="107"/>
      <c r="M86" s="70">
        <f>SUM(M77:M85)</f>
        <v>0</v>
      </c>
      <c r="N86" s="107"/>
      <c r="O86" s="70">
        <f>SUM(O77:O85)</f>
        <v>1E-4</v>
      </c>
      <c r="P86" s="107"/>
      <c r="Q86" s="70">
        <f>SUM(Q77:Q85)</f>
        <v>-68135.121500000343</v>
      </c>
      <c r="R86" s="107"/>
      <c r="S86" s="70">
        <f>SUM(S77:S85)</f>
        <v>27973.275099999999</v>
      </c>
      <c r="T86" s="107"/>
      <c r="U86" s="70">
        <f>SUM(U77:U85)</f>
        <v>-19329.829699999987</v>
      </c>
      <c r="V86" s="71"/>
      <c r="W86" s="70">
        <f>SUM(W77:W85)</f>
        <v>-42533.535899999959</v>
      </c>
      <c r="X86" s="71"/>
      <c r="Y86" s="70">
        <f>SUM(Y77:Y85)</f>
        <v>0</v>
      </c>
      <c r="Z86" s="107"/>
      <c r="AA86" s="70">
        <f>SUM(AA77:AA85)</f>
        <v>-1E-4</v>
      </c>
      <c r="AB86" s="107"/>
      <c r="AC86" s="70">
        <f>SUM(AC77:AC85)</f>
        <v>-16309.289300000179</v>
      </c>
      <c r="AD86" s="71"/>
      <c r="AE86" s="70">
        <f>SUM(AE77:AE85)</f>
        <v>-13500</v>
      </c>
      <c r="AF86" s="107"/>
      <c r="AG86" s="72">
        <f>SUM(AG77:AG85)</f>
        <v>-950652.77189999807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-2.2355000000000018</v>
      </c>
      <c r="D88" s="107"/>
      <c r="E88" s="70">
        <f>E52-E106</f>
        <v>-93.997200000001612</v>
      </c>
      <c r="F88" s="107"/>
      <c r="G88" s="70">
        <f>G52-G106</f>
        <v>2.8000000000076852E-3</v>
      </c>
      <c r="H88" s="107"/>
      <c r="I88" s="70">
        <f>I52-I106</f>
        <v>4.4254000000000007</v>
      </c>
      <c r="J88" s="107"/>
      <c r="K88" s="70">
        <f>K52-K106</f>
        <v>-4.8967000000000098</v>
      </c>
      <c r="L88" s="107"/>
      <c r="M88" s="70">
        <f>M52-M106</f>
        <v>0</v>
      </c>
      <c r="N88" s="107"/>
      <c r="O88" s="70">
        <f>O52-O106</f>
        <v>6.0000000000000331E-4</v>
      </c>
      <c r="P88" s="107"/>
      <c r="Q88" s="70">
        <f>Q52-Q106</f>
        <v>-9.0028999999999542</v>
      </c>
      <c r="R88" s="107"/>
      <c r="S88" s="70">
        <f>S52-S106</f>
        <v>1.8999999999991246E-3</v>
      </c>
      <c r="T88" s="107"/>
      <c r="U88" s="70">
        <f>U52-U106</f>
        <v>-6.4588999999999999</v>
      </c>
      <c r="V88" s="71"/>
      <c r="W88" s="70">
        <f>W52-W106</f>
        <v>-6.1534000000000049</v>
      </c>
      <c r="X88" s="71"/>
      <c r="Y88" s="70">
        <f>Y52-Y106</f>
        <v>0</v>
      </c>
      <c r="Z88" s="107"/>
      <c r="AA88" s="70">
        <f>AA52-AA106</f>
        <v>-5.9999999999999984E-3</v>
      </c>
      <c r="AB88" s="107"/>
      <c r="AC88" s="70">
        <f>AC52-AC106</f>
        <v>-1.7102999999999611</v>
      </c>
      <c r="AD88" s="71"/>
      <c r="AE88" s="70">
        <f>AE52-AE106</f>
        <v>0</v>
      </c>
      <c r="AF88" s="107"/>
      <c r="AG88" s="44">
        <f>C88+E88+G88+I88+K88+M88+O88+Q88+S88+U88+W88+Y88+AA88+AC88</f>
        <v>-120.03020000000154</v>
      </c>
      <c r="AH88" s="99"/>
    </row>
    <row r="89" spans="1:38" x14ac:dyDescent="0.2">
      <c r="A89" s="69" t="s">
        <v>46</v>
      </c>
      <c r="B89" s="108">
        <f>SUM(C86:C88)+C75-C89</f>
        <v>-6.1027094488963485E-9</v>
      </c>
      <c r="C89" s="72">
        <f>C63-C91</f>
        <v>11433.798700004816</v>
      </c>
      <c r="D89" s="108">
        <f>SUM(E86:E88)+E75-E89</f>
        <v>-1.8160790205001831E-8</v>
      </c>
      <c r="E89" s="72">
        <f>E63-E91</f>
        <v>-832881.37989997864</v>
      </c>
      <c r="F89" s="108">
        <f>SUM(G86:G88)+G75-G89</f>
        <v>1.0004441719502211E-10</v>
      </c>
      <c r="G89" s="72">
        <f>G63-G91</f>
        <v>11220.003100000322</v>
      </c>
      <c r="H89" s="108">
        <f>SUM(I86:I88)+I75-I89</f>
        <v>0</v>
      </c>
      <c r="I89" s="72">
        <f>I63-I91</f>
        <v>22586.593600000022</v>
      </c>
      <c r="J89" s="108">
        <f>SUM(K86:K88)+K75-K89</f>
        <v>2.2919266484677792E-10</v>
      </c>
      <c r="K89" s="72">
        <f>K63-K91</f>
        <v>-31273.987300000153</v>
      </c>
      <c r="L89" s="108">
        <f>SUM(M86:M88)+M75-M89</f>
        <v>0</v>
      </c>
      <c r="M89" s="72">
        <f>M63-M91</f>
        <v>0</v>
      </c>
      <c r="N89" s="108">
        <f>SUM(O86:O88)+O75-O89</f>
        <v>-3.3248212559858215E-11</v>
      </c>
      <c r="O89" s="72">
        <f>O63-O91</f>
        <v>7.0000003324821591E-4</v>
      </c>
      <c r="P89" s="108">
        <f>SUM(Q86:Q88)+Q75-Q89</f>
        <v>6.6938810050487518E-10</v>
      </c>
      <c r="Q89" s="72">
        <f>Q63-Q91</f>
        <v>-68144.124400001019</v>
      </c>
      <c r="R89" s="108">
        <f>SUM(S86:S88)+S75-S89</f>
        <v>-6.184563972055912E-11</v>
      </c>
      <c r="S89" s="72">
        <f>S63-S91</f>
        <v>27973.27700000006</v>
      </c>
      <c r="T89" s="108">
        <f>SUM(U86:U88)+U75-U89</f>
        <v>0</v>
      </c>
      <c r="U89" s="72">
        <f>U63-U91</f>
        <v>-19336.288599999971</v>
      </c>
      <c r="V89" s="108">
        <f>SUM(W86:W88)+W75-W89</f>
        <v>2.4010660126805305E-10</v>
      </c>
      <c r="W89" s="72">
        <f>W63-W91+W85</f>
        <v>-42539.689300000202</v>
      </c>
      <c r="X89" s="108">
        <f>SUM(Y86:Y88)+Y75-Y89</f>
        <v>0</v>
      </c>
      <c r="Y89" s="72">
        <f>Y63-Y91+Y85</f>
        <v>0</v>
      </c>
      <c r="Z89" s="108">
        <f>SUM(AA86:AA88)+AA75-AA89</f>
        <v>-1.3038502569284738E-12</v>
      </c>
      <c r="AA89" s="72">
        <f>AA63-AA91</f>
        <v>-6.0999999986961484E-3</v>
      </c>
      <c r="AB89" s="108">
        <f>SUM(AC86:AC88)+AC75-AC89</f>
        <v>3.4560798667371273E-11</v>
      </c>
      <c r="AC89" s="72">
        <f>AC63-AC91</f>
        <v>-16310.999600000214</v>
      </c>
      <c r="AD89" s="74"/>
      <c r="AE89" s="72">
        <f>AE63-AE91</f>
        <v>-13500</v>
      </c>
      <c r="AF89" s="108"/>
      <c r="AG89" s="72">
        <f>AG75+AG86+AG87+AG88</f>
        <v>-950772.80209999811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-94948663.611699998</v>
      </c>
      <c r="D91" s="98">
        <v>7.7700018882751465E-2</v>
      </c>
      <c r="E91" s="76">
        <v>75097968.889800012</v>
      </c>
      <c r="F91" s="98">
        <v>-2.0200000144541264E-2</v>
      </c>
      <c r="G91" s="76">
        <v>-1247386.4415000002</v>
      </c>
      <c r="H91" s="98">
        <v>-2.3283064365386963E-10</v>
      </c>
      <c r="I91" s="76">
        <v>-1099862.1682000002</v>
      </c>
      <c r="J91" s="98">
        <v>-5.1899999845772982E-2</v>
      </c>
      <c r="K91" s="76">
        <v>2993148.2653000001</v>
      </c>
      <c r="L91" s="98">
        <v>0</v>
      </c>
      <c r="M91" s="76">
        <v>-71632.579500000007</v>
      </c>
      <c r="N91" s="98">
        <v>-5.8207660913467407E-11</v>
      </c>
      <c r="O91" s="76">
        <v>-436200.7451</v>
      </c>
      <c r="P91" s="98">
        <v>9.3132257461547852E-10</v>
      </c>
      <c r="Q91" s="76">
        <v>7533010.3429000005</v>
      </c>
      <c r="R91" s="98">
        <v>1.1399999959394336E-2</v>
      </c>
      <c r="S91" s="76">
        <v>-173919.45340000006</v>
      </c>
      <c r="T91" s="98">
        <v>5.8207660913467407E-11</v>
      </c>
      <c r="U91" s="76">
        <v>-439551.71019999997</v>
      </c>
      <c r="V91" s="98">
        <v>2.3283064365386963E-10</v>
      </c>
      <c r="W91" s="76">
        <v>1969185.8044000003</v>
      </c>
      <c r="X91" s="98"/>
      <c r="Y91" s="76">
        <v>-49675</v>
      </c>
      <c r="Z91" s="98">
        <v>-5.8207660913467407E-11</v>
      </c>
      <c r="AA91" s="76">
        <v>-288244.96150000003</v>
      </c>
      <c r="AB91" s="98">
        <v>0</v>
      </c>
      <c r="AC91" s="76">
        <v>2601195.4139999999</v>
      </c>
      <c r="AD91" s="76">
        <v>0</v>
      </c>
      <c r="AE91" s="76">
        <v>181500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-558175.18610000005</v>
      </c>
      <c r="E95" s="78">
        <v>483900.03239999997</v>
      </c>
      <c r="G95" s="78">
        <v>-98374</v>
      </c>
      <c r="I95" s="78">
        <v>-22580.570899999999</v>
      </c>
      <c r="K95" s="78">
        <v>-70049.000499999995</v>
      </c>
      <c r="M95" s="78">
        <v>0</v>
      </c>
      <c r="O95" s="78">
        <v>0</v>
      </c>
      <c r="P95" s="89"/>
      <c r="Q95" s="78">
        <v>103555.7803</v>
      </c>
      <c r="R95" s="89"/>
      <c r="S95" s="78">
        <v>-18518.8334</v>
      </c>
      <c r="T95" s="89"/>
      <c r="U95" s="78">
        <v>-67142.93280000001</v>
      </c>
      <c r="V95" s="89"/>
      <c r="W95" s="78">
        <v>292325.47980000003</v>
      </c>
      <c r="X95" s="89"/>
      <c r="Y95" s="78">
        <v>0</v>
      </c>
      <c r="AA95" s="78">
        <v>32408.2585</v>
      </c>
      <c r="AC95" s="78">
        <v>177321.78660000002</v>
      </c>
      <c r="AD95" s="78"/>
      <c r="AE95" s="78">
        <v>14550</v>
      </c>
      <c r="AG95" s="78">
        <v>0</v>
      </c>
    </row>
    <row r="96" spans="1:38" x14ac:dyDescent="0.2">
      <c r="A96" s="33" t="s">
        <v>51</v>
      </c>
      <c r="C96" s="78">
        <v>17476833.3994</v>
      </c>
      <c r="E96" s="78">
        <v>0</v>
      </c>
      <c r="G96" s="78">
        <v>2981700.1458000001</v>
      </c>
      <c r="I96" s="78">
        <v>2.2000000000000001E-3</v>
      </c>
      <c r="K96" s="78">
        <v>0</v>
      </c>
      <c r="M96" s="78">
        <v>0</v>
      </c>
      <c r="O96" s="78">
        <v>0</v>
      </c>
      <c r="P96" s="89"/>
      <c r="Q96" s="78">
        <v>0</v>
      </c>
      <c r="R96" s="89"/>
      <c r="S96" s="78">
        <v>342341.01500000001</v>
      </c>
      <c r="T96" s="89"/>
      <c r="U96" s="78">
        <v>255735.16130000007</v>
      </c>
      <c r="V96" s="89"/>
      <c r="W96" s="78">
        <v>0</v>
      </c>
      <c r="X96" s="89"/>
      <c r="Y96" s="78">
        <v>0</v>
      </c>
      <c r="AA96" s="78">
        <v>-1E-4</v>
      </c>
      <c r="AC96" s="78">
        <v>0</v>
      </c>
      <c r="AD96" s="78"/>
      <c r="AE96" s="78">
        <v>50325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-50293640.796299994</v>
      </c>
      <c r="G97" s="78">
        <v>0</v>
      </c>
      <c r="I97" s="78">
        <v>0</v>
      </c>
      <c r="K97" s="78">
        <v>-1168403.2582</v>
      </c>
      <c r="M97" s="78">
        <v>0</v>
      </c>
      <c r="O97" s="78">
        <v>0</v>
      </c>
      <c r="P97" s="89"/>
      <c r="Q97" s="78">
        <v>-6000916.6620999994</v>
      </c>
      <c r="R97" s="89"/>
      <c r="S97" s="78">
        <v>0</v>
      </c>
      <c r="T97" s="89"/>
      <c r="U97" s="78">
        <v>0</v>
      </c>
      <c r="V97" s="89"/>
      <c r="W97" s="78">
        <v>-1050778.0844999999</v>
      </c>
      <c r="X97" s="89"/>
      <c r="Y97" s="78">
        <v>0</v>
      </c>
      <c r="AA97" s="78">
        <v>0</v>
      </c>
      <c r="AC97" s="78">
        <v>-3060526.0667000003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16918658.213300001</v>
      </c>
      <c r="E104" s="79">
        <v>-49809740.763899997</v>
      </c>
      <c r="G104" s="79">
        <v>2883326.1458000001</v>
      </c>
      <c r="I104" s="79">
        <v>-22580.5687</v>
      </c>
      <c r="K104" s="79">
        <v>-1238452.2587000001</v>
      </c>
      <c r="M104" s="79">
        <v>0</v>
      </c>
      <c r="O104" s="79">
        <v>0</v>
      </c>
      <c r="P104" s="89"/>
      <c r="Q104" s="79">
        <v>-5897360.8817999996</v>
      </c>
      <c r="R104" s="89"/>
      <c r="S104" s="79">
        <v>323822.18160000001</v>
      </c>
      <c r="T104" s="89"/>
      <c r="U104" s="79">
        <v>188592.22850000006</v>
      </c>
      <c r="V104" s="89"/>
      <c r="W104" s="79">
        <v>-758452.60469999979</v>
      </c>
      <c r="X104" s="89"/>
      <c r="Y104" s="79">
        <v>0</v>
      </c>
      <c r="AA104" s="79">
        <v>32408.258399999999</v>
      </c>
      <c r="AC104" s="79">
        <v>-2883204.2801000001</v>
      </c>
      <c r="AD104" s="80"/>
      <c r="AE104" s="79">
        <v>64875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1148.4416000000001</v>
      </c>
      <c r="E106" s="77">
        <v>-19962.814700000003</v>
      </c>
      <c r="G106" s="77">
        <v>226.52909999999997</v>
      </c>
      <c r="I106" s="77">
        <v>1.8628999999999998</v>
      </c>
      <c r="K106" s="77">
        <v>-615.99140000000011</v>
      </c>
      <c r="M106" s="77">
        <v>0</v>
      </c>
      <c r="O106" s="77">
        <v>-4.4299999999999999E-2</v>
      </c>
      <c r="P106" s="89"/>
      <c r="Q106" s="77">
        <v>-3568.6667999999995</v>
      </c>
      <c r="R106" s="89"/>
      <c r="S106" s="77">
        <v>26.997299999999999</v>
      </c>
      <c r="T106" s="89"/>
      <c r="U106" s="77">
        <v>122.9256</v>
      </c>
      <c r="V106" s="89"/>
      <c r="W106" s="77">
        <v>-88.140499999999975</v>
      </c>
      <c r="X106" s="89"/>
      <c r="Y106" s="77">
        <v>0</v>
      </c>
      <c r="AA106" s="77">
        <v>-4.7400000000000012E-2</v>
      </c>
      <c r="AC106" s="77">
        <v>-1450.1925000000001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2000-08-24T00:20:44Z</cp:lastPrinted>
  <dcterms:created xsi:type="dcterms:W3CDTF">2000-08-08T21:51:28Z</dcterms:created>
  <dcterms:modified xsi:type="dcterms:W3CDTF">2023-09-16T20:21:13Z</dcterms:modified>
</cp:coreProperties>
</file>