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2F39F-8CAF-4180-802E-69792A7EFF54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6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6" l="1"/>
  <c r="C5" i="6"/>
  <c r="E5" i="6"/>
  <c r="G5" i="6"/>
  <c r="I5" i="6"/>
  <c r="K5" i="6"/>
  <c r="M5" i="6"/>
  <c r="O5" i="6"/>
  <c r="Q5" i="6"/>
  <c r="S5" i="6"/>
  <c r="U5" i="6"/>
  <c r="W5" i="6"/>
  <c r="Y5" i="6"/>
  <c r="AA5" i="6"/>
  <c r="AC5" i="6"/>
  <c r="AE5" i="6"/>
  <c r="AG5" i="6"/>
  <c r="C6" i="6"/>
  <c r="E6" i="6"/>
  <c r="G6" i="6"/>
  <c r="I6" i="6"/>
  <c r="K6" i="6"/>
  <c r="M6" i="6"/>
  <c r="O6" i="6"/>
  <c r="Q6" i="6"/>
  <c r="S6" i="6"/>
  <c r="U6" i="6"/>
  <c r="W6" i="6"/>
  <c r="Y6" i="6"/>
  <c r="AA6" i="6"/>
  <c r="AC6" i="6"/>
  <c r="AE6" i="6"/>
  <c r="A7" i="6"/>
  <c r="C8" i="6"/>
  <c r="E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12" i="6"/>
  <c r="C13" i="6"/>
  <c r="E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C14" i="6"/>
  <c r="E14" i="6"/>
  <c r="G14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C15" i="6"/>
  <c r="E15" i="6"/>
  <c r="G15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C19" i="6"/>
  <c r="E19" i="6"/>
  <c r="G19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C20" i="6"/>
  <c r="E20" i="6"/>
  <c r="G20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C21" i="6"/>
  <c r="E21" i="6"/>
  <c r="G21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23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C26" i="6"/>
  <c r="E26" i="6"/>
  <c r="G26" i="6"/>
  <c r="I26" i="6"/>
  <c r="K26" i="6"/>
  <c r="M26" i="6"/>
  <c r="O26" i="6"/>
  <c r="Q26" i="6"/>
  <c r="S26" i="6"/>
  <c r="U26" i="6"/>
  <c r="W26" i="6"/>
  <c r="Y26" i="6"/>
  <c r="AA26" i="6"/>
  <c r="AC26" i="6"/>
  <c r="AE26" i="6"/>
  <c r="AG26" i="6"/>
  <c r="A28" i="6"/>
  <c r="C28" i="6"/>
  <c r="E28" i="6"/>
  <c r="G28" i="6"/>
  <c r="I28" i="6"/>
  <c r="K28" i="6"/>
  <c r="M28" i="6"/>
  <c r="O28" i="6"/>
  <c r="Q28" i="6"/>
  <c r="S28" i="6"/>
  <c r="U28" i="6"/>
  <c r="W28" i="6"/>
  <c r="Y28" i="6"/>
  <c r="AA28" i="6"/>
  <c r="AC28" i="6"/>
  <c r="AE28" i="6"/>
  <c r="AG28" i="6"/>
  <c r="A32" i="6"/>
  <c r="C33" i="6"/>
  <c r="E33" i="6"/>
  <c r="G33" i="6"/>
  <c r="I33" i="6"/>
  <c r="K33" i="6"/>
  <c r="M33" i="6"/>
  <c r="O33" i="6"/>
  <c r="Q33" i="6"/>
  <c r="S33" i="6"/>
  <c r="U33" i="6"/>
  <c r="W33" i="6"/>
  <c r="Y33" i="6"/>
  <c r="AA33" i="6"/>
  <c r="AC33" i="6"/>
  <c r="AE33" i="6"/>
  <c r="AG33" i="6"/>
  <c r="C34" i="6"/>
  <c r="E34" i="6"/>
  <c r="G34" i="6"/>
  <c r="I34" i="6"/>
  <c r="K34" i="6"/>
  <c r="M34" i="6"/>
  <c r="O34" i="6"/>
  <c r="Q34" i="6"/>
  <c r="S34" i="6"/>
  <c r="U34" i="6"/>
  <c r="W34" i="6"/>
  <c r="Y34" i="6"/>
  <c r="AA34" i="6"/>
  <c r="AC34" i="6"/>
  <c r="AE34" i="6"/>
  <c r="AG34" i="6"/>
  <c r="C35" i="6"/>
  <c r="E35" i="6"/>
  <c r="G35" i="6"/>
  <c r="I35" i="6"/>
  <c r="K35" i="6"/>
  <c r="M35" i="6"/>
  <c r="O35" i="6"/>
  <c r="Q35" i="6"/>
  <c r="S35" i="6"/>
  <c r="U35" i="6"/>
  <c r="W35" i="6"/>
  <c r="Y35" i="6"/>
  <c r="AA35" i="6"/>
  <c r="AC35" i="6"/>
  <c r="AE35" i="6"/>
  <c r="AG35" i="6"/>
  <c r="C36" i="6"/>
  <c r="E36" i="6"/>
  <c r="G36" i="6"/>
  <c r="I36" i="6"/>
  <c r="K36" i="6"/>
  <c r="M36" i="6"/>
  <c r="O36" i="6"/>
  <c r="Q36" i="6"/>
  <c r="S36" i="6"/>
  <c r="U36" i="6"/>
  <c r="W36" i="6"/>
  <c r="Y36" i="6"/>
  <c r="AA36" i="6"/>
  <c r="AC36" i="6"/>
  <c r="AE36" i="6"/>
  <c r="AG36" i="6"/>
  <c r="A38" i="6"/>
  <c r="C39" i="6"/>
  <c r="E39" i="6"/>
  <c r="G39" i="6"/>
  <c r="I39" i="6"/>
  <c r="K39" i="6"/>
  <c r="M39" i="6"/>
  <c r="O39" i="6"/>
  <c r="Q39" i="6"/>
  <c r="S39" i="6"/>
  <c r="U39" i="6"/>
  <c r="W39" i="6"/>
  <c r="Y39" i="6"/>
  <c r="AA39" i="6"/>
  <c r="AC39" i="6"/>
  <c r="AE39" i="6"/>
  <c r="AG39" i="6"/>
  <c r="C41" i="6"/>
  <c r="E41" i="6"/>
  <c r="G41" i="6"/>
  <c r="I41" i="6"/>
  <c r="K41" i="6"/>
  <c r="M41" i="6"/>
  <c r="O41" i="6"/>
  <c r="Q41" i="6"/>
  <c r="S41" i="6"/>
  <c r="U41" i="6"/>
  <c r="W41" i="6"/>
  <c r="Y41" i="6"/>
  <c r="AA41" i="6"/>
  <c r="AC41" i="6"/>
  <c r="AE41" i="6"/>
  <c r="AG41" i="6"/>
  <c r="C42" i="6"/>
  <c r="E42" i="6"/>
  <c r="G42" i="6"/>
  <c r="I42" i="6"/>
  <c r="K42" i="6"/>
  <c r="M42" i="6"/>
  <c r="O42" i="6"/>
  <c r="Q42" i="6"/>
  <c r="S42" i="6"/>
  <c r="U42" i="6"/>
  <c r="W42" i="6"/>
  <c r="Y42" i="6"/>
  <c r="AA42" i="6"/>
  <c r="AC42" i="6"/>
  <c r="AE42" i="6"/>
  <c r="AG42" i="6"/>
  <c r="C43" i="6"/>
  <c r="E43" i="6"/>
  <c r="G43" i="6"/>
  <c r="I43" i="6"/>
  <c r="K43" i="6"/>
  <c r="M43" i="6"/>
  <c r="O43" i="6"/>
  <c r="Q43" i="6"/>
  <c r="S43" i="6"/>
  <c r="U43" i="6"/>
  <c r="W43" i="6"/>
  <c r="Y43" i="6"/>
  <c r="AA43" i="6"/>
  <c r="AC43" i="6"/>
  <c r="AE43" i="6"/>
  <c r="AG43" i="6"/>
  <c r="C44" i="6"/>
  <c r="E44" i="6"/>
  <c r="G44" i="6"/>
  <c r="I44" i="6"/>
  <c r="K44" i="6"/>
  <c r="M44" i="6"/>
  <c r="O44" i="6"/>
  <c r="Q44" i="6"/>
  <c r="S44" i="6"/>
  <c r="U44" i="6"/>
  <c r="W44" i="6"/>
  <c r="Y44" i="6"/>
  <c r="AA44" i="6"/>
  <c r="AC44" i="6"/>
  <c r="AE44" i="6"/>
  <c r="AG44" i="6"/>
  <c r="C45" i="6"/>
  <c r="E45" i="6"/>
  <c r="G45" i="6"/>
  <c r="I45" i="6"/>
  <c r="K45" i="6"/>
  <c r="M45" i="6"/>
  <c r="O45" i="6"/>
  <c r="Q45" i="6"/>
  <c r="S45" i="6"/>
  <c r="U45" i="6"/>
  <c r="W45" i="6"/>
  <c r="Y45" i="6"/>
  <c r="AA45" i="6"/>
  <c r="AC45" i="6"/>
  <c r="AE45" i="6"/>
  <c r="AG45" i="6"/>
  <c r="C46" i="6"/>
  <c r="E46" i="6"/>
  <c r="G46" i="6"/>
  <c r="I46" i="6"/>
  <c r="K46" i="6"/>
  <c r="M46" i="6"/>
  <c r="O46" i="6"/>
  <c r="Q46" i="6"/>
  <c r="S46" i="6"/>
  <c r="U46" i="6"/>
  <c r="W46" i="6"/>
  <c r="Y46" i="6"/>
  <c r="AA46" i="6"/>
  <c r="AC46" i="6"/>
  <c r="AE46" i="6"/>
  <c r="AG46" i="6"/>
  <c r="C47" i="6"/>
  <c r="E47" i="6"/>
  <c r="G47" i="6"/>
  <c r="I47" i="6"/>
  <c r="K47" i="6"/>
  <c r="M47" i="6"/>
  <c r="O47" i="6"/>
  <c r="Q47" i="6"/>
  <c r="S47" i="6"/>
  <c r="U47" i="6"/>
  <c r="W47" i="6"/>
  <c r="Y47" i="6"/>
  <c r="AA47" i="6"/>
  <c r="AC47" i="6"/>
  <c r="AE47" i="6"/>
  <c r="AG47" i="6"/>
  <c r="AG48" i="6"/>
  <c r="C49" i="6"/>
  <c r="E49" i="6"/>
  <c r="G49" i="6"/>
  <c r="I49" i="6"/>
  <c r="K49" i="6"/>
  <c r="M49" i="6"/>
  <c r="O49" i="6"/>
  <c r="Q49" i="6"/>
  <c r="S49" i="6"/>
  <c r="U49" i="6"/>
  <c r="W49" i="6"/>
  <c r="Y49" i="6"/>
  <c r="AA49" i="6"/>
  <c r="AC49" i="6"/>
  <c r="AE49" i="6"/>
  <c r="AG49" i="6"/>
  <c r="C50" i="6"/>
  <c r="E50" i="6"/>
  <c r="G50" i="6"/>
  <c r="I50" i="6"/>
  <c r="K50" i="6"/>
  <c r="M50" i="6"/>
  <c r="O50" i="6"/>
  <c r="Q50" i="6"/>
  <c r="S50" i="6"/>
  <c r="U50" i="6"/>
  <c r="W50" i="6"/>
  <c r="Y50" i="6"/>
  <c r="AA50" i="6"/>
  <c r="AC50" i="6"/>
  <c r="AE50" i="6"/>
  <c r="AG50" i="6"/>
  <c r="C51" i="6"/>
  <c r="E51" i="6"/>
  <c r="G51" i="6"/>
  <c r="I51" i="6"/>
  <c r="K51" i="6"/>
  <c r="M51" i="6"/>
  <c r="O51" i="6"/>
  <c r="Q51" i="6"/>
  <c r="S51" i="6"/>
  <c r="U51" i="6"/>
  <c r="W51" i="6"/>
  <c r="Y51" i="6"/>
  <c r="AA51" i="6"/>
  <c r="AC51" i="6"/>
  <c r="AE51" i="6"/>
  <c r="AG51" i="6"/>
  <c r="C52" i="6"/>
  <c r="E52" i="6"/>
  <c r="G52" i="6"/>
  <c r="I52" i="6"/>
  <c r="K52" i="6"/>
  <c r="M52" i="6"/>
  <c r="O52" i="6"/>
  <c r="Q52" i="6"/>
  <c r="S52" i="6"/>
  <c r="U52" i="6"/>
  <c r="W52" i="6"/>
  <c r="Y52" i="6"/>
  <c r="AA52" i="6"/>
  <c r="AC52" i="6"/>
  <c r="AE52" i="6"/>
  <c r="AG52" i="6"/>
  <c r="C53" i="6"/>
  <c r="E53" i="6"/>
  <c r="G53" i="6"/>
  <c r="I53" i="6"/>
  <c r="K53" i="6"/>
  <c r="M53" i="6"/>
  <c r="O53" i="6"/>
  <c r="Q53" i="6"/>
  <c r="S53" i="6"/>
  <c r="U53" i="6"/>
  <c r="W53" i="6"/>
  <c r="Y53" i="6"/>
  <c r="AA53" i="6"/>
  <c r="AC53" i="6"/>
  <c r="AE53" i="6"/>
  <c r="AG53" i="6"/>
  <c r="C54" i="6"/>
  <c r="E54" i="6"/>
  <c r="G54" i="6"/>
  <c r="I54" i="6"/>
  <c r="K54" i="6"/>
  <c r="M54" i="6"/>
  <c r="O54" i="6"/>
  <c r="Q54" i="6"/>
  <c r="S54" i="6"/>
  <c r="U54" i="6"/>
  <c r="W54" i="6"/>
  <c r="Y54" i="6"/>
  <c r="AA54" i="6"/>
  <c r="AC54" i="6"/>
  <c r="AE54" i="6"/>
  <c r="AG54" i="6"/>
  <c r="A55" i="6"/>
  <c r="C56" i="6"/>
  <c r="E56" i="6"/>
  <c r="G56" i="6"/>
  <c r="I56" i="6"/>
  <c r="K56" i="6"/>
  <c r="M56" i="6"/>
  <c r="O56" i="6"/>
  <c r="Q56" i="6"/>
  <c r="S56" i="6"/>
  <c r="U56" i="6"/>
  <c r="W56" i="6"/>
  <c r="Y56" i="6"/>
  <c r="AA56" i="6"/>
  <c r="AC56" i="6"/>
  <c r="AE56" i="6"/>
  <c r="AG56" i="6"/>
  <c r="C57" i="6"/>
  <c r="E57" i="6"/>
  <c r="G57" i="6"/>
  <c r="I57" i="6"/>
  <c r="K57" i="6"/>
  <c r="M57" i="6"/>
  <c r="O57" i="6"/>
  <c r="Q57" i="6"/>
  <c r="S57" i="6"/>
  <c r="U57" i="6"/>
  <c r="W57" i="6"/>
  <c r="Y57" i="6"/>
  <c r="AA57" i="6"/>
  <c r="AC57" i="6"/>
  <c r="AE57" i="6"/>
  <c r="AG57" i="6"/>
  <c r="C58" i="6"/>
  <c r="E58" i="6"/>
  <c r="G58" i="6"/>
  <c r="I58" i="6"/>
  <c r="K58" i="6"/>
  <c r="M58" i="6"/>
  <c r="O58" i="6"/>
  <c r="Q58" i="6"/>
  <c r="S58" i="6"/>
  <c r="U58" i="6"/>
  <c r="W58" i="6"/>
  <c r="Y58" i="6"/>
  <c r="AA58" i="6"/>
  <c r="AC58" i="6"/>
  <c r="AE58" i="6"/>
  <c r="AG58" i="6"/>
  <c r="C60" i="6"/>
  <c r="E60" i="6"/>
  <c r="G60" i="6"/>
  <c r="I60" i="6"/>
  <c r="K60" i="6"/>
  <c r="M60" i="6"/>
  <c r="O60" i="6"/>
  <c r="Q60" i="6"/>
  <c r="S60" i="6"/>
  <c r="U60" i="6"/>
  <c r="W60" i="6"/>
  <c r="Y60" i="6"/>
  <c r="AA60" i="6"/>
  <c r="AC60" i="6"/>
  <c r="AE60" i="6"/>
  <c r="AG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Y61" i="6"/>
  <c r="Z61" i="6"/>
  <c r="AA61" i="6"/>
  <c r="AB61" i="6"/>
  <c r="AC61" i="6"/>
  <c r="AD61" i="6"/>
  <c r="AE61" i="6"/>
  <c r="AG61" i="6"/>
  <c r="C62" i="6"/>
  <c r="E62" i="6"/>
  <c r="G62" i="6"/>
  <c r="I62" i="6"/>
  <c r="K62" i="6"/>
  <c r="M62" i="6"/>
  <c r="O62" i="6"/>
  <c r="Q62" i="6"/>
  <c r="S62" i="6"/>
  <c r="U62" i="6"/>
  <c r="W62" i="6"/>
  <c r="Y62" i="6"/>
  <c r="AA62" i="6"/>
  <c r="AC62" i="6"/>
  <c r="AE62" i="6"/>
  <c r="AG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Y63" i="6"/>
  <c r="Z63" i="6"/>
  <c r="AA63" i="6"/>
  <c r="AB63" i="6"/>
  <c r="AC63" i="6"/>
  <c r="AD63" i="6"/>
  <c r="AE63" i="6"/>
  <c r="AG63" i="6"/>
  <c r="AG66" i="6"/>
  <c r="B67" i="6"/>
  <c r="D67" i="6"/>
  <c r="F67" i="6"/>
  <c r="H67" i="6"/>
  <c r="J67" i="6"/>
  <c r="L67" i="6"/>
  <c r="N67" i="6"/>
  <c r="P67" i="6"/>
  <c r="R67" i="6"/>
  <c r="T67" i="6"/>
  <c r="V67" i="6"/>
  <c r="Z67" i="6"/>
  <c r="AB67" i="6"/>
  <c r="AD67" i="6"/>
  <c r="A68" i="6"/>
  <c r="C69" i="6"/>
  <c r="E69" i="6"/>
  <c r="G69" i="6"/>
  <c r="I69" i="6"/>
  <c r="K69" i="6"/>
  <c r="M69" i="6"/>
  <c r="O69" i="6"/>
  <c r="Q69" i="6"/>
  <c r="S69" i="6"/>
  <c r="U69" i="6"/>
  <c r="W69" i="6"/>
  <c r="Y69" i="6"/>
  <c r="AA69" i="6"/>
  <c r="AC69" i="6"/>
  <c r="AE69" i="6"/>
  <c r="AG69" i="6"/>
  <c r="C70" i="6"/>
  <c r="E70" i="6"/>
  <c r="G70" i="6"/>
  <c r="I70" i="6"/>
  <c r="K70" i="6"/>
  <c r="M70" i="6"/>
  <c r="O70" i="6"/>
  <c r="Q70" i="6"/>
  <c r="S70" i="6"/>
  <c r="U70" i="6"/>
  <c r="W70" i="6"/>
  <c r="Y70" i="6"/>
  <c r="AA70" i="6"/>
  <c r="AC70" i="6"/>
  <c r="AE70" i="6"/>
  <c r="AG70" i="6"/>
  <c r="C71" i="6"/>
  <c r="E71" i="6"/>
  <c r="G71" i="6"/>
  <c r="I71" i="6"/>
  <c r="K71" i="6"/>
  <c r="M71" i="6"/>
  <c r="O71" i="6"/>
  <c r="Q71" i="6"/>
  <c r="S71" i="6"/>
  <c r="U71" i="6"/>
  <c r="W71" i="6"/>
  <c r="Y71" i="6"/>
  <c r="AA71" i="6"/>
  <c r="AC71" i="6"/>
  <c r="AE71" i="6"/>
  <c r="AG71" i="6"/>
  <c r="C72" i="6"/>
  <c r="E72" i="6"/>
  <c r="G72" i="6"/>
  <c r="I72" i="6"/>
  <c r="K72" i="6"/>
  <c r="M72" i="6"/>
  <c r="O72" i="6"/>
  <c r="Q72" i="6"/>
  <c r="S72" i="6"/>
  <c r="U72" i="6"/>
  <c r="W72" i="6"/>
  <c r="Y72" i="6"/>
  <c r="AA72" i="6"/>
  <c r="AC72" i="6"/>
  <c r="AE72" i="6"/>
  <c r="AG72" i="6"/>
  <c r="C75" i="6"/>
  <c r="E75" i="6"/>
  <c r="G75" i="6"/>
  <c r="I75" i="6"/>
  <c r="K75" i="6"/>
  <c r="M75" i="6"/>
  <c r="O75" i="6"/>
  <c r="Q75" i="6"/>
  <c r="S75" i="6"/>
  <c r="U75" i="6"/>
  <c r="W75" i="6"/>
  <c r="Y75" i="6"/>
  <c r="AA75" i="6"/>
  <c r="AC75" i="6"/>
  <c r="AE75" i="6"/>
  <c r="AG75" i="6"/>
  <c r="C77" i="6"/>
  <c r="E77" i="6"/>
  <c r="G77" i="6"/>
  <c r="I77" i="6"/>
  <c r="K77" i="6"/>
  <c r="M77" i="6"/>
  <c r="O77" i="6"/>
  <c r="Q77" i="6"/>
  <c r="S77" i="6"/>
  <c r="U77" i="6"/>
  <c r="W77" i="6"/>
  <c r="Y77" i="6"/>
  <c r="AA77" i="6"/>
  <c r="AC77" i="6"/>
  <c r="AE77" i="6"/>
  <c r="AG77" i="6"/>
  <c r="C78" i="6"/>
  <c r="E78" i="6"/>
  <c r="G78" i="6"/>
  <c r="I78" i="6"/>
  <c r="K78" i="6"/>
  <c r="M78" i="6"/>
  <c r="O78" i="6"/>
  <c r="Q78" i="6"/>
  <c r="S78" i="6"/>
  <c r="U78" i="6"/>
  <c r="W78" i="6"/>
  <c r="Y78" i="6"/>
  <c r="AA78" i="6"/>
  <c r="AC78" i="6"/>
  <c r="AE78" i="6"/>
  <c r="AG78" i="6"/>
  <c r="C79" i="6"/>
  <c r="E79" i="6"/>
  <c r="G79" i="6"/>
  <c r="I79" i="6"/>
  <c r="K79" i="6"/>
  <c r="M79" i="6"/>
  <c r="O79" i="6"/>
  <c r="Q79" i="6"/>
  <c r="S79" i="6"/>
  <c r="U79" i="6"/>
  <c r="W79" i="6"/>
  <c r="Y79" i="6"/>
  <c r="AA79" i="6"/>
  <c r="AC79" i="6"/>
  <c r="AE79" i="6"/>
  <c r="AG79" i="6"/>
  <c r="C80" i="6"/>
  <c r="E80" i="6"/>
  <c r="G80" i="6"/>
  <c r="I80" i="6"/>
  <c r="K80" i="6"/>
  <c r="M80" i="6"/>
  <c r="O80" i="6"/>
  <c r="Q80" i="6"/>
  <c r="S80" i="6"/>
  <c r="U80" i="6"/>
  <c r="W80" i="6"/>
  <c r="Y80" i="6"/>
  <c r="AA80" i="6"/>
  <c r="AC80" i="6"/>
  <c r="AE80" i="6"/>
  <c r="AG80" i="6"/>
  <c r="C81" i="6"/>
  <c r="E81" i="6"/>
  <c r="G81" i="6"/>
  <c r="I81" i="6"/>
  <c r="K81" i="6"/>
  <c r="M81" i="6"/>
  <c r="O81" i="6"/>
  <c r="Q81" i="6"/>
  <c r="S81" i="6"/>
  <c r="U81" i="6"/>
  <c r="W81" i="6"/>
  <c r="Y81" i="6"/>
  <c r="AA81" i="6"/>
  <c r="AC81" i="6"/>
  <c r="AE81" i="6"/>
  <c r="AG81" i="6"/>
  <c r="C82" i="6"/>
  <c r="E82" i="6"/>
  <c r="G82" i="6"/>
  <c r="I82" i="6"/>
  <c r="K82" i="6"/>
  <c r="M82" i="6"/>
  <c r="O82" i="6"/>
  <c r="Q82" i="6"/>
  <c r="S82" i="6"/>
  <c r="U82" i="6"/>
  <c r="W82" i="6"/>
  <c r="Y82" i="6"/>
  <c r="AA82" i="6"/>
  <c r="AC82" i="6"/>
  <c r="AE82" i="6"/>
  <c r="AG82" i="6"/>
  <c r="C83" i="6"/>
  <c r="E83" i="6"/>
  <c r="G83" i="6"/>
  <c r="I83" i="6"/>
  <c r="K83" i="6"/>
  <c r="M83" i="6"/>
  <c r="O83" i="6"/>
  <c r="Q83" i="6"/>
  <c r="S83" i="6"/>
  <c r="U83" i="6"/>
  <c r="W83" i="6"/>
  <c r="Y83" i="6"/>
  <c r="AA83" i="6"/>
  <c r="AC83" i="6"/>
  <c r="AE83" i="6"/>
  <c r="AG83" i="6"/>
  <c r="C84" i="6"/>
  <c r="E84" i="6"/>
  <c r="G84" i="6"/>
  <c r="I84" i="6"/>
  <c r="K84" i="6"/>
  <c r="M84" i="6"/>
  <c r="O84" i="6"/>
  <c r="Q84" i="6"/>
  <c r="S84" i="6"/>
  <c r="U84" i="6"/>
  <c r="W84" i="6"/>
  <c r="Y84" i="6"/>
  <c r="AA84" i="6"/>
  <c r="AC84" i="6"/>
  <c r="AE84" i="6"/>
  <c r="AG84" i="6"/>
  <c r="C85" i="6"/>
  <c r="E85" i="6"/>
  <c r="G85" i="6"/>
  <c r="I85" i="6"/>
  <c r="K85" i="6"/>
  <c r="M85" i="6"/>
  <c r="O85" i="6"/>
  <c r="Q85" i="6"/>
  <c r="S85" i="6"/>
  <c r="U85" i="6"/>
  <c r="W85" i="6"/>
  <c r="Y85" i="6"/>
  <c r="AA85" i="6"/>
  <c r="AC85" i="6"/>
  <c r="AE85" i="6"/>
  <c r="AG85" i="6"/>
  <c r="C86" i="6"/>
  <c r="E86" i="6"/>
  <c r="G86" i="6"/>
  <c r="I86" i="6"/>
  <c r="K86" i="6"/>
  <c r="M86" i="6"/>
  <c r="O86" i="6"/>
  <c r="Q86" i="6"/>
  <c r="S86" i="6"/>
  <c r="U86" i="6"/>
  <c r="W86" i="6"/>
  <c r="Y86" i="6"/>
  <c r="AA86" i="6"/>
  <c r="AC86" i="6"/>
  <c r="AE86" i="6"/>
  <c r="AG86" i="6"/>
  <c r="C87" i="6"/>
  <c r="E87" i="6"/>
  <c r="G87" i="6"/>
  <c r="I87" i="6"/>
  <c r="K87" i="6"/>
  <c r="M87" i="6"/>
  <c r="O87" i="6"/>
  <c r="Q87" i="6"/>
  <c r="S87" i="6"/>
  <c r="U87" i="6"/>
  <c r="W87" i="6"/>
  <c r="Y87" i="6"/>
  <c r="AA87" i="6"/>
  <c r="AC87" i="6"/>
  <c r="AE87" i="6"/>
  <c r="AG87" i="6"/>
  <c r="C88" i="6"/>
  <c r="E88" i="6"/>
  <c r="G88" i="6"/>
  <c r="I88" i="6"/>
  <c r="K88" i="6"/>
  <c r="M88" i="6"/>
  <c r="O88" i="6"/>
  <c r="Q88" i="6"/>
  <c r="S88" i="6"/>
  <c r="U88" i="6"/>
  <c r="W88" i="6"/>
  <c r="Y88" i="6"/>
  <c r="AA88" i="6"/>
  <c r="AC88" i="6"/>
  <c r="AE88" i="6"/>
  <c r="AG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E89" i="6"/>
  <c r="AG89" i="6"/>
  <c r="C132" i="6"/>
  <c r="AA132" i="6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<sst xmlns="http://schemas.openxmlformats.org/spreadsheetml/2006/main" count="108" uniqueCount="82">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</sst>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ID-65176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36782</v>
          </cell>
        </row>
        <row r="6">
          <cell r="B6">
            <v>887225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-0.5769081706000001</v>
          </cell>
          <cell r="Y16">
            <v>0</v>
          </cell>
        </row>
        <row r="17">
          <cell r="R17">
            <v>-0.5769081706000001</v>
          </cell>
          <cell r="Y17">
            <v>0</v>
          </cell>
        </row>
        <row r="19">
          <cell r="E19">
            <v>-98244944.675899997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4147744.7787000001</v>
          </cell>
        </row>
        <row r="47">
          <cell r="B47">
            <v>17610784.749199998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159296.9602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-625.98329999999999</v>
          </cell>
        </row>
        <row r="59">
          <cell r="B59">
            <v>59.664700000000067</v>
          </cell>
        </row>
        <row r="60">
          <cell r="B60">
            <v>0</v>
          </cell>
        </row>
        <row r="62">
          <cell r="B62">
            <v>1188.6600000000001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887226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-116.8475615456</v>
          </cell>
          <cell r="Y16">
            <v>0</v>
          </cell>
        </row>
        <row r="17">
          <cell r="R17">
            <v>-1.2853231770016</v>
          </cell>
          <cell r="Y17">
            <v>0</v>
          </cell>
        </row>
        <row r="19">
          <cell r="E19">
            <v>65976381.307700008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11234469.823000001</v>
          </cell>
        </row>
        <row r="47">
          <cell r="B47">
            <v>0</v>
          </cell>
        </row>
        <row r="48">
          <cell r="B48">
            <v>-48228982.540599994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453647.91319999995</v>
          </cell>
        </row>
        <row r="54">
          <cell r="B54">
            <v>78452.199000000954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20607.449900000003</v>
          </cell>
        </row>
        <row r="59">
          <cell r="B59">
            <v>128288.2227</v>
          </cell>
        </row>
        <row r="60">
          <cell r="B60">
            <v>0</v>
          </cell>
        </row>
        <row r="62">
          <cell r="B62">
            <v>-19938.831600000001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887235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1.6762291017000004</v>
          </cell>
          <cell r="Y16">
            <v>0</v>
          </cell>
        </row>
        <row r="17">
          <cell r="R17">
            <v>1.8438520118700005E-2</v>
          </cell>
          <cell r="Y17">
            <v>0</v>
          </cell>
        </row>
        <row r="19">
          <cell r="E19">
            <v>624889.9166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-1850108.3705000002</v>
          </cell>
        </row>
        <row r="47">
          <cell r="B47">
            <v>1813637.1675000002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5.8505000000000011</v>
          </cell>
        </row>
        <row r="59">
          <cell r="B59">
            <v>-401.39769999999999</v>
          </cell>
        </row>
        <row r="60">
          <cell r="B60">
            <v>0</v>
          </cell>
        </row>
        <row r="62">
          <cell r="B62">
            <v>229.99869999999999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887227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-7.0000000000000006E-10</v>
          </cell>
          <cell r="Y16">
            <v>0</v>
          </cell>
        </row>
        <row r="17">
          <cell r="R17">
            <v>-7.6999999999999999E-12</v>
          </cell>
          <cell r="Y17">
            <v>0</v>
          </cell>
        </row>
        <row r="19">
          <cell r="E19">
            <v>-1113567.0806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36285.993799999997</v>
          </cell>
        </row>
        <row r="47">
          <cell r="B47">
            <v>1.6999999999999999E-3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328.1343</v>
          </cell>
        </row>
        <row r="59">
          <cell r="B59">
            <v>-2553.1337999999996</v>
          </cell>
        </row>
        <row r="60">
          <cell r="B60">
            <v>0</v>
          </cell>
        </row>
        <row r="62">
          <cell r="B62">
            <v>2.3738999999999999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887228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-0.24853342950000001</v>
          </cell>
          <cell r="Y16">
            <v>0</v>
          </cell>
        </row>
        <row r="17">
          <cell r="R17">
            <v>-0.24853342950000001</v>
          </cell>
          <cell r="Y17">
            <v>0</v>
          </cell>
        </row>
        <row r="19">
          <cell r="E19">
            <v>2173547.0840000003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391191.70860000007</v>
          </cell>
        </row>
        <row r="47">
          <cell r="B47">
            <v>0</v>
          </cell>
        </row>
        <row r="48">
          <cell r="B48">
            <v>-1571762.5814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-102060.54029999999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1035.3043</v>
          </cell>
        </row>
        <row r="59">
          <cell r="B59">
            <v>5391.1699000000008</v>
          </cell>
        </row>
        <row r="60">
          <cell r="B60">
            <v>0</v>
          </cell>
        </row>
        <row r="62">
          <cell r="B62">
            <v>-779.53880000000004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887236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887229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-21862.291000000001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-414338.45409999997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-5.9000000000000077E-3</v>
          </cell>
        </row>
        <row r="59">
          <cell r="B59">
            <v>-12.419700000000002</v>
          </cell>
        </row>
        <row r="60">
          <cell r="B60">
            <v>0</v>
          </cell>
        </row>
        <row r="62">
          <cell r="B62">
            <v>-4.4400000000000002E-2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887230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-27.359491082400005</v>
          </cell>
          <cell r="Y16">
            <v>0</v>
          </cell>
        </row>
        <row r="17">
          <cell r="R17">
            <v>-0.30095440190640005</v>
          </cell>
          <cell r="Y17">
            <v>0</v>
          </cell>
        </row>
        <row r="19">
          <cell r="E19">
            <v>5942290.7669000011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1017580.9372999999</v>
          </cell>
        </row>
        <row r="47">
          <cell r="B47">
            <v>0</v>
          </cell>
        </row>
        <row r="48">
          <cell r="B48">
            <v>-6537234.9369000001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-64097.376500000006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4324.9825999999994</v>
          </cell>
        </row>
        <row r="59">
          <cell r="B59">
            <v>17865.026899999997</v>
          </cell>
        </row>
        <row r="60">
          <cell r="B60">
            <v>0</v>
          </cell>
        </row>
        <row r="62">
          <cell r="B62">
            <v>-3711.5594999999998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887241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0.49</v>
          </cell>
          <cell r="Y16">
            <v>0</v>
          </cell>
        </row>
        <row r="17">
          <cell r="R17">
            <v>0.49</v>
          </cell>
          <cell r="Y17">
            <v>0</v>
          </cell>
        </row>
        <row r="19">
          <cell r="E19">
            <v>-66894.985000000001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-103230.64370000002</v>
          </cell>
        </row>
        <row r="47">
          <cell r="B47">
            <v>180041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-10825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0.99640000000000006</v>
          </cell>
        </row>
        <row r="59">
          <cell r="B59">
            <v>-71.223299999999995</v>
          </cell>
        </row>
        <row r="60">
          <cell r="B60">
            <v>0</v>
          </cell>
        </row>
        <row r="62">
          <cell r="B62">
            <v>27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887231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263656.4399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-823064.24930000002</v>
          </cell>
        </row>
        <row r="47">
          <cell r="B47">
            <v>179526.04260000004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-110761.0123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2.2566999999999999</v>
          </cell>
        </row>
        <row r="59">
          <cell r="B59">
            <v>326.36219999999997</v>
          </cell>
        </row>
        <row r="60">
          <cell r="B60">
            <v>0</v>
          </cell>
        </row>
        <row r="62">
          <cell r="B62">
            <v>94.024600000000021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887232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0.77245820549999999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1845519.8356999999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-14209.678999999996</v>
          </cell>
        </row>
        <row r="47">
          <cell r="B47">
            <v>0</v>
          </cell>
        </row>
        <row r="48">
          <cell r="B48">
            <v>-1018543.3108999998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122270.06920000001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-14.603699999999998</v>
          </cell>
        </row>
        <row r="59">
          <cell r="B59">
            <v>-363.72020000000003</v>
          </cell>
        </row>
        <row r="60">
          <cell r="B60">
            <v>0</v>
          </cell>
        </row>
        <row r="62">
          <cell r="B62">
            <v>-143.15119999999996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887242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887233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15943.244699999999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-304188.20600000001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0.34050000000000002</v>
          </cell>
        </row>
        <row r="59">
          <cell r="B59">
            <v>31.714400000000001</v>
          </cell>
        </row>
        <row r="60">
          <cell r="B60">
            <v>0</v>
          </cell>
        </row>
        <row r="62">
          <cell r="B62">
            <v>-4.7400000000000012E-2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3033294.6168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-112213.6912</v>
          </cell>
        </row>
        <row r="47">
          <cell r="B47">
            <v>0</v>
          </cell>
        </row>
        <row r="48">
          <cell r="B48">
            <v>-2615796.5304000005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53392.754300000001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1395.9728000000002</v>
          </cell>
        </row>
        <row r="59">
          <cell r="B59">
            <v>7392.6751999999997</v>
          </cell>
        </row>
        <row r="60">
          <cell r="B60">
            <v>0</v>
          </cell>
        </row>
        <row r="62">
          <cell r="B62">
            <v>-1315.1849000000002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887234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2025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3425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-1450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V67" zoomScale="85" zoomScaleNormal="100" workbookViewId="0">
      <selection activeCell="AA97" sqref="AA97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36782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ID-65176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887225</v>
      </c>
      <c r="E8" s="21">
        <f>'[1]Roll-2'!$B6</f>
        <v>887226</v>
      </c>
      <c r="G8" s="21">
        <f>'[1]Roll-3'!$B6</f>
        <v>887235</v>
      </c>
      <c r="I8" s="21">
        <f>'[1]Roll-4'!$B6</f>
        <v>887227</v>
      </c>
      <c r="K8" s="21">
        <f>'[1]Roll-5'!$B6</f>
        <v>887228</v>
      </c>
      <c r="M8" s="21">
        <f>'[1]Roll-6'!$B6</f>
        <v>887236</v>
      </c>
      <c r="O8" s="21">
        <f>'[1]Roll-7'!$B6</f>
        <v>887229</v>
      </c>
      <c r="P8" s="89"/>
      <c r="Q8" s="21">
        <f>'[1]Roll-8'!$B6</f>
        <v>887230</v>
      </c>
      <c r="R8" s="89"/>
      <c r="S8" s="21">
        <f>'[1]Roll-9'!$B6</f>
        <v>887241</v>
      </c>
      <c r="T8" s="89"/>
      <c r="U8" s="21">
        <f>'[1]Roll-10'!$B6</f>
        <v>887231</v>
      </c>
      <c r="V8" s="21"/>
      <c r="W8" s="21">
        <f>'[1]Roll-11'!$B6</f>
        <v>887232</v>
      </c>
      <c r="X8" s="21"/>
      <c r="Y8" s="21">
        <f>'[1]Roll-12'!$B6</f>
        <v>887242</v>
      </c>
      <c r="Z8" s="20"/>
      <c r="AA8" s="21">
        <f>'[1]Roll-13'!$B6</f>
        <v>887233</v>
      </c>
      <c r="AC8" s="21">
        <f>'[1]Roll-14'!$B6</f>
        <v>887234</v>
      </c>
      <c r="AD8" s="21"/>
      <c r="AE8" s="21">
        <f>'[1]Roll-15'!$B6</f>
        <v>887234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36782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1.3394536328724931E-2</v>
      </c>
      <c r="AI13" s="25"/>
    </row>
    <row r="14" spans="1:38" x14ac:dyDescent="0.2">
      <c r="A14" s="24" t="s">
        <v>7</v>
      </c>
      <c r="C14" s="26">
        <f>+'[1]Roll-1'!$R16</f>
        <v>-0.5769081706000001</v>
      </c>
      <c r="E14" s="26">
        <f>+'[1]Roll-2'!$R16</f>
        <v>-116.8475615456</v>
      </c>
      <c r="G14" s="26">
        <f>+'[1]Roll-3'!$R16</f>
        <v>1.6762291017000004</v>
      </c>
      <c r="I14" s="26">
        <f>+'[1]Roll-4'!$R16</f>
        <v>-7.0000000000000006E-10</v>
      </c>
      <c r="K14" s="26">
        <f>+'[1]Roll-5'!$R16</f>
        <v>-0.24853342950000001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-27.359491082400005</v>
      </c>
      <c r="R14" s="89"/>
      <c r="S14" s="26">
        <f>+'[1]Roll-9'!$R16</f>
        <v>0.49</v>
      </c>
      <c r="T14" s="89"/>
      <c r="U14" s="26">
        <f>+'[1]Roll-10'!$R16</f>
        <v>0</v>
      </c>
      <c r="V14" s="27"/>
      <c r="W14" s="26">
        <f>+'[1]Roll-11'!$R16</f>
        <v>0.77245820549999999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5.0000000000000003E-10</v>
      </c>
      <c r="AD14" s="27"/>
      <c r="AE14" s="26">
        <f>+'[1]Roll-15'!$R16</f>
        <v>0</v>
      </c>
      <c r="AG14" s="26">
        <f>C14+E14+G14+I14+K14+M14+O14+Q14+S14+U14+W14+Y14+AA14+AC14</f>
        <v>-142.09380692110003</v>
      </c>
      <c r="AI14" s="25"/>
    </row>
    <row r="15" spans="1:38" x14ac:dyDescent="0.2">
      <c r="A15" s="28" t="s">
        <v>8</v>
      </c>
      <c r="B15" s="97"/>
      <c r="C15" s="29">
        <f>'[1]Roll-1'!$R17</f>
        <v>-0.5769081706000001</v>
      </c>
      <c r="D15" s="97"/>
      <c r="E15" s="29">
        <f>'[1]Roll-2'!$R17</f>
        <v>-1.2853231770016</v>
      </c>
      <c r="F15" s="97"/>
      <c r="G15" s="29">
        <f>'[1]Roll-3'!$R17</f>
        <v>1.8438520118700005E-2</v>
      </c>
      <c r="H15" s="97"/>
      <c r="I15" s="29">
        <f>'[1]Roll-4'!$R17</f>
        <v>-7.6999999999999999E-12</v>
      </c>
      <c r="J15" s="97"/>
      <c r="K15" s="29">
        <f>'[1]Roll-5'!$R17</f>
        <v>-0.24853342950000001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-0.30095440190640005</v>
      </c>
      <c r="R15" s="97"/>
      <c r="S15" s="30">
        <f>'[1]Roll-9'!$R17</f>
        <v>0.49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5.5000000000000004E-12</v>
      </c>
      <c r="AD15" s="31"/>
      <c r="AE15" s="29">
        <f>'[1]Roll-15'!$R17</f>
        <v>0</v>
      </c>
      <c r="AF15" s="97"/>
      <c r="AG15" s="26">
        <f>C15+E15+G15+I15+K15+M15+O15+Q15+S15+U15+W15+Y15+AA15+AC15</f>
        <v>-1.9032806588915003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36782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159296.9602</v>
      </c>
      <c r="D41" s="98"/>
      <c r="E41" s="41">
        <f>('[1]Roll-2'!$B53)</f>
        <v>453647.91319999995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-102060.54029999999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-64097.376500000006</v>
      </c>
      <c r="R41" s="98"/>
      <c r="S41" s="41">
        <f>'[1]Roll-9'!$B53</f>
        <v>-10825</v>
      </c>
      <c r="T41" s="98"/>
      <c r="U41" s="41">
        <f>('[1]Roll-10'!$B53)</f>
        <v>-110761.0123</v>
      </c>
      <c r="V41" s="41"/>
      <c r="W41" s="41">
        <f>('[1]Roll-11'!$B53)</f>
        <v>122270.06920000001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53392.754300000001</v>
      </c>
      <c r="AD41" s="41"/>
      <c r="AE41" s="41">
        <f>('[1]Roll-15'!$B53)</f>
        <v>-1450</v>
      </c>
      <c r="AF41" s="98"/>
      <c r="AG41" s="41">
        <f t="shared" ref="AG41:AG49" si="0">C41+E41+G41+I41+K41+M41+O41+Q41+S41+U41+W41+Y41+AA41+AC41+AE41</f>
        <v>437448.02629999991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17610784.749199998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2999864.6436000001</v>
      </c>
      <c r="H42" s="98"/>
      <c r="I42" s="41">
        <f>('[1]Roll-4'!$B47+'[1]Roll-4'!$B54)</f>
        <v>1.6999999999999999E-3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338441.01500000001</v>
      </c>
      <c r="T42" s="98"/>
      <c r="U42" s="41">
        <f>('[1]Roll-10'!$B47+'[1]Roll-10'!$B51+'[1]Roll-10'!$B54+'[1]Roll-10'!$B52)</f>
        <v>179526.04260000004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3475</v>
      </c>
      <c r="AF42" s="98"/>
      <c r="AG42" s="41">
        <f t="shared" si="0"/>
        <v>21132091.452299997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-48150530.341599993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-1564637.6955999997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-6406259.2512999997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-1018543.3108999998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-2616846.5304000005</v>
      </c>
      <c r="AD43" s="41"/>
      <c r="AE43" s="41">
        <f>+'[1]Roll-15'!$B48</f>
        <v>0</v>
      </c>
      <c r="AF43" s="98"/>
      <c r="AG43" s="41">
        <f t="shared" si="0"/>
        <v>-59756817.129799999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17770081.709399998</v>
      </c>
      <c r="D50" s="101"/>
      <c r="E50" s="46">
        <f>SUM(E41:E49)</f>
        <v>-47696882.428399995</v>
      </c>
      <c r="F50" s="101"/>
      <c r="G50" s="46">
        <f>SUM(G41:G49)</f>
        <v>2905490.6436000001</v>
      </c>
      <c r="H50" s="101"/>
      <c r="I50" s="46">
        <f>SUM(I41:I49)</f>
        <v>1.6999999999999999E-3</v>
      </c>
      <c r="J50" s="101"/>
      <c r="K50" s="47">
        <f>SUM(K41:K49)</f>
        <v>-1666698.2358999997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-6470356.6277999999</v>
      </c>
      <c r="R50" s="101"/>
      <c r="S50" s="47">
        <f>SUM(S41:S49)</f>
        <v>327616.01500000001</v>
      </c>
      <c r="T50" s="101"/>
      <c r="U50" s="47">
        <f>SUM(U41:U49)</f>
        <v>68765.030300000042</v>
      </c>
      <c r="V50" s="101"/>
      <c r="W50" s="47">
        <f>SUM(W41:W49)</f>
        <v>-896273.24169999978</v>
      </c>
      <c r="X50" s="101"/>
      <c r="Y50" s="47">
        <f>SUM(Y41:Y49)</f>
        <v>0</v>
      </c>
      <c r="Z50" s="101"/>
      <c r="AA50" s="46">
        <f>SUM(AA41:AA49)</f>
        <v>32408.258600000001</v>
      </c>
      <c r="AB50" s="101"/>
      <c r="AC50" s="46">
        <f>SUM(AC41:AC49)</f>
        <v>-2563453.7761000004</v>
      </c>
      <c r="AD50" s="48"/>
      <c r="AE50" s="46">
        <f>SUM(AE41:AE49)</f>
        <v>2025</v>
      </c>
      <c r="AF50" s="101"/>
      <c r="AG50" s="46">
        <f>SUM(AG41:AG49)</f>
        <v>-38187277.651200004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1188.6600000000001</v>
      </c>
      <c r="D52" s="98"/>
      <c r="E52" s="40">
        <f>(+'[1]Roll-2'!$B62+'[1]Roll-2'!$B70+'[1]Roll-2'!$B66)</f>
        <v>-19938.831600000001</v>
      </c>
      <c r="F52" s="98"/>
      <c r="G52" s="40">
        <f>(+'[1]Roll-3'!$B62+'[1]Roll-3'!$B70+'[1]Roll-3'!$B66)</f>
        <v>229.99869999999999</v>
      </c>
      <c r="H52" s="98"/>
      <c r="I52" s="40">
        <f>(+'[1]Roll-4'!$B62+'[1]Roll-4'!$B70+'[1]Roll-4'!$B66)</f>
        <v>2.3738999999999999</v>
      </c>
      <c r="J52" s="98"/>
      <c r="K52" s="40">
        <f>(+'[1]Roll-5'!$B62+'[1]Roll-5'!$B70+'[1]Roll-5'!$B66)</f>
        <v>-779.53880000000004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-4.4400000000000002E-2</v>
      </c>
      <c r="P52" s="98"/>
      <c r="Q52" s="40">
        <f>(+'[1]Roll-8'!$B62+'[1]Roll-8'!$B70+'[1]Roll-8'!$B66)</f>
        <v>-3711.5594999999998</v>
      </c>
      <c r="R52" s="98"/>
      <c r="S52" s="40">
        <f>(+'[1]Roll-9'!$B62+'[1]Roll-9'!$B70+'[1]Roll-9'!$B66)</f>
        <v>27</v>
      </c>
      <c r="T52" s="98"/>
      <c r="U52" s="40">
        <f>(+'[1]Roll-10'!$B62+'[1]Roll-10'!$B70+'[1]Roll-10'!$B66)</f>
        <v>94.024600000000021</v>
      </c>
      <c r="V52" s="98"/>
      <c r="W52" s="40">
        <f>(+'[1]Roll-11'!$B62+'[1]Roll-11'!$B70+'[1]Roll-11'!$B66)</f>
        <v>-143.15119999999996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-4.7400000000000012E-2</v>
      </c>
      <c r="AB52" s="98"/>
      <c r="AC52" s="40">
        <f>(+'[1]Roll-14'!$B62+'[1]Roll-14'!$B70+'[1]Roll-14'!$B66)</f>
        <v>-1315.1849000000002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-24346.300599999999</v>
      </c>
      <c r="AH52" s="99"/>
    </row>
    <row r="53" spans="1:38" x14ac:dyDescent="0.2">
      <c r="A53" s="45" t="s">
        <v>33</v>
      </c>
      <c r="B53" s="102"/>
      <c r="C53" s="46">
        <f>C39+C50+C51+C52</f>
        <v>17771270.369399998</v>
      </c>
      <c r="D53" s="102"/>
      <c r="E53" s="46">
        <f>E39+E50+E51+E52</f>
        <v>-47716821.259999998</v>
      </c>
      <c r="F53" s="102"/>
      <c r="G53" s="46">
        <f>G39+G50+G51+G52</f>
        <v>2905720.6422999999</v>
      </c>
      <c r="H53" s="102"/>
      <c r="I53" s="46">
        <f>I39+I50+I51+I52</f>
        <v>2.3755999999999999</v>
      </c>
      <c r="J53" s="102"/>
      <c r="K53" s="47">
        <f>K39+K50+K51+K52</f>
        <v>-1667477.7746999997</v>
      </c>
      <c r="L53" s="102"/>
      <c r="M53" s="47">
        <f>M39+M50+M51+M52</f>
        <v>0</v>
      </c>
      <c r="N53" s="102"/>
      <c r="O53" s="47">
        <f>O39+O50+O51+O52</f>
        <v>-4.4299999999999999E-2</v>
      </c>
      <c r="P53" s="102"/>
      <c r="Q53" s="47">
        <f>Q39+Q50+Q51+Q52</f>
        <v>-6474068.1873000003</v>
      </c>
      <c r="R53" s="102"/>
      <c r="S53" s="47">
        <f>S39+S50+S51+S52</f>
        <v>327643.01500000001</v>
      </c>
      <c r="T53" s="102"/>
      <c r="U53" s="47">
        <f>U39+U50+U51+U52</f>
        <v>68859.054900000046</v>
      </c>
      <c r="V53" s="102"/>
      <c r="W53" s="47">
        <f>W39+W50+W51+W52</f>
        <v>-896416.39289999974</v>
      </c>
      <c r="X53" s="102"/>
      <c r="Y53" s="47">
        <f>Y39+Y50+Y51+Y52</f>
        <v>0</v>
      </c>
      <c r="Z53" s="102"/>
      <c r="AA53" s="46">
        <f>AA39+AA50+AA51+AA52</f>
        <v>32408.211200000002</v>
      </c>
      <c r="AB53" s="102"/>
      <c r="AC53" s="46">
        <f>AC39+AC50+AC51+AC52</f>
        <v>-2564768.9610000006</v>
      </c>
      <c r="AD53" s="48"/>
      <c r="AE53" s="46">
        <f>AE39+AE50+AE51+AE52</f>
        <v>2025</v>
      </c>
      <c r="AF53" s="102"/>
      <c r="AG53" s="46">
        <f>AG39+AG50+AG51+AG52</f>
        <v>-38211623.951800004</v>
      </c>
      <c r="AH53" s="99"/>
    </row>
    <row r="54" spans="1:38" s="49" customFormat="1" x14ac:dyDescent="0.2">
      <c r="A54" s="49" t="s">
        <v>34</v>
      </c>
      <c r="B54" s="103"/>
      <c r="C54" s="50">
        <f>+C50</f>
        <v>17770081.709399998</v>
      </c>
      <c r="D54" s="103"/>
      <c r="E54" s="50">
        <f>+E50</f>
        <v>-47696882.428399995</v>
      </c>
      <c r="F54" s="103"/>
      <c r="G54" s="50">
        <f>+G50</f>
        <v>2905490.6436000001</v>
      </c>
      <c r="H54" s="103"/>
      <c r="I54" s="50">
        <f>+I50</f>
        <v>1.6999999999999999E-3</v>
      </c>
      <c r="J54" s="103"/>
      <c r="K54" s="50">
        <f>+K50</f>
        <v>-1666698.2358999997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-6470356.6277999999</v>
      </c>
      <c r="R54" s="103"/>
      <c r="S54" s="50">
        <f>+S50</f>
        <v>327616.01500000001</v>
      </c>
      <c r="T54" s="103"/>
      <c r="U54" s="50">
        <f>+U50</f>
        <v>68765.030300000042</v>
      </c>
      <c r="V54" s="50"/>
      <c r="W54" s="50">
        <f>+W50</f>
        <v>-896273.24169999978</v>
      </c>
      <c r="X54" s="50"/>
      <c r="Y54" s="50">
        <f>+Y50</f>
        <v>0</v>
      </c>
      <c r="Z54" s="103"/>
      <c r="AA54" s="50">
        <f>+AA50</f>
        <v>32408.258600000001</v>
      </c>
      <c r="AB54" s="103"/>
      <c r="AC54" s="50">
        <f>+AC50</f>
        <v>-2563453.7761000004</v>
      </c>
      <c r="AD54" s="50"/>
      <c r="AE54" s="50">
        <f>+AE50</f>
        <v>2025</v>
      </c>
      <c r="AF54" s="103"/>
      <c r="AG54" s="50">
        <f>+AG50</f>
        <v>-38187277.651200004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36782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-98244944.675899997</v>
      </c>
      <c r="D56" s="98"/>
      <c r="E56" s="40">
        <f>+('[1]Roll-2'!$E19)</f>
        <v>65976381.307700008</v>
      </c>
      <c r="F56" s="98"/>
      <c r="G56" s="40">
        <f>+('[1]Roll-3'!$E19)</f>
        <v>624889.9166</v>
      </c>
      <c r="H56" s="98"/>
      <c r="I56" s="40">
        <f>+('[1]Roll-4'!$E19)</f>
        <v>-1113567.0806</v>
      </c>
      <c r="J56" s="98"/>
      <c r="K56" s="40">
        <f>+('[1]Roll-5'!$E19)</f>
        <v>2173547.0840000003</v>
      </c>
      <c r="L56" s="98"/>
      <c r="M56" s="40">
        <f>+('[1]Roll-6'!$E19)</f>
        <v>0</v>
      </c>
      <c r="N56" s="98"/>
      <c r="O56" s="40">
        <f>+('[1]Roll-7'!$E19)</f>
        <v>-21862.291000000001</v>
      </c>
      <c r="P56" s="98"/>
      <c r="Q56" s="40">
        <f>'[1]Roll-8'!$E19</f>
        <v>5942290.7669000011</v>
      </c>
      <c r="R56" s="98"/>
      <c r="S56" s="40">
        <f>'[1]Roll-9'!$E19</f>
        <v>-66894.985000000001</v>
      </c>
      <c r="T56" s="98"/>
      <c r="U56" s="40">
        <f>+('[1]Roll-10'!$E19)</f>
        <v>263656.4399</v>
      </c>
      <c r="V56" s="41"/>
      <c r="W56" s="40">
        <f>+('[1]Roll-11'!$E19)</f>
        <v>1845519.8356999999</v>
      </c>
      <c r="X56" s="41"/>
      <c r="Y56" s="40">
        <f>+('[1]Roll-12'!$E19)</f>
        <v>0</v>
      </c>
      <c r="Z56" s="98"/>
      <c r="AA56" s="40">
        <f>+('[1]Roll-13'!$E19)</f>
        <v>15943.244699999999</v>
      </c>
      <c r="AB56" s="98"/>
      <c r="AC56" s="40">
        <f>+('[1]Roll-14'!$E19)</f>
        <v>3033294.6168</v>
      </c>
      <c r="AD56" s="41"/>
      <c r="AE56" s="40">
        <f>+('[1]Roll-15'!$E19)</f>
        <v>2025</v>
      </c>
      <c r="AF56" s="98"/>
      <c r="AG56" s="46">
        <f>C56+E56+G56+I56+K56+M56+O56+Q56+S56+U56+W56+Y56+AA56+AC56</f>
        <v>-19571745.820199993</v>
      </c>
      <c r="AH56" s="99"/>
    </row>
    <row r="57" spans="1:38" x14ac:dyDescent="0.2">
      <c r="A57" s="33" t="s">
        <v>36</v>
      </c>
      <c r="B57" s="98"/>
      <c r="C57" s="40">
        <f>('[1]Roll-1'!$B58)</f>
        <v>-625.98329999999999</v>
      </c>
      <c r="D57" s="98"/>
      <c r="E57" s="40">
        <f>('[1]Roll-2'!$B58)</f>
        <v>20607.449900000003</v>
      </c>
      <c r="F57" s="98"/>
      <c r="G57" s="40">
        <f>('[1]Roll-3'!$B58)</f>
        <v>5.8505000000000011</v>
      </c>
      <c r="H57" s="98"/>
      <c r="I57" s="40">
        <f>('[1]Roll-4'!$B58)</f>
        <v>328.1343</v>
      </c>
      <c r="J57" s="98"/>
      <c r="K57" s="40">
        <f>('[1]Roll-5'!$B58)</f>
        <v>1035.3043</v>
      </c>
      <c r="L57" s="98"/>
      <c r="M57" s="40">
        <f>('[1]Roll-6'!$B58)</f>
        <v>0</v>
      </c>
      <c r="N57" s="98"/>
      <c r="O57" s="40">
        <f>('[1]Roll-7'!$B58)</f>
        <v>-5.9000000000000077E-3</v>
      </c>
      <c r="P57" s="98"/>
      <c r="Q57" s="40">
        <f>('[1]Roll-8'!$B58)</f>
        <v>4324.9825999999994</v>
      </c>
      <c r="R57" s="98"/>
      <c r="S57" s="40">
        <f>('[1]Roll-9'!$B58)</f>
        <v>0.99640000000000006</v>
      </c>
      <c r="T57" s="98"/>
      <c r="U57" s="40">
        <f>('[1]Roll-10'!$B58)</f>
        <v>2.2566999999999999</v>
      </c>
      <c r="V57" s="41"/>
      <c r="W57" s="40">
        <f>('[1]Roll-11'!$B58)</f>
        <v>-14.603699999999998</v>
      </c>
      <c r="X57" s="41"/>
      <c r="Y57" s="40">
        <f>('[1]Roll-12'!$B58)</f>
        <v>0</v>
      </c>
      <c r="Z57" s="98"/>
      <c r="AA57" s="40">
        <f>('[1]Roll-13'!$B58)</f>
        <v>0.34050000000000002</v>
      </c>
      <c r="AB57" s="98"/>
      <c r="AC57" s="40">
        <f>('[1]Roll-14'!$B58)</f>
        <v>1395.9728000000002</v>
      </c>
      <c r="AD57" s="41"/>
      <c r="AE57" s="40">
        <f>('[1]Roll-15'!$B58)</f>
        <v>0</v>
      </c>
      <c r="AF57" s="98"/>
      <c r="AG57" s="46">
        <f>C57+E57+G57+I57+K57+M57+O57+Q57+S57+U57+W57+Y57+AA57+AC57</f>
        <v>27060.695100000004</v>
      </c>
      <c r="AH57" s="99"/>
    </row>
    <row r="58" spans="1:38" x14ac:dyDescent="0.2">
      <c r="A58" s="33" t="s">
        <v>37</v>
      </c>
      <c r="B58" s="98"/>
      <c r="C58" s="40">
        <f>('[1]Roll-1'!$B59)</f>
        <v>59.664700000000067</v>
      </c>
      <c r="D58" s="98"/>
      <c r="E58" s="40">
        <f>('[1]Roll-2'!$B59)</f>
        <v>128288.2227</v>
      </c>
      <c r="F58" s="98"/>
      <c r="G58" s="40">
        <f>('[1]Roll-3'!$B59)</f>
        <v>-401.39769999999999</v>
      </c>
      <c r="H58" s="98"/>
      <c r="I58" s="40">
        <f>('[1]Roll-4'!$B59)</f>
        <v>-2553.1337999999996</v>
      </c>
      <c r="J58" s="98"/>
      <c r="K58" s="40">
        <f>('[1]Roll-5'!$B59)</f>
        <v>5391.1699000000008</v>
      </c>
      <c r="L58" s="98"/>
      <c r="M58" s="40">
        <f>('[1]Roll-6'!$B59)</f>
        <v>0</v>
      </c>
      <c r="N58" s="98"/>
      <c r="O58" s="40">
        <f>('[1]Roll-7'!$B59)</f>
        <v>-12.419700000000002</v>
      </c>
      <c r="P58" s="98"/>
      <c r="Q58" s="40">
        <f>('[1]Roll-8'!$B59)</f>
        <v>17865.026899999997</v>
      </c>
      <c r="R58" s="98"/>
      <c r="S58" s="40">
        <f>('[1]Roll-9'!$B59)</f>
        <v>-71.223299999999995</v>
      </c>
      <c r="T58" s="98"/>
      <c r="U58" s="40">
        <f>('[1]Roll-10'!$B59)</f>
        <v>326.36219999999997</v>
      </c>
      <c r="V58" s="41"/>
      <c r="W58" s="40">
        <f>('[1]Roll-11'!$B59)</f>
        <v>-363.72020000000003</v>
      </c>
      <c r="X58" s="41"/>
      <c r="Y58" s="40">
        <f>('[1]Roll-12'!$B59)</f>
        <v>0</v>
      </c>
      <c r="Z58" s="98"/>
      <c r="AA58" s="40">
        <f>('[1]Roll-13'!$B59)</f>
        <v>31.714400000000001</v>
      </c>
      <c r="AB58" s="98"/>
      <c r="AC58" s="40">
        <f>('[1]Roll-14'!$B59)</f>
        <v>7392.6751999999997</v>
      </c>
      <c r="AD58" s="41"/>
      <c r="AE58" s="40">
        <f>('[1]Roll-15'!$B59)</f>
        <v>0</v>
      </c>
      <c r="AF58" s="98"/>
      <c r="AG58" s="46">
        <f>C58+E58+G58+I58+K58+M58+O58+Q58+S58+U58+W58+Y58+AA58+AC58</f>
        <v>155952.94129999998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-98244944.675899997</v>
      </c>
      <c r="D60" s="98"/>
      <c r="E60" s="40">
        <f>E56</f>
        <v>65976381.307700008</v>
      </c>
      <c r="F60" s="98"/>
      <c r="G60" s="40">
        <f>G56</f>
        <v>624889.9166</v>
      </c>
      <c r="H60" s="98"/>
      <c r="I60" s="40">
        <f>I56</f>
        <v>-1113567.0806</v>
      </c>
      <c r="J60" s="98"/>
      <c r="K60" s="40">
        <f>K56</f>
        <v>2173547.0840000003</v>
      </c>
      <c r="L60" s="98"/>
      <c r="M60" s="40">
        <f>M56</f>
        <v>0</v>
      </c>
      <c r="N60" s="98"/>
      <c r="O60" s="40">
        <f>O56</f>
        <v>-21862.291000000001</v>
      </c>
      <c r="P60" s="98"/>
      <c r="Q60" s="40">
        <f>Q56</f>
        <v>5942290.7669000011</v>
      </c>
      <c r="R60" s="98"/>
      <c r="S60" s="40">
        <f>S56</f>
        <v>-66894.985000000001</v>
      </c>
      <c r="T60" s="98"/>
      <c r="U60" s="40">
        <f>U56</f>
        <v>263656.4399</v>
      </c>
      <c r="V60" s="41"/>
      <c r="W60" s="40">
        <f>W56</f>
        <v>1845519.8356999999</v>
      </c>
      <c r="X60" s="41"/>
      <c r="Y60" s="40">
        <f>Y56-SUM(Y57:Y58)</f>
        <v>0</v>
      </c>
      <c r="Z60" s="98"/>
      <c r="AA60" s="40">
        <f>AA56</f>
        <v>15943.244699999999</v>
      </c>
      <c r="AB60" s="98"/>
      <c r="AC60" s="40">
        <f>AC56</f>
        <v>3033294.6168</v>
      </c>
      <c r="AD60" s="41"/>
      <c r="AE60" s="40">
        <f>AE56</f>
        <v>2025</v>
      </c>
      <c r="AF60" s="98"/>
      <c r="AG60" s="46">
        <f>C60+E60+G60+I60+K60+M60+O60+Q60+S60+U60+W60+Y60+AA60+AC60</f>
        <v>-19571745.820199993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4147744.7787000001</v>
      </c>
      <c r="D62" s="98"/>
      <c r="E62" s="40">
        <f>+'[1]Roll-2'!$E36</f>
        <v>11234469.823000001</v>
      </c>
      <c r="F62" s="98"/>
      <c r="G62" s="40">
        <f>+'[1]Roll-3'!$E36</f>
        <v>-1850108.3705000002</v>
      </c>
      <c r="H62" s="98"/>
      <c r="I62" s="40">
        <f>+'[1]Roll-4'!$E36</f>
        <v>36285.993799999997</v>
      </c>
      <c r="J62" s="98"/>
      <c r="K62" s="40">
        <f>+'[1]Roll-5'!$E36</f>
        <v>391191.70860000007</v>
      </c>
      <c r="L62" s="98"/>
      <c r="M62" s="40">
        <f>+'[1]Roll-6'!$E36</f>
        <v>-71632.579500000007</v>
      </c>
      <c r="N62" s="98"/>
      <c r="O62" s="40">
        <f>+'[1]Roll-7'!$E36</f>
        <v>-414338.45409999997</v>
      </c>
      <c r="P62" s="98"/>
      <c r="Q62" s="40">
        <f>+'[1]Roll-8'!$E36</f>
        <v>1017580.9372999999</v>
      </c>
      <c r="R62" s="98"/>
      <c r="S62" s="40">
        <f>+'[1]Roll-9'!$E36</f>
        <v>-103230.64370000002</v>
      </c>
      <c r="T62" s="98"/>
      <c r="U62" s="40">
        <f>+'[1]Roll-10'!$E36</f>
        <v>-823064.24930000002</v>
      </c>
      <c r="V62" s="98"/>
      <c r="W62" s="40">
        <f>+'[1]Roll-11'!$E36</f>
        <v>-14209.678999999996</v>
      </c>
      <c r="X62" s="41"/>
      <c r="Y62" s="40">
        <f>+'[1]Roll-12'!$E36</f>
        <v>-49675</v>
      </c>
      <c r="Z62" s="98"/>
      <c r="AA62" s="40">
        <f>+'[1]Roll-13'!$E36</f>
        <v>-304188.20600000001</v>
      </c>
      <c r="AB62" s="98"/>
      <c r="AC62" s="40">
        <f>+'[1]Roll-14'!$E36</f>
        <v>-112213.6912</v>
      </c>
      <c r="AD62" s="98"/>
      <c r="AE62" s="40">
        <f>+'[1]Roll-15'!$E36</f>
        <v>116625</v>
      </c>
      <c r="AF62" s="98"/>
      <c r="AG62" s="46">
        <f>C62+E62+G62+I62+K62+M62+O62+Q62+S62+U62+W62+Y62+AA62+AC62</f>
        <v>13084612.368100001</v>
      </c>
      <c r="AH62" s="99"/>
    </row>
    <row r="63" spans="1:38" x14ac:dyDescent="0.2">
      <c r="A63" s="24" t="s">
        <v>41</v>
      </c>
      <c r="B63" s="98">
        <f>C63-SUM(C60:C62)+('[1]Roll-1'!B67/1000)*0</f>
        <v>0</v>
      </c>
      <c r="C63" s="40">
        <f>C36+C53</f>
        <v>-94097199.897200003</v>
      </c>
      <c r="D63" s="98">
        <f>E63-SUM(E60:E62)+('[1]Roll-2'!D67/1000)*0</f>
        <v>7.7700003981590271E-2</v>
      </c>
      <c r="E63" s="40">
        <f>E36+E53</f>
        <v>77210851.208400011</v>
      </c>
      <c r="F63" s="98">
        <f>G63-SUM(G60:G62)+('[1]Roll-3'!G67/1000)*0</f>
        <v>-2.0200000144541264E-2</v>
      </c>
      <c r="G63" s="40">
        <f>G36+G53</f>
        <v>-1225218.4741000002</v>
      </c>
      <c r="H63" s="98">
        <f>I63-SUM(I60:I62)+('[1]Roll-3'!H67/1000)*0</f>
        <v>-2.3283064365386963E-10</v>
      </c>
      <c r="I63" s="40">
        <f>I36+I53</f>
        <v>-1077281.0868000002</v>
      </c>
      <c r="J63" s="98">
        <f>K63-SUM(K60:K62)+('[1]Roll-3'!J67/1000)*0</f>
        <v>-5.1900000311434269E-2</v>
      </c>
      <c r="K63" s="40">
        <f>K36+K53</f>
        <v>2564738.7407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-436200.7451</v>
      </c>
      <c r="P63" s="98">
        <f>Q63-SUM(Q60:Q62)+('[1]Roll-8'!P67/1000)*0</f>
        <v>-1.862645149230957E-9</v>
      </c>
      <c r="Q63" s="40">
        <f>Q36+Q53</f>
        <v>6959871.7041999996</v>
      </c>
      <c r="R63" s="98">
        <f>S63-SUM(S60:S62)+('[1]Roll-9'!R67/1000)*0</f>
        <v>1.1399999959394336E-2</v>
      </c>
      <c r="S63" s="40">
        <f>S36+S53</f>
        <v>-170125.61730000004</v>
      </c>
      <c r="T63" s="98">
        <f>U63-SUM(U60:U62)+('[1]Roll-10'!U67/1000)*0</f>
        <v>1.1641532182693481E-10</v>
      </c>
      <c r="U63" s="40">
        <f>U36+U53</f>
        <v>-559407.80939999991</v>
      </c>
      <c r="V63" s="98">
        <f>W63-SUM(W60:W62)+('[1]Roll-10'!V67/1000)*0</f>
        <v>2.3283064365386963E-10</v>
      </c>
      <c r="W63" s="40">
        <f>W36+W53</f>
        <v>1831310.1567000002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-288244.96130000002</v>
      </c>
      <c r="AB63" s="98">
        <f>AC63-SUM(AC60:AC62)+('[1]Roll-14'!AB67/1000)*0</f>
        <v>-4.6566128730773926E-10</v>
      </c>
      <c r="AC63" s="40">
        <f>AC36+AC53</f>
        <v>2921080.9255999993</v>
      </c>
      <c r="AD63" s="98">
        <f>AE63-SUM(AE60:AE62)+('[1]Roll-14'!AD67/1000)*0</f>
        <v>0</v>
      </c>
      <c r="AE63" s="40">
        <f>AE36+AE53</f>
        <v>118650</v>
      </c>
      <c r="AF63" s="98"/>
      <c r="AG63" s="46">
        <f>C63+E63+G63+I63+K63+M63+O63+Q63+S63+U63+W63+Y63+AA63+AC63</f>
        <v>-6487133.4350999966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</v>
      </c>
      <c r="C67" s="57"/>
      <c r="D67" s="98">
        <f>SUM(E69:E71)-E63+E66</f>
        <v>-7.7700003981590271E-2</v>
      </c>
      <c r="E67" s="57"/>
      <c r="F67" s="98">
        <f>SUM(G69:G71)-G63+G66</f>
        <v>2.0200000144541264E-2</v>
      </c>
      <c r="G67" s="57"/>
      <c r="H67" s="98">
        <f>SUM(I69:I71)-I63+I66</f>
        <v>2.3283064365386963E-10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1.862645149230957E-9</v>
      </c>
      <c r="Q67" s="57"/>
      <c r="R67" s="98">
        <f>SUM(S69:S71)-S63+S66</f>
        <v>-1.1399999959394336E-2</v>
      </c>
      <c r="S67" s="57"/>
      <c r="T67" s="98">
        <f>SUM(U69:U71)-U63+U66</f>
        <v>-1.1641532182693481E-10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36782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-98244944.675899997</v>
      </c>
      <c r="D69" s="98"/>
      <c r="E69" s="40">
        <f>+E60</f>
        <v>65976381.307700008</v>
      </c>
      <c r="F69" s="98"/>
      <c r="G69" s="40">
        <f>+G60</f>
        <v>624889.9166</v>
      </c>
      <c r="H69" s="98"/>
      <c r="I69" s="40">
        <f>+I60</f>
        <v>-1113567.0806</v>
      </c>
      <c r="J69" s="98"/>
      <c r="K69" s="40">
        <f>+K60</f>
        <v>2173547.0840000003</v>
      </c>
      <c r="L69" s="98"/>
      <c r="M69" s="40">
        <f>+M60</f>
        <v>0</v>
      </c>
      <c r="N69" s="98"/>
      <c r="O69" s="40">
        <f>+O60</f>
        <v>-21862.291000000001</v>
      </c>
      <c r="P69" s="98"/>
      <c r="Q69" s="40">
        <f>+Q60</f>
        <v>5942290.7669000011</v>
      </c>
      <c r="R69" s="98"/>
      <c r="S69" s="40">
        <f>+S60</f>
        <v>-66894.985000000001</v>
      </c>
      <c r="T69" s="98"/>
      <c r="U69" s="40">
        <f>+U60</f>
        <v>263656.4399</v>
      </c>
      <c r="V69" s="41"/>
      <c r="W69" s="40">
        <f>+W60</f>
        <v>1845519.8356999999</v>
      </c>
      <c r="X69" s="41"/>
      <c r="Y69" s="40">
        <f>+Y60</f>
        <v>0</v>
      </c>
      <c r="Z69" s="98"/>
      <c r="AA69" s="40">
        <f>+AA60</f>
        <v>15943.244699999999</v>
      </c>
      <c r="AB69" s="98"/>
      <c r="AC69" s="40">
        <f>+AC60</f>
        <v>3033294.6168</v>
      </c>
      <c r="AD69" s="41"/>
      <c r="AE69" s="40">
        <f>+AE60</f>
        <v>2025</v>
      </c>
      <c r="AF69" s="98"/>
      <c r="AG69" s="46">
        <f>C69+E69+G69+I69+K69+M69+O69+Q69+S69+U69+W69+Y69+AA69+AC69</f>
        <v>-19571745.820199993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4147744.7787000001</v>
      </c>
      <c r="D71" s="98"/>
      <c r="E71" s="40">
        <f>+E62</f>
        <v>11234469.823000001</v>
      </c>
      <c r="F71" s="98"/>
      <c r="G71" s="40">
        <f>+G62</f>
        <v>-1850108.3705000002</v>
      </c>
      <c r="H71" s="98"/>
      <c r="I71" s="40">
        <f>+I62</f>
        <v>36285.993799999997</v>
      </c>
      <c r="J71" s="98"/>
      <c r="K71" s="40">
        <f>+K62</f>
        <v>391191.70860000007</v>
      </c>
      <c r="L71" s="98"/>
      <c r="M71" s="40">
        <f>+M62</f>
        <v>-71632.579500000007</v>
      </c>
      <c r="N71" s="98"/>
      <c r="O71" s="40">
        <f>+O62</f>
        <v>-414338.45409999997</v>
      </c>
      <c r="P71" s="98"/>
      <c r="Q71" s="40">
        <f>+Q62</f>
        <v>1017580.9372999999</v>
      </c>
      <c r="R71" s="98"/>
      <c r="S71" s="40">
        <f>+S62</f>
        <v>-103230.64370000002</v>
      </c>
      <c r="T71" s="98"/>
      <c r="U71" s="40">
        <f>+U62</f>
        <v>-823064.24930000002</v>
      </c>
      <c r="V71" s="41"/>
      <c r="W71" s="40">
        <f>+W62</f>
        <v>-14209.678999999996</v>
      </c>
      <c r="X71" s="41"/>
      <c r="Y71" s="40">
        <f>+Y62</f>
        <v>-49675</v>
      </c>
      <c r="Z71" s="98"/>
      <c r="AA71" s="40">
        <f>+AA62</f>
        <v>-304188.20600000001</v>
      </c>
      <c r="AB71" s="98"/>
      <c r="AC71" s="40">
        <f>+AC62</f>
        <v>-112213.6912</v>
      </c>
      <c r="AD71" s="41"/>
      <c r="AE71" s="40">
        <f>+AE62</f>
        <v>116625</v>
      </c>
      <c r="AF71" s="98"/>
      <c r="AG71" s="46">
        <f>C71+E71+G71+I71+K71+M71+O71+Q71+S71+U71+W71+Y71+AA71+AC71</f>
        <v>13084612.368100001</v>
      </c>
      <c r="AH71" s="99"/>
    </row>
    <row r="72" spans="1:39" x14ac:dyDescent="0.2">
      <c r="A72" s="60" t="s">
        <v>41</v>
      </c>
      <c r="B72" s="102"/>
      <c r="C72" s="61">
        <f>SUM(C69:C71)</f>
        <v>-94097199.897200003</v>
      </c>
      <c r="D72" s="102"/>
      <c r="E72" s="61">
        <f>SUM(E69:E71)</f>
        <v>77210851.130700007</v>
      </c>
      <c r="F72" s="102"/>
      <c r="G72" s="61">
        <f>SUM(G69:G71)</f>
        <v>-1225218.4539000001</v>
      </c>
      <c r="H72" s="102"/>
      <c r="I72" s="61">
        <f>SUM(I69:I71)</f>
        <v>-1077281.0867999999</v>
      </c>
      <c r="J72" s="102"/>
      <c r="K72" s="61">
        <f>SUM(K69:K71)</f>
        <v>2564738.7926000003</v>
      </c>
      <c r="L72" s="102"/>
      <c r="M72" s="61">
        <f>SUM(M69:M71)</f>
        <v>-71632.579500000007</v>
      </c>
      <c r="N72" s="102"/>
      <c r="O72" s="61">
        <f>SUM(O69:O71)</f>
        <v>-436200.7451</v>
      </c>
      <c r="P72" s="102"/>
      <c r="Q72" s="61">
        <f>SUM(Q69:Q71)</f>
        <v>6959871.7042000014</v>
      </c>
      <c r="R72" s="102"/>
      <c r="S72" s="61">
        <f>SUM(S69:S71)</f>
        <v>-170125.6287</v>
      </c>
      <c r="T72" s="102"/>
      <c r="U72" s="61">
        <f>SUM(U69:U71)</f>
        <v>-559407.80940000003</v>
      </c>
      <c r="V72" s="102"/>
      <c r="W72" s="61">
        <f>SUM(W69:W71)</f>
        <v>1831310.1566999999</v>
      </c>
      <c r="X72" s="102"/>
      <c r="Y72" s="61">
        <f>SUM(Y69:Y71)</f>
        <v>-49675</v>
      </c>
      <c r="Z72" s="102"/>
      <c r="AA72" s="61">
        <f>SUM(AA69:AA71)</f>
        <v>-288244.96130000002</v>
      </c>
      <c r="AB72" s="102"/>
      <c r="AC72" s="61">
        <f>SUM(AC69:AC71)</f>
        <v>2921080.9255999997</v>
      </c>
      <c r="AD72" s="62"/>
      <c r="AE72" s="61">
        <f>SUM(AE69:AE71)</f>
        <v>118650</v>
      </c>
      <c r="AF72" s="102"/>
      <c r="AG72" s="46">
        <f>C72+E72+G72+I72+K72+M72+O72+Q72+S72+U72+W72+Y72+AA72+AC72</f>
        <v>-6487133.4520999994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14676.705900000001</v>
      </c>
      <c r="E77" s="68">
        <f t="shared" ref="E77:E85" si="2">E41-E95</f>
        <v>-132829.19270000001</v>
      </c>
      <c r="G77" s="68">
        <f t="shared" ref="G77:G85" si="3">G41-G95</f>
        <v>8700</v>
      </c>
      <c r="I77" s="68">
        <f t="shared" ref="I77:I85" si="4">I41-I95</f>
        <v>0</v>
      </c>
      <c r="K77" s="68">
        <f t="shared" ref="K77:K85" si="5">K41-K95</f>
        <v>0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-20391.179400000001</v>
      </c>
      <c r="R77" s="89"/>
      <c r="S77" s="68">
        <f t="shared" ref="S77:S85" si="9">S41-S95</f>
        <v>-3200</v>
      </c>
      <c r="T77" s="89"/>
      <c r="U77" s="68">
        <f t="shared" ref="U77:U85" si="10">U41-U95</f>
        <v>-58706.823599999996</v>
      </c>
      <c r="V77" s="68"/>
      <c r="W77" s="68">
        <f t="shared" ref="W77:W85" si="11">W41-W95</f>
        <v>0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9538.0418999999965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-182212.44790000003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-7193.6477000005543</v>
      </c>
      <c r="E78" s="68">
        <f t="shared" si="2"/>
        <v>0</v>
      </c>
      <c r="G78" s="68">
        <f t="shared" si="3"/>
        <v>99039.167200000025</v>
      </c>
      <c r="I78" s="68">
        <f t="shared" si="4"/>
        <v>-2.0000000000000009E-4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18780</v>
      </c>
      <c r="T78" s="89"/>
      <c r="U78" s="68">
        <f t="shared" si="10"/>
        <v>29039.044300000009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0</v>
      </c>
      <c r="AC78" s="68">
        <f t="shared" si="14"/>
        <v>0</v>
      </c>
      <c r="AD78" s="68"/>
      <c r="AE78" s="68">
        <f t="shared" si="15"/>
        <v>1750</v>
      </c>
      <c r="AG78" s="41">
        <f t="shared" si="16"/>
        <v>141414.56359999947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-3998177.2968999967</v>
      </c>
      <c r="G79" s="68">
        <f t="shared" si="3"/>
        <v>0</v>
      </c>
      <c r="I79" s="68">
        <f t="shared" si="4"/>
        <v>0</v>
      </c>
      <c r="K79" s="68">
        <f t="shared" si="5"/>
        <v>-155696.8870000001</v>
      </c>
      <c r="M79" s="68">
        <f t="shared" si="6"/>
        <v>0</v>
      </c>
      <c r="O79" s="68">
        <f t="shared" si="7"/>
        <v>0</v>
      </c>
      <c r="P79" s="89"/>
      <c r="Q79" s="68">
        <f t="shared" si="8"/>
        <v>-473914.07849999983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-54834.366000000038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-212114.50320000015</v>
      </c>
      <c r="AD79" s="68"/>
      <c r="AE79" s="68">
        <f t="shared" si="15"/>
        <v>0</v>
      </c>
      <c r="AG79" s="41">
        <f t="shared" si="16"/>
        <v>-4894737.1315999972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7483.0581999994465</v>
      </c>
      <c r="D86" s="107"/>
      <c r="E86" s="70">
        <f>SUM(E77:E85)</f>
        <v>-4131006.4895999967</v>
      </c>
      <c r="F86" s="107"/>
      <c r="G86" s="70">
        <f>SUM(G77:G85)</f>
        <v>107739.16720000003</v>
      </c>
      <c r="H86" s="107"/>
      <c r="I86" s="70">
        <f>SUM(I77:I85)</f>
        <v>-2.0000000000000009E-4</v>
      </c>
      <c r="J86" s="107"/>
      <c r="K86" s="70">
        <f>SUM(K77:K85)</f>
        <v>-155696.8870000001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-494305.25789999985</v>
      </c>
      <c r="R86" s="107"/>
      <c r="S86" s="70">
        <f>SUM(S77:S85)</f>
        <v>15580</v>
      </c>
      <c r="T86" s="107"/>
      <c r="U86" s="70">
        <f>SUM(U77:U85)</f>
        <v>-29667.779299999987</v>
      </c>
      <c r="V86" s="71"/>
      <c r="W86" s="70">
        <f>SUM(W77:W85)</f>
        <v>-54834.366000000038</v>
      </c>
      <c r="X86" s="71"/>
      <c r="Y86" s="70">
        <f>SUM(Y77:Y85)</f>
        <v>0</v>
      </c>
      <c r="Z86" s="107"/>
      <c r="AA86" s="70">
        <f>SUM(AA77:AA85)</f>
        <v>0</v>
      </c>
      <c r="AB86" s="107"/>
      <c r="AC86" s="70">
        <f>SUM(AC77:AC85)</f>
        <v>-202576.46130000014</v>
      </c>
      <c r="AD86" s="71"/>
      <c r="AE86" s="70">
        <f>SUM(AE77:AE85)</f>
        <v>1750</v>
      </c>
      <c r="AF86" s="107"/>
      <c r="AG86" s="72">
        <f>SUM(AG77:AG85)</f>
        <v>-4935535.0158999981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-1.3143000000000029</v>
      </c>
      <c r="D88" s="107"/>
      <c r="E88" s="70">
        <f>E52-E106</f>
        <v>-951.64140000000043</v>
      </c>
      <c r="F88" s="107"/>
      <c r="G88" s="70">
        <f>G52-G106</f>
        <v>-6.9999999999481588E-4</v>
      </c>
      <c r="H88" s="107"/>
      <c r="I88" s="70">
        <f>I52-I106</f>
        <v>0.47980000000000023</v>
      </c>
      <c r="J88" s="107"/>
      <c r="K88" s="70">
        <f>K52-K106</f>
        <v>-35.550899999999956</v>
      </c>
      <c r="L88" s="107"/>
      <c r="M88" s="70">
        <f>M52-M106</f>
        <v>0</v>
      </c>
      <c r="N88" s="107"/>
      <c r="O88" s="70">
        <f>O52-O106</f>
        <v>5.9999999999999637E-4</v>
      </c>
      <c r="P88" s="107"/>
      <c r="Q88" s="70">
        <f>Q52-Q106</f>
        <v>-126.13230000000021</v>
      </c>
      <c r="R88" s="107"/>
      <c r="S88" s="70">
        <f>S52-S106</f>
        <v>0</v>
      </c>
      <c r="T88" s="107"/>
      <c r="U88" s="70">
        <f>U52-U106</f>
        <v>5.3632000000000062</v>
      </c>
      <c r="V88" s="71"/>
      <c r="W88" s="70">
        <f>W52-W106</f>
        <v>-10.115299999999991</v>
      </c>
      <c r="X88" s="71"/>
      <c r="Y88" s="70">
        <f>Y52-Y106</f>
        <v>0</v>
      </c>
      <c r="Z88" s="107"/>
      <c r="AA88" s="70">
        <f>AA52-AA106</f>
        <v>-4.7000000000000028E-3</v>
      </c>
      <c r="AB88" s="107"/>
      <c r="AC88" s="70">
        <f>AC52-AC106</f>
        <v>-52.427400000000262</v>
      </c>
      <c r="AD88" s="71"/>
      <c r="AE88" s="70">
        <f>AE52-AE106</f>
        <v>0</v>
      </c>
      <c r="AF88" s="107"/>
      <c r="AG88" s="44">
        <f>C88+E88+G88+I88+K88+M88+O88+Q88+S88+U88+W88+Y88+AA88+AC88</f>
        <v>-1171.3434000000009</v>
      </c>
      <c r="AH88" s="99"/>
    </row>
    <row r="89" spans="1:38" x14ac:dyDescent="0.2">
      <c r="A89" s="69" t="s">
        <v>46</v>
      </c>
      <c r="B89" s="108">
        <f>SUM(C86:C88)+C75-C89</f>
        <v>-1.6025296645238996E-9</v>
      </c>
      <c r="C89" s="72">
        <f>C63-C91</f>
        <v>7481.743900001049</v>
      </c>
      <c r="D89" s="108">
        <f>SUM(E86:E88)+E75-E89</f>
        <v>1.5366822481155396E-8</v>
      </c>
      <c r="E89" s="72">
        <f>E63-E91</f>
        <v>-4131958.1310000122</v>
      </c>
      <c r="F89" s="108">
        <f>SUM(G86:G88)+G75-G89</f>
        <v>2.0372681319713593E-10</v>
      </c>
      <c r="G89" s="72">
        <f>G63-G91</f>
        <v>107739.16649999982</v>
      </c>
      <c r="H89" s="108">
        <f>SUM(I86:I88)+I75-I89</f>
        <v>3.762568034915148E-11</v>
      </c>
      <c r="I89" s="72">
        <f>I63-I91</f>
        <v>0.47959999996237457</v>
      </c>
      <c r="J89" s="108">
        <f>SUM(K86:K88)+K75-K89</f>
        <v>0</v>
      </c>
      <c r="K89" s="72">
        <f>K63-K91</f>
        <v>-155732.43790000025</v>
      </c>
      <c r="L89" s="108">
        <f>SUM(M86:M88)+M75-M89</f>
        <v>0</v>
      </c>
      <c r="M89" s="72">
        <f>M63-M91</f>
        <v>0</v>
      </c>
      <c r="N89" s="108">
        <f>SUM(O86:O88)+O75-O89</f>
        <v>2.9709186499804474E-11</v>
      </c>
      <c r="O89" s="72">
        <f>O63-O91</f>
        <v>5.9999997029080987E-4</v>
      </c>
      <c r="P89" s="108">
        <f>SUM(Q86:Q88)+Q75-Q89</f>
        <v>0</v>
      </c>
      <c r="Q89" s="72">
        <f>Q63-Q91</f>
        <v>-494431.39020000026</v>
      </c>
      <c r="R89" s="108">
        <f>SUM(S86:S88)+S75-S89</f>
        <v>0</v>
      </c>
      <c r="S89" s="72">
        <f>S63-S91</f>
        <v>15580</v>
      </c>
      <c r="T89" s="108">
        <f>SUM(U86:U88)+U75-U89</f>
        <v>-7.2759576141834259E-11</v>
      </c>
      <c r="U89" s="72">
        <f>U63-U91</f>
        <v>-29662.416099999915</v>
      </c>
      <c r="V89" s="108">
        <f>SUM(W86:W88)+W75-W89</f>
        <v>6.5483618527650833E-11</v>
      </c>
      <c r="W89" s="72">
        <f>W63-W91+W85</f>
        <v>-54844.481300000101</v>
      </c>
      <c r="X89" s="108">
        <f>SUM(Y86:Y88)+Y75-Y89</f>
        <v>0</v>
      </c>
      <c r="Y89" s="72">
        <f>Y63-Y91+Y85</f>
        <v>0</v>
      </c>
      <c r="Z89" s="108">
        <f>SUM(AA86:AA88)+AA75-AA89</f>
        <v>-9.5926253051992205E-12</v>
      </c>
      <c r="AA89" s="72">
        <f>AA63-AA91</f>
        <v>-4.6999999904073775E-3</v>
      </c>
      <c r="AB89" s="108">
        <f>SUM(AC86:AC88)+AC75-AC89</f>
        <v>3.4924596548080444E-10</v>
      </c>
      <c r="AC89" s="72">
        <f>AC63-AC91</f>
        <v>-202628.88870000048</v>
      </c>
      <c r="AD89" s="74"/>
      <c r="AE89" s="72">
        <f>AE63-AE91</f>
        <v>1750</v>
      </c>
      <c r="AF89" s="108"/>
      <c r="AG89" s="72">
        <f>AG75+AG86+AG87+AG88</f>
        <v>-4936706.3592999978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-94104681.641100004</v>
      </c>
      <c r="D91" s="98">
        <v>7.7700033783912659E-2</v>
      </c>
      <c r="E91" s="76">
        <v>81342809.339400023</v>
      </c>
      <c r="F91" s="98">
        <v>-2.019999991171062E-2</v>
      </c>
      <c r="G91" s="76">
        <v>-1332957.6406</v>
      </c>
      <c r="H91" s="98">
        <v>0</v>
      </c>
      <c r="I91" s="76">
        <v>-1077281.5664000001</v>
      </c>
      <c r="J91" s="98">
        <v>-5.1899999845772982E-2</v>
      </c>
      <c r="K91" s="76">
        <v>2720471.1786000002</v>
      </c>
      <c r="L91" s="98">
        <v>0</v>
      </c>
      <c r="M91" s="76">
        <v>-71632.579500000007</v>
      </c>
      <c r="N91" s="98">
        <v>5.8207660913467407E-11</v>
      </c>
      <c r="O91" s="76">
        <v>-436200.74569999997</v>
      </c>
      <c r="P91" s="98">
        <v>-9.3132257461547852E-10</v>
      </c>
      <c r="Q91" s="76">
        <v>7454303.0943999998</v>
      </c>
      <c r="R91" s="98">
        <v>1.1399999959394336E-2</v>
      </c>
      <c r="S91" s="76">
        <v>-185705.61730000004</v>
      </c>
      <c r="T91" s="98">
        <v>0</v>
      </c>
      <c r="U91" s="76">
        <v>-529745.3933</v>
      </c>
      <c r="V91" s="98">
        <v>4.6566128730773926E-10</v>
      </c>
      <c r="W91" s="76">
        <v>1886154.6380000003</v>
      </c>
      <c r="X91" s="98"/>
      <c r="Y91" s="76">
        <v>-49675</v>
      </c>
      <c r="Z91" s="98">
        <v>-5.8207660913467407E-11</v>
      </c>
      <c r="AA91" s="76">
        <v>-288244.95660000003</v>
      </c>
      <c r="AB91" s="98">
        <v>-9.3132257461547852E-10</v>
      </c>
      <c r="AC91" s="76">
        <v>3123709.8142999997</v>
      </c>
      <c r="AD91" s="76">
        <v>0</v>
      </c>
      <c r="AE91" s="76">
        <v>116900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144620.2543</v>
      </c>
      <c r="E95" s="78">
        <v>586477.10589999997</v>
      </c>
      <c r="G95" s="78">
        <v>-103074</v>
      </c>
      <c r="I95" s="78">
        <v>0</v>
      </c>
      <c r="K95" s="78">
        <v>-102060.54029999999</v>
      </c>
      <c r="M95" s="78">
        <v>0</v>
      </c>
      <c r="O95" s="78">
        <v>0</v>
      </c>
      <c r="P95" s="89"/>
      <c r="Q95" s="78">
        <v>-43706.197100000005</v>
      </c>
      <c r="R95" s="89"/>
      <c r="S95" s="78">
        <v>-7625</v>
      </c>
      <c r="T95" s="89"/>
      <c r="U95" s="78">
        <v>-52054.188700000006</v>
      </c>
      <c r="V95" s="89"/>
      <c r="W95" s="78">
        <v>122270.06920000001</v>
      </c>
      <c r="X95" s="89"/>
      <c r="Y95" s="78">
        <v>0</v>
      </c>
      <c r="AA95" s="78">
        <v>32408.2585</v>
      </c>
      <c r="AC95" s="78">
        <v>43854.712400000004</v>
      </c>
      <c r="AD95" s="78"/>
      <c r="AE95" s="78">
        <v>-1450</v>
      </c>
      <c r="AG95" s="78">
        <v>0</v>
      </c>
    </row>
    <row r="96" spans="1:38" x14ac:dyDescent="0.2">
      <c r="A96" s="33" t="s">
        <v>51</v>
      </c>
      <c r="C96" s="78">
        <v>17617978.396899998</v>
      </c>
      <c r="E96" s="78">
        <v>0</v>
      </c>
      <c r="G96" s="78">
        <v>2900825.4764</v>
      </c>
      <c r="I96" s="78">
        <v>1.9E-3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319661.01500000001</v>
      </c>
      <c r="T96" s="89"/>
      <c r="U96" s="78">
        <v>150486.99830000004</v>
      </c>
      <c r="V96" s="89"/>
      <c r="W96" s="78">
        <v>0</v>
      </c>
      <c r="X96" s="89"/>
      <c r="Y96" s="78">
        <v>0</v>
      </c>
      <c r="AA96" s="78">
        <v>1E-4</v>
      </c>
      <c r="AC96" s="78">
        <v>0</v>
      </c>
      <c r="AD96" s="78"/>
      <c r="AE96" s="78">
        <v>1725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-44152353.044699997</v>
      </c>
      <c r="G97" s="78">
        <v>0</v>
      </c>
      <c r="I97" s="78">
        <v>0</v>
      </c>
      <c r="K97" s="78">
        <v>-1408940.8085999996</v>
      </c>
      <c r="M97" s="78">
        <v>0</v>
      </c>
      <c r="O97" s="78">
        <v>0</v>
      </c>
      <c r="P97" s="89"/>
      <c r="Q97" s="78">
        <v>-5932345.1727999998</v>
      </c>
      <c r="R97" s="89"/>
      <c r="S97" s="78">
        <v>0</v>
      </c>
      <c r="T97" s="89"/>
      <c r="U97" s="78">
        <v>0</v>
      </c>
      <c r="V97" s="89"/>
      <c r="W97" s="78">
        <v>-963708.94489999977</v>
      </c>
      <c r="X97" s="89"/>
      <c r="Y97" s="78">
        <v>0</v>
      </c>
      <c r="AA97" s="78">
        <v>0</v>
      </c>
      <c r="AC97" s="78">
        <v>-2404732.0272000004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17762598.651199996</v>
      </c>
      <c r="E104" s="79">
        <v>-43565875.9388</v>
      </c>
      <c r="G104" s="79">
        <v>2797751.4764</v>
      </c>
      <c r="I104" s="79">
        <v>1.9E-3</v>
      </c>
      <c r="K104" s="79">
        <v>-1511001.3488999996</v>
      </c>
      <c r="M104" s="79">
        <v>0</v>
      </c>
      <c r="O104" s="79">
        <v>1E-4</v>
      </c>
      <c r="P104" s="89"/>
      <c r="Q104" s="79">
        <v>-5976051.3699000003</v>
      </c>
      <c r="R104" s="89"/>
      <c r="S104" s="79">
        <v>312036.01500000001</v>
      </c>
      <c r="T104" s="89"/>
      <c r="U104" s="79">
        <v>98432.809600000037</v>
      </c>
      <c r="V104" s="89"/>
      <c r="W104" s="79">
        <v>-841438.87569999974</v>
      </c>
      <c r="X104" s="89"/>
      <c r="Y104" s="79">
        <v>0</v>
      </c>
      <c r="AA104" s="79">
        <v>32408.258600000001</v>
      </c>
      <c r="AC104" s="79">
        <v>-2360877.3148000003</v>
      </c>
      <c r="AD104" s="80"/>
      <c r="AE104" s="79">
        <v>275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1189.9743000000001</v>
      </c>
      <c r="E106" s="77">
        <v>-18987.190200000001</v>
      </c>
      <c r="G106" s="77">
        <v>229.99939999999998</v>
      </c>
      <c r="I106" s="77">
        <v>1.8940999999999997</v>
      </c>
      <c r="K106" s="77">
        <v>-743.98790000000008</v>
      </c>
      <c r="M106" s="77">
        <v>0</v>
      </c>
      <c r="O106" s="77">
        <v>-4.4999999999999998E-2</v>
      </c>
      <c r="P106" s="89"/>
      <c r="Q106" s="77">
        <v>-3585.4271999999996</v>
      </c>
      <c r="R106" s="89"/>
      <c r="S106" s="77">
        <v>27</v>
      </c>
      <c r="T106" s="89"/>
      <c r="U106" s="77">
        <v>88.661400000000015</v>
      </c>
      <c r="V106" s="89"/>
      <c r="W106" s="77">
        <v>-133.03589999999997</v>
      </c>
      <c r="X106" s="89"/>
      <c r="Y106" s="77">
        <v>0</v>
      </c>
      <c r="AA106" s="77">
        <v>-4.2700000000000009E-2</v>
      </c>
      <c r="AC106" s="77">
        <v>-1262.7574999999999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2000-08-24T00:20:44Z</cp:lastPrinted>
  <dcterms:created xsi:type="dcterms:W3CDTF">2000-08-08T21:51:28Z</dcterms:created>
  <dcterms:modified xsi:type="dcterms:W3CDTF">2023-09-16T20:22:25Z</dcterms:modified>
</cp:coreProperties>
</file>