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AA5680-CE92-4839-AB9F-1145C4AD46B8}" xr6:coauthVersionLast="47" xr6:coauthVersionMax="47" xr10:uidLastSave="{00000000-0000-0000-0000-000000000000}"/>
  <bookViews>
    <workbookView xWindow="-120" yWindow="-120" windowWidth="38640" windowHeight="15720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OnSave="0"/>
</workbook>
</file>

<file path=xl/calcChain.xml><?xml version="1.0" encoding="utf-8"?>
<calcChain xmlns="http://schemas.openxmlformats.org/spreadsheetml/2006/main">
  <c r="AH1" i="18" l="1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H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H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H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H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H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H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H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H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H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H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H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H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H14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H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H16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H17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H18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H19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H20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AH21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H22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AH23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AH24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AH25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AH26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AH27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AH28" i="18"/>
  <c r="J29" i="18"/>
  <c r="K29" i="18"/>
  <c r="L29" i="18"/>
  <c r="M29" i="18"/>
  <c r="N29" i="18"/>
  <c r="O29" i="18"/>
  <c r="P29" i="18"/>
  <c r="Q29" i="18"/>
  <c r="R29" i="18"/>
  <c r="S29" i="18"/>
  <c r="T29" i="18"/>
  <c r="U29" i="18"/>
  <c r="V29" i="18"/>
  <c r="W29" i="18"/>
  <c r="X29" i="18"/>
  <c r="Y29" i="18"/>
  <c r="AH29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AH30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AH31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AH32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AH33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AH37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AH38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H39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AH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H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H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H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H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H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H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H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H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H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H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H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H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H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H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H55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2" name="Connection1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3" name="Connection2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4" name="Connection3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5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6" name="Connection5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7" name="Connection6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</connections>
</file>

<file path=xl/sharedStrings.xml><?xml version="1.0" encoding="utf-8"?>
<sst xmlns="http://schemas.openxmlformats.org/spreadsheetml/2006/main" count="591" uniqueCount="117">
  <si>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</si>
  <si>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</si>
  <si>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</si>
  <si>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</si>
  <si>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</si>
  <si>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</si>
  <si>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</si>
  <si>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</si>
  <si>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</si>
  <si>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</si>
  <si>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</si>
  <si>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</si>
  <si>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</si>
  <si>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</si>
  <si>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</si>
  <si>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</si>
  <si>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</si>
  <si>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(Positions in Cont. Equiv.)     From: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</si>
  <si>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</si>
  <si>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</si>
  <si>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</si>
  <si>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</si>
  <si>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</si>
  <si>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</si>
  <si>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</si>
  <si>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>July</t>
  </si>
  <si>
    <t>Jun-00/Oct-23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</si>
  <si>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</si>
  <si>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</si>
  <si>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</si>
  <si>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</si>
  <si>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</si>
  <si>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</si>
  <si>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</si>
  <si>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</si>
  <si>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</si>
  <si>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</si>
  <si>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</si>
  <si>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</si>
  <si>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</si>
  <si>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IM-CANADA</t>
  </si>
  <si>
    <t>INTRA-CAND-BC-GD-GDL</t>
  </si>
  <si>
    <t>GD-CGPR-AECO/AV</t>
  </si>
  <si>
    <t>GD-AECOUS-DAILY</t>
  </si>
  <si>
    <t>M</t>
  </si>
  <si>
    <t>INTRA-CAND-EAST-PHY</t>
  </si>
  <si>
    <t>CHIPPAWA/IM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</si>
  <si>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</si>
  <si>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</si>
  <si>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</si>
  <si>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</si>
  <si>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</si>
  <si>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</si>
  <si>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</si>
  <si>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</si>
  <si>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</si>
  <si>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</si>
  <si>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</si>
  <si>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</si>
  <si>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</si>
  <si>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</si>
  <si>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</si>
  <si>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</si>
  <si>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</si>
  <si>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</si>
  <si>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EMPRESS-US/IM</t>
  </si>
  <si>
    <t>IF-NWPL-ROCK/CA</t>
  </si>
  <si>
    <t>POS-GAS-TRD</t>
  </si>
  <si>
    <t>NG-NYMEX</t>
  </si>
  <si>
    <t>INTRA-CAND-WE-GD-GDL</t>
  </si>
  <si>
    <t>GD-NIAGARA</t>
  </si>
  <si>
    <t>NG</t>
  </si>
  <si>
    <t>GDM-WADDINGTON</t>
  </si>
  <si>
    <t>NGMR-AECO/C</t>
  </si>
  <si>
    <t>NIAGARA/IM</t>
  </si>
  <si>
    <t>STATION2/US$</t>
  </si>
  <si>
    <t>PARK-CDN/IM</t>
  </si>
  <si>
    <t>PARKWAY/IM</t>
  </si>
  <si>
    <t>WADDINGTON/IM</t>
  </si>
  <si>
    <t>INTRA-CAND-WEST-PHY</t>
  </si>
  <si>
    <t>AECO-CDN/IM</t>
  </si>
  <si>
    <t>AECO-US/IM</t>
  </si>
  <si>
    <t>EMPRESS-CDN/IM</t>
  </si>
  <si>
    <t>GD-CGPR-AECO/DA</t>
  </si>
  <si>
    <t>GD-CGPR-EMPRESS</t>
  </si>
  <si>
    <t>GD-NTHWST/CANB</t>
  </si>
  <si>
    <t>INTRA-CAND-WEST-PRC</t>
  </si>
  <si>
    <t>GDP-KERN/OPAL</t>
  </si>
  <si>
    <t>CGPR-AECO/BASIS</t>
  </si>
  <si>
    <t>IF-NWPL_ROCKY_M</t>
  </si>
  <si>
    <t>GDC-EMPRESS/DAY</t>
  </si>
  <si>
    <t>IMCAN-ERMS-XL-PRC</t>
  </si>
  <si>
    <t>CHIPPAWA-CDN/IM</t>
  </si>
  <si>
    <t>EMERSON-ONT</t>
  </si>
  <si>
    <t>NGI-MALIN/FP</t>
  </si>
  <si>
    <t>IMCAN-ERMS-XL-BAS</t>
  </si>
  <si>
    <t>IMCAN-ERMS-XL-GDL</t>
  </si>
  <si>
    <t>GD-AECOUSD-DAIL</t>
  </si>
  <si>
    <t>ST.CLAIR/IM</t>
  </si>
  <si>
    <t>NGGJ</t>
  </si>
  <si>
    <t>NGI-MALIN</t>
  </si>
  <si>
    <t>INTRA-CAND-WEST-PRCNGI-MALIN</t>
  </si>
  <si>
    <t>INTRA-CAND-WEST-PRCNGMR-AECO/C</t>
  </si>
  <si>
    <t>INTRA-CAND-WEST-PRCNGGJ</t>
  </si>
  <si>
    <t>GDP-NTHWST/CANB</t>
  </si>
  <si>
    <t>INTRA-CAND-BC-PRC</t>
  </si>
  <si>
    <t>IF-NTHWST/CANB</t>
  </si>
  <si>
    <t>INTRA-CAND-BC-PHY</t>
  </si>
  <si>
    <t>GD-ST. 2 (C$)</t>
  </si>
  <si>
    <t>STN2-CDN/IM</t>
  </si>
  <si>
    <t>STN2-US/IM</t>
  </si>
  <si>
    <t>SUMAS-CDN/IM</t>
  </si>
  <si>
    <t>SUMAS-US/IM</t>
  </si>
  <si>
    <t>UNKNOWN</t>
  </si>
  <si>
    <t>Maximum Maturity/Gap Risk Position (Rolling 12 Months)  from</t>
  </si>
  <si>
    <t>to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</si>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</sst>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87" formatCode="General_)"/>
  </numFmts>
  <fonts count="19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377FD009-5291-F04B-217B-4E9C4D016939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7B3D77B3-A97B-4E04-F16C-22897B424D6F}"/>
            </a:ext>
          </a:extLst>
        </xdr:cNvPr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477139E-1453-D061-3E7B-A79F675CABC6}"/>
            </a:ext>
          </a:extLst>
        </xdr:cNvPr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221D5302-093B-D81D-9E2A-FA31AAB69135}"/>
            </a:ext>
          </a:extLst>
        </xdr:cNvPr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F6436C0-A384-FF74-4686-C05D65629D12}"/>
            </a:ext>
          </a:extLst>
        </xdr:cNvPr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ED16099-E2E6-4EBD-D684-E8E404B9C71F}"/>
            </a:ext>
          </a:extLst>
        </xdr:cNvPr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33A6D7F-C4FE-6567-EC1B-C4F9EFAFC251}"/>
            </a:ext>
          </a:extLst>
        </xdr:cNvPr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8723066-ECE1-63D4-51F4-3BE84BB52F33}"/>
            </a:ext>
          </a:extLst>
        </xdr:cNvPr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C651E387-8E35-8941-CCCE-4D47C02EE200}"/>
            </a:ext>
          </a:extLst>
        </xdr:cNvPr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55B94C0A-044B-C0DC-EEF8-30D225237A86}"/>
            </a:ext>
          </a:extLst>
        </xdr:cNvPr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B84F344D-2895-3197-AC89-01183ED211F0}"/>
            </a:ext>
          </a:extLst>
        </xdr:cNvPr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6246C552-0D36-B32B-6A0B-B7F41E8A985B}"/>
            </a:ext>
          </a:extLst>
        </xdr:cNvPr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44CD8833-4758-615D-4505-DC091B863F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15922DA7-FC55-F795-8FDF-C55C8EAAEA0D}"/>
            </a:ext>
          </a:extLst>
        </xdr:cNvPr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FD5D0621-2169-7831-6E64-E266915C1FA2}"/>
            </a:ext>
          </a:extLst>
        </xdr:cNvPr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2B3D6E29-F73E-CC6C-B811-2B576F7CC133}"/>
            </a:ext>
          </a:extLst>
        </xdr:cNvPr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A34DD76C-5391-3149-6FB0-C729D2C96EB0}"/>
            </a:ext>
          </a:extLst>
        </xdr:cNvPr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012D51A4-550A-D435-18CE-4D3A56B937E1}"/>
            </a:ext>
          </a:extLst>
        </xdr:cNvPr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1B1EB396-4E11-E8A6-C02E-700716710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039B95FB-3D01-8E73-2F54-FD683A9DDC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>
          <a:extLst>
            <a:ext uri="{FF2B5EF4-FFF2-40B4-BE49-F238E27FC236}">
              <a16:creationId xmlns:a16="http://schemas.microsoft.com/office/drawing/2014/main" id="{577E88DC-7C7A-EF09-2C43-8748D60966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>
          <a:extLst>
            <a:ext uri="{FF2B5EF4-FFF2-40B4-BE49-F238E27FC236}">
              <a16:creationId xmlns:a16="http://schemas.microsoft.com/office/drawing/2014/main" id="{0E9DD541-8592-AD12-19AA-FD48D7456E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:a16="http://schemas.microsoft.com/office/drawing/2014/main" id="{797AFE7F-34B3-DADB-5DD7-F9DC239305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:a16="http://schemas.microsoft.com/office/drawing/2014/main" id="{48050848-BF6C-0EA0-B0A9-36AD7DF646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>
          <a:extLst>
            <a:ext uri="{FF2B5EF4-FFF2-40B4-BE49-F238E27FC236}">
              <a16:creationId xmlns:a16="http://schemas.microsoft.com/office/drawing/2014/main" id="{00E44B95-148E-A33A-39AB-02F13312D64F}"/>
            </a:ext>
          </a:extLst>
        </xdr:cNvPr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6704E5A2-DD54-F00F-9188-DBDD47911C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8BF72C1A-B3C7-B88D-EA67-B7CC0E32D1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B1C2868B-AC8D-4444-83B8-030E020747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>
          <a:extLst>
            <a:ext uri="{FF2B5EF4-FFF2-40B4-BE49-F238E27FC236}">
              <a16:creationId xmlns:a16="http://schemas.microsoft.com/office/drawing/2014/main" id="{2A842979-AA3B-4D5C-E464-314B89279EF6}"/>
            </a:ext>
          </a:extLst>
        </xdr:cNvPr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>
          <a:extLst>
            <a:ext uri="{FF2B5EF4-FFF2-40B4-BE49-F238E27FC236}">
              <a16:creationId xmlns:a16="http://schemas.microsoft.com/office/drawing/2014/main" id="{5335C249-DDE9-EEBD-998E-01FBDB6C74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4294462-897F-AFC4-F204-FACA8BC26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>
          <a:extLst>
            <a:ext uri="{FF2B5EF4-FFF2-40B4-BE49-F238E27FC236}">
              <a16:creationId xmlns:a16="http://schemas.microsoft.com/office/drawing/2014/main" id="{4CF952D8-8C6C-7907-7071-B7ACAD2519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46B555ED-4A18-1017-9686-12BD808E98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>
          <a:extLst>
            <a:ext uri="{FF2B5EF4-FFF2-40B4-BE49-F238E27FC236}">
              <a16:creationId xmlns:a16="http://schemas.microsoft.com/office/drawing/2014/main" id="{326A8008-41D7-0925-F0EF-93C308B47B4E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>
          <a:extLst>
            <a:ext uri="{FF2B5EF4-FFF2-40B4-BE49-F238E27FC236}">
              <a16:creationId xmlns:a16="http://schemas.microsoft.com/office/drawing/2014/main" id="{66EF210A-87E1-90B7-EED8-D9CE0E91A3F6}"/>
            </a:ext>
          </a:extLst>
        </xdr:cNvPr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>
          <a:extLst>
            <a:ext uri="{FF2B5EF4-FFF2-40B4-BE49-F238E27FC236}">
              <a16:creationId xmlns:a16="http://schemas.microsoft.com/office/drawing/2014/main" id="{5A6BD2DB-D3E6-F6EF-6067-BD39A5F405E0}"/>
            </a:ext>
          </a:extLst>
        </xdr:cNvPr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>
          <a:extLst>
            <a:ext uri="{FF2B5EF4-FFF2-40B4-BE49-F238E27FC236}">
              <a16:creationId xmlns:a16="http://schemas.microsoft.com/office/drawing/2014/main" id="{BADC4107-F022-C787-CAF1-A6C23270E242}"/>
            </a:ext>
          </a:extLst>
        </xdr:cNvPr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>
          <a:extLst>
            <a:ext uri="{FF2B5EF4-FFF2-40B4-BE49-F238E27FC236}">
              <a16:creationId xmlns:a16="http://schemas.microsoft.com/office/drawing/2014/main" id="{855DE00A-A4DD-763A-94EA-E4D69A38851A}"/>
            </a:ext>
          </a:extLst>
        </xdr:cNvPr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>
          <a:extLst>
            <a:ext uri="{FF2B5EF4-FFF2-40B4-BE49-F238E27FC236}">
              <a16:creationId xmlns:a16="http://schemas.microsoft.com/office/drawing/2014/main" id="{EBCA9908-6E26-64B4-662A-2317C6CFD5FA}"/>
            </a:ext>
          </a:extLst>
        </xdr:cNvPr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>
          <a:extLst>
            <a:ext uri="{FF2B5EF4-FFF2-40B4-BE49-F238E27FC236}">
              <a16:creationId xmlns:a16="http://schemas.microsoft.com/office/drawing/2014/main" id="{128D1F94-2444-7ED8-2D0B-7C2620DD4162}"/>
            </a:ext>
          </a:extLst>
        </xdr:cNvPr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>
          <a:extLst>
            <a:ext uri="{FF2B5EF4-FFF2-40B4-BE49-F238E27FC236}">
              <a16:creationId xmlns:a16="http://schemas.microsoft.com/office/drawing/2014/main" id="{279517CF-661D-E4BD-E868-A7E1D4AB22C7}"/>
            </a:ext>
          </a:extLst>
        </xdr:cNvPr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>
          <a:extLst>
            <a:ext uri="{FF2B5EF4-FFF2-40B4-BE49-F238E27FC236}">
              <a16:creationId xmlns:a16="http://schemas.microsoft.com/office/drawing/2014/main" id="{4B0AFEA2-1C01-DA2D-231D-ABE3F05BC1B5}"/>
            </a:ext>
          </a:extLst>
        </xdr:cNvPr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>
          <a:extLst>
            <a:ext uri="{FF2B5EF4-FFF2-40B4-BE49-F238E27FC236}">
              <a16:creationId xmlns:a16="http://schemas.microsoft.com/office/drawing/2014/main" id="{CB959488-34A4-5E04-EEBB-577699337EE5}"/>
            </a:ext>
          </a:extLst>
        </xdr:cNvPr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>
          <a:extLst>
            <a:ext uri="{FF2B5EF4-FFF2-40B4-BE49-F238E27FC236}">
              <a16:creationId xmlns:a16="http://schemas.microsoft.com/office/drawing/2014/main" id="{D9AF10D2-9680-9CA1-DEBC-423C7246EACF}"/>
            </a:ext>
          </a:extLst>
        </xdr:cNvPr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>
          <a:extLst>
            <a:ext uri="{FF2B5EF4-FFF2-40B4-BE49-F238E27FC236}">
              <a16:creationId xmlns:a16="http://schemas.microsoft.com/office/drawing/2014/main" id="{3754A06A-32CA-5D52-00C0-643C384E69A4}"/>
            </a:ext>
          </a:extLst>
        </xdr:cNvPr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>
          <a:extLst>
            <a:ext uri="{FF2B5EF4-FFF2-40B4-BE49-F238E27FC236}">
              <a16:creationId xmlns:a16="http://schemas.microsoft.com/office/drawing/2014/main" id="{32BA3F33-87DE-6262-948E-474EA590C93A}"/>
            </a:ext>
          </a:extLst>
        </xdr:cNvPr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>
          <a:extLst>
            <a:ext uri="{FF2B5EF4-FFF2-40B4-BE49-F238E27FC236}">
              <a16:creationId xmlns:a16="http://schemas.microsoft.com/office/drawing/2014/main" id="{A3EF2933-D213-A88B-D9F3-C966E4DB350E}"/>
            </a:ext>
          </a:extLst>
        </xdr:cNvPr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>
          <a:extLst>
            <a:ext uri="{FF2B5EF4-FFF2-40B4-BE49-F238E27FC236}">
              <a16:creationId xmlns:a16="http://schemas.microsoft.com/office/drawing/2014/main" id="{C8C6CDD9-14F7-7561-83AD-4EB8E8CC2229}"/>
            </a:ext>
          </a:extLst>
        </xdr:cNvPr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>
          <a:extLst>
            <a:ext uri="{FF2B5EF4-FFF2-40B4-BE49-F238E27FC236}">
              <a16:creationId xmlns:a16="http://schemas.microsoft.com/office/drawing/2014/main" id="{44B0C3B0-B842-9E19-83C2-6E14ACCEFF7A}"/>
            </a:ext>
          </a:extLst>
        </xdr:cNvPr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>
          <a:extLst>
            <a:ext uri="{FF2B5EF4-FFF2-40B4-BE49-F238E27FC236}">
              <a16:creationId xmlns:a16="http://schemas.microsoft.com/office/drawing/2014/main" id="{D7E58EF7-B331-2943-4ECC-94B27FDC193A}"/>
            </a:ext>
          </a:extLst>
        </xdr:cNvPr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>
          <a:extLst>
            <a:ext uri="{FF2B5EF4-FFF2-40B4-BE49-F238E27FC236}">
              <a16:creationId xmlns:a16="http://schemas.microsoft.com/office/drawing/2014/main" id="{D149244A-0164-2F7F-7155-03211ECA6A18}"/>
            </a:ext>
          </a:extLst>
        </xdr:cNvPr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>
          <a:extLst>
            <a:ext uri="{FF2B5EF4-FFF2-40B4-BE49-F238E27FC236}">
              <a16:creationId xmlns:a16="http://schemas.microsoft.com/office/drawing/2014/main" id="{3AA16EC4-2830-5D67-D56C-48DAED370369}"/>
            </a:ext>
          </a:extLst>
        </xdr:cNvPr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>
          <a:extLst>
            <a:ext uri="{FF2B5EF4-FFF2-40B4-BE49-F238E27FC236}">
              <a16:creationId xmlns:a16="http://schemas.microsoft.com/office/drawing/2014/main" id="{CC7B2E5E-CC8D-B8CD-1ACB-4ED40CCE3040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>
          <a:extLst>
            <a:ext uri="{FF2B5EF4-FFF2-40B4-BE49-F238E27FC236}">
              <a16:creationId xmlns:a16="http://schemas.microsoft.com/office/drawing/2014/main" id="{88BBBFEB-68DB-0F65-031A-AFFB6A367577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>
          <a:extLst>
            <a:ext uri="{FF2B5EF4-FFF2-40B4-BE49-F238E27FC236}">
              <a16:creationId xmlns:a16="http://schemas.microsoft.com/office/drawing/2014/main" id="{FD221C7C-8AE2-AED3-C122-82DA26D12A9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>
          <a:extLst>
            <a:ext uri="{FF2B5EF4-FFF2-40B4-BE49-F238E27FC236}">
              <a16:creationId xmlns:a16="http://schemas.microsoft.com/office/drawing/2014/main" id="{64D81F03-8BF7-012C-2620-FFEEF0906B3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>
          <a:extLst>
            <a:ext uri="{FF2B5EF4-FFF2-40B4-BE49-F238E27FC236}">
              <a16:creationId xmlns:a16="http://schemas.microsoft.com/office/drawing/2014/main" id="{43226465-47D3-EFBF-C540-92B9D2B21AEB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>
          <a:extLst>
            <a:ext uri="{FF2B5EF4-FFF2-40B4-BE49-F238E27FC236}">
              <a16:creationId xmlns:a16="http://schemas.microsoft.com/office/drawing/2014/main" id="{46654BB8-A735-C71A-6B58-D9477F0E7E03}"/>
            </a:ext>
          </a:extLst>
        </xdr:cNvPr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>
          <a:extLst>
            <a:ext uri="{FF2B5EF4-FFF2-40B4-BE49-F238E27FC236}">
              <a16:creationId xmlns:a16="http://schemas.microsoft.com/office/drawing/2014/main" id="{DB6A4DFA-4C34-A450-A74B-FC0A3FC99C76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>
          <a:extLst>
            <a:ext uri="{FF2B5EF4-FFF2-40B4-BE49-F238E27FC236}">
              <a16:creationId xmlns:a16="http://schemas.microsoft.com/office/drawing/2014/main" id="{BE49A3A1-B18E-D021-1BA2-11EFBC0D5345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>
          <a:extLst>
            <a:ext uri="{FF2B5EF4-FFF2-40B4-BE49-F238E27FC236}">
              <a16:creationId xmlns:a16="http://schemas.microsoft.com/office/drawing/2014/main" id="{2E6A05DF-E9AD-19FC-6FFA-E86949223405}"/>
            </a:ext>
          </a:extLst>
        </xdr:cNvPr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>
          <a:extLst>
            <a:ext uri="{FF2B5EF4-FFF2-40B4-BE49-F238E27FC236}">
              <a16:creationId xmlns:a16="http://schemas.microsoft.com/office/drawing/2014/main" id="{6E97F602-1226-3FF9-5770-CDEE7C3EC887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>
          <a:extLst>
            <a:ext uri="{FF2B5EF4-FFF2-40B4-BE49-F238E27FC236}">
              <a16:creationId xmlns:a16="http://schemas.microsoft.com/office/drawing/2014/main" id="{959FE49D-85DC-70BF-AC2F-D1D4D225E030}"/>
            </a:ext>
          </a:extLst>
        </xdr:cNvPr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D321E7CE-0809-21ED-FF54-F8B635A86C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>
          <a:extLst>
            <a:ext uri="{FF2B5EF4-FFF2-40B4-BE49-F238E27FC236}">
              <a16:creationId xmlns:a16="http://schemas.microsoft.com/office/drawing/2014/main" id="{92F4C3B9-F48A-1FA9-C82E-528998CA7EB7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>
          <a:extLst>
            <a:ext uri="{FF2B5EF4-FFF2-40B4-BE49-F238E27FC236}">
              <a16:creationId xmlns:a16="http://schemas.microsoft.com/office/drawing/2014/main" id="{17557E79-6975-B484-ED5C-A85FDD9EA62E}"/>
            </a:ext>
          </a:extLst>
        </xdr:cNvPr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n'00/Gas%20Bench/GBM_06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 refreshError="1"/>
      <sheetData sheetId="1" refreshError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Export"/>
      <sheetName val="12 Month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Report -Benchmark Positions"/>
      <sheetName val="Report -Benchmark Change"/>
      <sheetName val="Print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>
        <row r="3">
          <cell r="I3">
            <v>36708</v>
          </cell>
          <cell r="J3">
            <v>3</v>
          </cell>
          <cell r="O3">
            <v>36708</v>
          </cell>
          <cell r="P3">
            <v>3</v>
          </cell>
          <cell r="R3">
            <v>36678</v>
          </cell>
          <cell r="S3">
            <v>1</v>
          </cell>
        </row>
        <row r="4">
          <cell r="I4">
            <v>36739</v>
          </cell>
          <cell r="J4">
            <v>4</v>
          </cell>
          <cell r="O4">
            <v>36739</v>
          </cell>
          <cell r="P4">
            <v>4</v>
          </cell>
          <cell r="R4">
            <v>36708</v>
          </cell>
          <cell r="S4">
            <v>3</v>
          </cell>
        </row>
        <row r="5">
          <cell r="I5">
            <v>36770</v>
          </cell>
          <cell r="J5">
            <v>5</v>
          </cell>
          <cell r="O5">
            <v>36770</v>
          </cell>
          <cell r="P5">
            <v>5</v>
          </cell>
          <cell r="R5">
            <v>36739</v>
          </cell>
          <cell r="S5">
            <v>4</v>
          </cell>
        </row>
        <row r="6">
          <cell r="I6">
            <v>36800</v>
          </cell>
          <cell r="J6">
            <v>6</v>
          </cell>
          <cell r="O6">
            <v>36800</v>
          </cell>
          <cell r="P6">
            <v>6</v>
          </cell>
          <cell r="R6">
            <v>36770</v>
          </cell>
          <cell r="S6">
            <v>5</v>
          </cell>
        </row>
        <row r="7">
          <cell r="I7">
            <v>36831</v>
          </cell>
          <cell r="J7">
            <v>7</v>
          </cell>
          <cell r="O7">
            <v>36831</v>
          </cell>
          <cell r="P7">
            <v>7</v>
          </cell>
          <cell r="R7">
            <v>36800</v>
          </cell>
          <cell r="S7">
            <v>6</v>
          </cell>
        </row>
        <row r="8">
          <cell r="I8">
            <v>36861</v>
          </cell>
          <cell r="J8">
            <v>8</v>
          </cell>
          <cell r="O8">
            <v>36861</v>
          </cell>
          <cell r="P8">
            <v>8</v>
          </cell>
          <cell r="R8">
            <v>36831</v>
          </cell>
          <cell r="S8">
            <v>7</v>
          </cell>
        </row>
        <row r="9">
          <cell r="I9">
            <v>36892</v>
          </cell>
          <cell r="J9">
            <v>9</v>
          </cell>
          <cell r="O9">
            <v>36892</v>
          </cell>
          <cell r="P9">
            <v>9</v>
          </cell>
          <cell r="R9">
            <v>36861</v>
          </cell>
          <cell r="S9">
            <v>8</v>
          </cell>
        </row>
        <row r="10">
          <cell r="I10">
            <v>36923</v>
          </cell>
          <cell r="J10">
            <v>9</v>
          </cell>
          <cell r="O10">
            <v>36923</v>
          </cell>
          <cell r="P10">
            <v>9</v>
          </cell>
          <cell r="R10">
            <v>36892</v>
          </cell>
          <cell r="S10">
            <v>9</v>
          </cell>
        </row>
        <row r="11">
          <cell r="I11">
            <v>36951</v>
          </cell>
          <cell r="J11">
            <v>9</v>
          </cell>
          <cell r="O11">
            <v>36951</v>
          </cell>
          <cell r="P11">
            <v>9</v>
          </cell>
          <cell r="R11">
            <v>36923</v>
          </cell>
          <cell r="S11">
            <v>9</v>
          </cell>
        </row>
        <row r="12">
          <cell r="I12">
            <v>36982</v>
          </cell>
          <cell r="J12">
            <v>9</v>
          </cell>
          <cell r="O12">
            <v>36982</v>
          </cell>
          <cell r="P12">
            <v>9</v>
          </cell>
          <cell r="R12">
            <v>36951</v>
          </cell>
          <cell r="S12">
            <v>9</v>
          </cell>
        </row>
        <row r="13">
          <cell r="I13">
            <v>37012</v>
          </cell>
          <cell r="J13">
            <v>9</v>
          </cell>
          <cell r="O13">
            <v>37012</v>
          </cell>
          <cell r="P13">
            <v>9</v>
          </cell>
          <cell r="R13">
            <v>36982</v>
          </cell>
          <cell r="S13">
            <v>9</v>
          </cell>
        </row>
        <row r="14">
          <cell r="I14">
            <v>37043</v>
          </cell>
          <cell r="J14">
            <v>9</v>
          </cell>
          <cell r="O14">
            <v>37043</v>
          </cell>
          <cell r="P14">
            <v>9</v>
          </cell>
          <cell r="R14">
            <v>37012</v>
          </cell>
          <cell r="S14">
            <v>9</v>
          </cell>
        </row>
        <row r="15">
          <cell r="I15">
            <v>37073</v>
          </cell>
          <cell r="J15">
            <v>9</v>
          </cell>
          <cell r="O15">
            <v>37073</v>
          </cell>
          <cell r="P15">
            <v>9</v>
          </cell>
          <cell r="R15">
            <v>37043</v>
          </cell>
          <cell r="S15">
            <v>9</v>
          </cell>
        </row>
        <row r="16">
          <cell r="I16">
            <v>37104</v>
          </cell>
          <cell r="J16">
            <v>9</v>
          </cell>
          <cell r="O16">
            <v>37104</v>
          </cell>
          <cell r="P16">
            <v>9</v>
          </cell>
          <cell r="R16">
            <v>37073</v>
          </cell>
          <cell r="S16">
            <v>9</v>
          </cell>
        </row>
        <row r="17">
          <cell r="I17">
            <v>37135</v>
          </cell>
          <cell r="J17">
            <v>9</v>
          </cell>
          <cell r="O17">
            <v>37135</v>
          </cell>
          <cell r="P17">
            <v>9</v>
          </cell>
          <cell r="R17">
            <v>37104</v>
          </cell>
          <cell r="S17">
            <v>9</v>
          </cell>
        </row>
        <row r="18">
          <cell r="I18">
            <v>37165</v>
          </cell>
          <cell r="J18">
            <v>9</v>
          </cell>
          <cell r="O18">
            <v>37165</v>
          </cell>
          <cell r="P18">
            <v>9</v>
          </cell>
          <cell r="R18">
            <v>37135</v>
          </cell>
          <cell r="S18">
            <v>9</v>
          </cell>
        </row>
        <row r="19">
          <cell r="I19">
            <v>37196</v>
          </cell>
          <cell r="J19">
            <v>9</v>
          </cell>
          <cell r="O19">
            <v>37196</v>
          </cell>
          <cell r="P19">
            <v>9</v>
          </cell>
          <cell r="R19">
            <v>37165</v>
          </cell>
          <cell r="S19">
            <v>9</v>
          </cell>
        </row>
        <row r="20">
          <cell r="I20">
            <v>37226</v>
          </cell>
          <cell r="J20">
            <v>9</v>
          </cell>
          <cell r="O20">
            <v>37226</v>
          </cell>
          <cell r="P20">
            <v>9</v>
          </cell>
          <cell r="R20">
            <v>37196</v>
          </cell>
          <cell r="S20">
            <v>9</v>
          </cell>
        </row>
        <row r="21">
          <cell r="I21">
            <v>37257</v>
          </cell>
          <cell r="J21">
            <v>10</v>
          </cell>
          <cell r="O21">
            <v>37257</v>
          </cell>
          <cell r="P21">
            <v>10</v>
          </cell>
          <cell r="R21">
            <v>37226</v>
          </cell>
          <cell r="S21">
            <v>9</v>
          </cell>
        </row>
        <row r="22">
          <cell r="I22">
            <v>37288</v>
          </cell>
          <cell r="J22">
            <v>10</v>
          </cell>
          <cell r="O22">
            <v>37288</v>
          </cell>
          <cell r="P22">
            <v>10</v>
          </cell>
          <cell r="R22">
            <v>37257</v>
          </cell>
          <cell r="S22">
            <v>10</v>
          </cell>
        </row>
        <row r="23">
          <cell r="I23">
            <v>37316</v>
          </cell>
          <cell r="J23">
            <v>10</v>
          </cell>
          <cell r="O23">
            <v>37316</v>
          </cell>
          <cell r="P23">
            <v>10</v>
          </cell>
          <cell r="R23">
            <v>37288</v>
          </cell>
          <cell r="S23">
            <v>10</v>
          </cell>
        </row>
        <row r="24">
          <cell r="I24">
            <v>37347</v>
          </cell>
          <cell r="J24">
            <v>10</v>
          </cell>
          <cell r="O24">
            <v>37347</v>
          </cell>
          <cell r="P24">
            <v>10</v>
          </cell>
          <cell r="R24">
            <v>37316</v>
          </cell>
          <cell r="S24">
            <v>10</v>
          </cell>
        </row>
        <row r="25">
          <cell r="I25">
            <v>37377</v>
          </cell>
          <cell r="J25">
            <v>10</v>
          </cell>
          <cell r="O25">
            <v>37377</v>
          </cell>
          <cell r="P25">
            <v>10</v>
          </cell>
          <cell r="R25">
            <v>37347</v>
          </cell>
          <cell r="S25">
            <v>10</v>
          </cell>
        </row>
        <row r="26">
          <cell r="I26">
            <v>37408</v>
          </cell>
          <cell r="J26">
            <v>10</v>
          </cell>
          <cell r="O26">
            <v>37408</v>
          </cell>
          <cell r="P26">
            <v>10</v>
          </cell>
          <cell r="R26">
            <v>37377</v>
          </cell>
          <cell r="S26">
            <v>10</v>
          </cell>
        </row>
        <row r="27">
          <cell r="I27">
            <v>37438</v>
          </cell>
          <cell r="J27">
            <v>10</v>
          </cell>
          <cell r="O27">
            <v>37438</v>
          </cell>
          <cell r="P27">
            <v>10</v>
          </cell>
          <cell r="R27">
            <v>37408</v>
          </cell>
          <cell r="S27">
            <v>10</v>
          </cell>
        </row>
        <row r="28">
          <cell r="I28">
            <v>37469</v>
          </cell>
          <cell r="J28">
            <v>10</v>
          </cell>
          <cell r="O28">
            <v>37469</v>
          </cell>
          <cell r="P28">
            <v>10</v>
          </cell>
          <cell r="R28">
            <v>37438</v>
          </cell>
          <cell r="S28">
            <v>10</v>
          </cell>
        </row>
        <row r="29">
          <cell r="I29">
            <v>37500</v>
          </cell>
          <cell r="J29">
            <v>10</v>
          </cell>
          <cell r="O29">
            <v>37500</v>
          </cell>
          <cell r="P29">
            <v>10</v>
          </cell>
          <cell r="R29">
            <v>37469</v>
          </cell>
          <cell r="S29">
            <v>10</v>
          </cell>
        </row>
        <row r="30">
          <cell r="I30">
            <v>37530</v>
          </cell>
          <cell r="J30">
            <v>10</v>
          </cell>
          <cell r="O30">
            <v>37530</v>
          </cell>
          <cell r="P30">
            <v>10</v>
          </cell>
          <cell r="R30">
            <v>37500</v>
          </cell>
          <cell r="S30">
            <v>10</v>
          </cell>
        </row>
        <row r="31">
          <cell r="I31">
            <v>37561</v>
          </cell>
          <cell r="J31">
            <v>10</v>
          </cell>
          <cell r="O31">
            <v>37561</v>
          </cell>
          <cell r="P31">
            <v>10</v>
          </cell>
          <cell r="R31">
            <v>37530</v>
          </cell>
          <cell r="S31">
            <v>10</v>
          </cell>
        </row>
        <row r="32">
          <cell r="I32">
            <v>37591</v>
          </cell>
          <cell r="J32">
            <v>10</v>
          </cell>
          <cell r="O32">
            <v>37591</v>
          </cell>
          <cell r="P32">
            <v>10</v>
          </cell>
          <cell r="R32">
            <v>37561</v>
          </cell>
          <cell r="S32">
            <v>10</v>
          </cell>
        </row>
        <row r="33">
          <cell r="I33">
            <v>37622</v>
          </cell>
          <cell r="J33">
            <v>11</v>
          </cell>
          <cell r="O33">
            <v>37622</v>
          </cell>
          <cell r="P33">
            <v>11</v>
          </cell>
          <cell r="R33">
            <v>37591</v>
          </cell>
          <cell r="S33">
            <v>10</v>
          </cell>
        </row>
        <row r="34">
          <cell r="I34">
            <v>37653</v>
          </cell>
          <cell r="J34">
            <v>11</v>
          </cell>
          <cell r="O34">
            <v>37653</v>
          </cell>
          <cell r="P34">
            <v>11</v>
          </cell>
          <cell r="R34">
            <v>37622</v>
          </cell>
          <cell r="S34">
            <v>11</v>
          </cell>
        </row>
        <row r="35">
          <cell r="I35">
            <v>37681</v>
          </cell>
          <cell r="J35">
            <v>11</v>
          </cell>
          <cell r="O35">
            <v>37681</v>
          </cell>
          <cell r="P35">
            <v>11</v>
          </cell>
          <cell r="R35">
            <v>37653</v>
          </cell>
          <cell r="S35">
            <v>11</v>
          </cell>
        </row>
        <row r="36">
          <cell r="I36">
            <v>37712</v>
          </cell>
          <cell r="J36">
            <v>11</v>
          </cell>
          <cell r="O36">
            <v>37712</v>
          </cell>
          <cell r="P36">
            <v>11</v>
          </cell>
          <cell r="R36">
            <v>37681</v>
          </cell>
          <cell r="S36">
            <v>11</v>
          </cell>
        </row>
        <row r="37">
          <cell r="I37">
            <v>37742</v>
          </cell>
          <cell r="J37">
            <v>11</v>
          </cell>
          <cell r="O37">
            <v>37742</v>
          </cell>
          <cell r="P37">
            <v>11</v>
          </cell>
          <cell r="R37">
            <v>37712</v>
          </cell>
          <cell r="S37">
            <v>11</v>
          </cell>
        </row>
        <row r="38">
          <cell r="I38">
            <v>37773</v>
          </cell>
          <cell r="J38">
            <v>11</v>
          </cell>
          <cell r="O38">
            <v>37773</v>
          </cell>
          <cell r="P38">
            <v>11</v>
          </cell>
          <cell r="R38">
            <v>37742</v>
          </cell>
          <cell r="S38">
            <v>11</v>
          </cell>
        </row>
        <row r="39">
          <cell r="I39">
            <v>37803</v>
          </cell>
          <cell r="J39">
            <v>11</v>
          </cell>
          <cell r="O39">
            <v>37803</v>
          </cell>
          <cell r="P39">
            <v>11</v>
          </cell>
          <cell r="R39">
            <v>37773</v>
          </cell>
          <cell r="S39">
            <v>11</v>
          </cell>
        </row>
        <row r="40">
          <cell r="I40">
            <v>37834</v>
          </cell>
          <cell r="J40">
            <v>11</v>
          </cell>
          <cell r="O40">
            <v>37834</v>
          </cell>
          <cell r="P40">
            <v>11</v>
          </cell>
          <cell r="R40">
            <v>37803</v>
          </cell>
          <cell r="S40">
            <v>11</v>
          </cell>
        </row>
        <row r="41">
          <cell r="I41">
            <v>37865</v>
          </cell>
          <cell r="J41">
            <v>11</v>
          </cell>
          <cell r="O41">
            <v>37865</v>
          </cell>
          <cell r="P41">
            <v>11</v>
          </cell>
          <cell r="R41">
            <v>37834</v>
          </cell>
          <cell r="S41">
            <v>11</v>
          </cell>
        </row>
        <row r="42">
          <cell r="I42">
            <v>37895</v>
          </cell>
          <cell r="J42">
            <v>11</v>
          </cell>
          <cell r="O42">
            <v>37895</v>
          </cell>
          <cell r="P42">
            <v>11</v>
          </cell>
          <cell r="R42">
            <v>37865</v>
          </cell>
          <cell r="S42">
            <v>11</v>
          </cell>
        </row>
        <row r="43">
          <cell r="I43">
            <v>37926</v>
          </cell>
          <cell r="J43">
            <v>11</v>
          </cell>
          <cell r="O43">
            <v>37926</v>
          </cell>
          <cell r="P43">
            <v>11</v>
          </cell>
          <cell r="R43">
            <v>37895</v>
          </cell>
          <cell r="S43">
            <v>11</v>
          </cell>
        </row>
        <row r="44">
          <cell r="I44">
            <v>37956</v>
          </cell>
          <cell r="J44">
            <v>11</v>
          </cell>
          <cell r="O44">
            <v>37956</v>
          </cell>
          <cell r="P44">
            <v>11</v>
          </cell>
          <cell r="R44">
            <v>37926</v>
          </cell>
          <cell r="S44">
            <v>11</v>
          </cell>
        </row>
        <row r="45">
          <cell r="I45">
            <v>37987</v>
          </cell>
          <cell r="J45">
            <v>12</v>
          </cell>
          <cell r="O45">
            <v>37987</v>
          </cell>
          <cell r="P45">
            <v>12</v>
          </cell>
          <cell r="R45">
            <v>37956</v>
          </cell>
          <cell r="S45">
            <v>11</v>
          </cell>
        </row>
        <row r="46">
          <cell r="I46">
            <v>38018</v>
          </cell>
          <cell r="J46">
            <v>12</v>
          </cell>
          <cell r="O46">
            <v>38018</v>
          </cell>
          <cell r="P46">
            <v>12</v>
          </cell>
          <cell r="R46">
            <v>37987</v>
          </cell>
          <cell r="S46">
            <v>12</v>
          </cell>
        </row>
        <row r="47">
          <cell r="I47">
            <v>38047</v>
          </cell>
          <cell r="J47">
            <v>12</v>
          </cell>
          <cell r="O47">
            <v>38047</v>
          </cell>
          <cell r="P47">
            <v>12</v>
          </cell>
          <cell r="R47">
            <v>38018</v>
          </cell>
          <cell r="S47">
            <v>12</v>
          </cell>
        </row>
        <row r="48">
          <cell r="I48">
            <v>38078</v>
          </cell>
          <cell r="J48">
            <v>12</v>
          </cell>
          <cell r="O48">
            <v>38078</v>
          </cell>
          <cell r="P48">
            <v>12</v>
          </cell>
          <cell r="R48">
            <v>38047</v>
          </cell>
          <cell r="S48">
            <v>12</v>
          </cell>
        </row>
        <row r="49">
          <cell r="I49">
            <v>38108</v>
          </cell>
          <cell r="J49">
            <v>12</v>
          </cell>
          <cell r="O49">
            <v>38108</v>
          </cell>
          <cell r="P49">
            <v>12</v>
          </cell>
          <cell r="R49">
            <v>38078</v>
          </cell>
          <cell r="S49">
            <v>12</v>
          </cell>
        </row>
        <row r="50">
          <cell r="I50">
            <v>38139</v>
          </cell>
          <cell r="J50">
            <v>12</v>
          </cell>
          <cell r="O50">
            <v>38139</v>
          </cell>
          <cell r="P50">
            <v>12</v>
          </cell>
          <cell r="R50">
            <v>38108</v>
          </cell>
          <cell r="S50">
            <v>12</v>
          </cell>
        </row>
        <row r="51">
          <cell r="I51">
            <v>38169</v>
          </cell>
          <cell r="J51">
            <v>12</v>
          </cell>
          <cell r="O51">
            <v>38169</v>
          </cell>
          <cell r="P51">
            <v>12</v>
          </cell>
          <cell r="R51">
            <v>38139</v>
          </cell>
          <cell r="S51">
            <v>12</v>
          </cell>
        </row>
        <row r="52">
          <cell r="I52">
            <v>38200</v>
          </cell>
          <cell r="J52">
            <v>12</v>
          </cell>
          <cell r="O52">
            <v>38200</v>
          </cell>
          <cell r="P52">
            <v>12</v>
          </cell>
          <cell r="R52">
            <v>38169</v>
          </cell>
          <cell r="S52">
            <v>12</v>
          </cell>
        </row>
        <row r="53">
          <cell r="I53">
            <v>38231</v>
          </cell>
          <cell r="J53">
            <v>12</v>
          </cell>
          <cell r="O53">
            <v>38231</v>
          </cell>
          <cell r="P53">
            <v>12</v>
          </cell>
          <cell r="R53">
            <v>38200</v>
          </cell>
          <cell r="S53">
            <v>12</v>
          </cell>
        </row>
        <row r="54">
          <cell r="I54">
            <v>38261</v>
          </cell>
          <cell r="J54">
            <v>12</v>
          </cell>
          <cell r="O54">
            <v>38261</v>
          </cell>
          <cell r="P54">
            <v>12</v>
          </cell>
          <cell r="R54">
            <v>38231</v>
          </cell>
          <cell r="S54">
            <v>12</v>
          </cell>
        </row>
        <row r="55">
          <cell r="I55">
            <v>38292</v>
          </cell>
          <cell r="J55">
            <v>12</v>
          </cell>
          <cell r="O55">
            <v>38292</v>
          </cell>
          <cell r="P55">
            <v>12</v>
          </cell>
          <cell r="R55">
            <v>38261</v>
          </cell>
          <cell r="S55">
            <v>12</v>
          </cell>
        </row>
        <row r="56">
          <cell r="I56">
            <v>38322</v>
          </cell>
          <cell r="J56">
            <v>12</v>
          </cell>
          <cell r="O56">
            <v>38322</v>
          </cell>
          <cell r="P56">
            <v>12</v>
          </cell>
          <cell r="R56">
            <v>38292</v>
          </cell>
          <cell r="S56">
            <v>12</v>
          </cell>
        </row>
        <row r="57">
          <cell r="I57">
            <v>38353</v>
          </cell>
          <cell r="J57">
            <v>13</v>
          </cell>
          <cell r="O57">
            <v>38353</v>
          </cell>
          <cell r="P57">
            <v>13</v>
          </cell>
          <cell r="R57">
            <v>38322</v>
          </cell>
          <cell r="S57">
            <v>12</v>
          </cell>
        </row>
        <row r="58">
          <cell r="I58">
            <v>38384</v>
          </cell>
          <cell r="J58">
            <v>13</v>
          </cell>
          <cell r="O58">
            <v>38384</v>
          </cell>
          <cell r="P58">
            <v>13</v>
          </cell>
          <cell r="R58">
            <v>38353</v>
          </cell>
          <cell r="S58">
            <v>13</v>
          </cell>
        </row>
        <row r="59">
          <cell r="I59">
            <v>38412</v>
          </cell>
          <cell r="J59">
            <v>13</v>
          </cell>
          <cell r="O59">
            <v>38412</v>
          </cell>
          <cell r="P59">
            <v>13</v>
          </cell>
          <cell r="R59">
            <v>38384</v>
          </cell>
          <cell r="S59">
            <v>13</v>
          </cell>
        </row>
        <row r="60">
          <cell r="I60">
            <v>38443</v>
          </cell>
          <cell r="J60">
            <v>13</v>
          </cell>
          <cell r="O60">
            <v>38443</v>
          </cell>
          <cell r="P60">
            <v>13</v>
          </cell>
          <cell r="R60">
            <v>38412</v>
          </cell>
          <cell r="S60">
            <v>13</v>
          </cell>
        </row>
        <row r="61">
          <cell r="I61">
            <v>38473</v>
          </cell>
          <cell r="J61">
            <v>13</v>
          </cell>
          <cell r="O61">
            <v>38473</v>
          </cell>
          <cell r="P61">
            <v>13</v>
          </cell>
          <cell r="R61">
            <v>38443</v>
          </cell>
          <cell r="S61">
            <v>13</v>
          </cell>
        </row>
        <row r="62">
          <cell r="I62">
            <v>38504</v>
          </cell>
          <cell r="J62">
            <v>13</v>
          </cell>
          <cell r="O62">
            <v>38504</v>
          </cell>
          <cell r="P62">
            <v>13</v>
          </cell>
          <cell r="R62">
            <v>38473</v>
          </cell>
          <cell r="S62">
            <v>13</v>
          </cell>
        </row>
        <row r="63">
          <cell r="I63">
            <v>38534</v>
          </cell>
          <cell r="J63">
            <v>13</v>
          </cell>
          <cell r="O63">
            <v>38534</v>
          </cell>
          <cell r="P63">
            <v>13</v>
          </cell>
          <cell r="R63">
            <v>38504</v>
          </cell>
          <cell r="S63">
            <v>13</v>
          </cell>
        </row>
        <row r="64">
          <cell r="I64">
            <v>38565</v>
          </cell>
          <cell r="J64">
            <v>13</v>
          </cell>
          <cell r="O64">
            <v>38565</v>
          </cell>
          <cell r="P64">
            <v>13</v>
          </cell>
          <cell r="R64">
            <v>38534</v>
          </cell>
          <cell r="S64">
            <v>13</v>
          </cell>
        </row>
        <row r="65">
          <cell r="I65">
            <v>38596</v>
          </cell>
          <cell r="J65">
            <v>13</v>
          </cell>
          <cell r="O65">
            <v>38596</v>
          </cell>
          <cell r="P65">
            <v>13</v>
          </cell>
          <cell r="R65">
            <v>38565</v>
          </cell>
          <cell r="S65">
            <v>13</v>
          </cell>
        </row>
        <row r="66">
          <cell r="I66">
            <v>38626</v>
          </cell>
          <cell r="J66">
            <v>13</v>
          </cell>
          <cell r="O66">
            <v>38626</v>
          </cell>
          <cell r="P66">
            <v>13</v>
          </cell>
          <cell r="R66">
            <v>38596</v>
          </cell>
          <cell r="S66">
            <v>13</v>
          </cell>
        </row>
        <row r="67">
          <cell r="I67">
            <v>38657</v>
          </cell>
          <cell r="J67">
            <v>13</v>
          </cell>
          <cell r="O67">
            <v>38657</v>
          </cell>
          <cell r="P67">
            <v>13</v>
          </cell>
          <cell r="R67">
            <v>38626</v>
          </cell>
          <cell r="S67">
            <v>13</v>
          </cell>
        </row>
        <row r="68">
          <cell r="I68">
            <v>38687</v>
          </cell>
          <cell r="J68">
            <v>13</v>
          </cell>
          <cell r="O68">
            <v>38687</v>
          </cell>
          <cell r="P68">
            <v>13</v>
          </cell>
          <cell r="R68">
            <v>38657</v>
          </cell>
          <cell r="S68">
            <v>13</v>
          </cell>
        </row>
        <row r="69">
          <cell r="I69">
            <v>38718</v>
          </cell>
          <cell r="J69">
            <v>13</v>
          </cell>
          <cell r="O69">
            <v>38718</v>
          </cell>
          <cell r="P69">
            <v>13</v>
          </cell>
          <cell r="R69">
            <v>38687</v>
          </cell>
          <cell r="S69">
            <v>13</v>
          </cell>
        </row>
        <row r="70">
          <cell r="I70">
            <v>38749</v>
          </cell>
          <cell r="J70">
            <v>13</v>
          </cell>
          <cell r="O70">
            <v>38749</v>
          </cell>
          <cell r="P70">
            <v>13</v>
          </cell>
          <cell r="R70">
            <v>38718</v>
          </cell>
          <cell r="S70">
            <v>13</v>
          </cell>
        </row>
        <row r="71">
          <cell r="I71">
            <v>38777</v>
          </cell>
          <cell r="J71">
            <v>13</v>
          </cell>
          <cell r="O71">
            <v>38777</v>
          </cell>
          <cell r="P71">
            <v>13</v>
          </cell>
          <cell r="R71">
            <v>38749</v>
          </cell>
          <cell r="S71">
            <v>13</v>
          </cell>
        </row>
        <row r="72">
          <cell r="I72">
            <v>38808</v>
          </cell>
          <cell r="J72">
            <v>13</v>
          </cell>
          <cell r="O72">
            <v>38808</v>
          </cell>
          <cell r="P72">
            <v>13</v>
          </cell>
          <cell r="R72">
            <v>38777</v>
          </cell>
          <cell r="S72">
            <v>13</v>
          </cell>
        </row>
        <row r="73">
          <cell r="I73">
            <v>38838</v>
          </cell>
          <cell r="J73">
            <v>13</v>
          </cell>
          <cell r="O73">
            <v>38838</v>
          </cell>
          <cell r="P73">
            <v>13</v>
          </cell>
          <cell r="R73">
            <v>38808</v>
          </cell>
          <cell r="S73">
            <v>13</v>
          </cell>
        </row>
        <row r="74">
          <cell r="I74">
            <v>38869</v>
          </cell>
          <cell r="J74">
            <v>13</v>
          </cell>
          <cell r="O74">
            <v>38869</v>
          </cell>
          <cell r="P74">
            <v>13</v>
          </cell>
          <cell r="R74">
            <v>38838</v>
          </cell>
          <cell r="S74">
            <v>13</v>
          </cell>
        </row>
        <row r="75">
          <cell r="I75">
            <v>38899</v>
          </cell>
          <cell r="J75">
            <v>13</v>
          </cell>
          <cell r="O75">
            <v>38899</v>
          </cell>
          <cell r="P75">
            <v>13</v>
          </cell>
          <cell r="R75">
            <v>38869</v>
          </cell>
          <cell r="S75">
            <v>13</v>
          </cell>
        </row>
        <row r="76">
          <cell r="I76">
            <v>38930</v>
          </cell>
          <cell r="J76">
            <v>13</v>
          </cell>
          <cell r="O76">
            <v>38930</v>
          </cell>
          <cell r="P76">
            <v>13</v>
          </cell>
          <cell r="R76">
            <v>38899</v>
          </cell>
          <cell r="S76">
            <v>13</v>
          </cell>
        </row>
        <row r="77">
          <cell r="I77">
            <v>38961</v>
          </cell>
          <cell r="J77">
            <v>13</v>
          </cell>
          <cell r="O77">
            <v>38961</v>
          </cell>
          <cell r="P77">
            <v>13</v>
          </cell>
          <cell r="R77">
            <v>38930</v>
          </cell>
          <cell r="S77">
            <v>13</v>
          </cell>
        </row>
        <row r="78">
          <cell r="I78">
            <v>38991</v>
          </cell>
          <cell r="J78">
            <v>13</v>
          </cell>
          <cell r="O78">
            <v>38991</v>
          </cell>
          <cell r="P78">
            <v>13</v>
          </cell>
          <cell r="R78">
            <v>38961</v>
          </cell>
          <cell r="S78">
            <v>13</v>
          </cell>
        </row>
        <row r="79">
          <cell r="I79">
            <v>39022</v>
          </cell>
          <cell r="J79">
            <v>13</v>
          </cell>
          <cell r="O79">
            <v>39022</v>
          </cell>
          <cell r="P79">
            <v>13</v>
          </cell>
          <cell r="R79">
            <v>38991</v>
          </cell>
          <cell r="S79">
            <v>13</v>
          </cell>
        </row>
        <row r="80">
          <cell r="I80">
            <v>39052</v>
          </cell>
          <cell r="J80">
            <v>13</v>
          </cell>
          <cell r="O80">
            <v>39052</v>
          </cell>
          <cell r="P80">
            <v>13</v>
          </cell>
          <cell r="R80">
            <v>39022</v>
          </cell>
          <cell r="S80">
            <v>13</v>
          </cell>
        </row>
        <row r="81">
          <cell r="I81">
            <v>39083</v>
          </cell>
          <cell r="J81">
            <v>13</v>
          </cell>
          <cell r="O81">
            <v>39083</v>
          </cell>
          <cell r="P81">
            <v>13</v>
          </cell>
          <cell r="R81">
            <v>39052</v>
          </cell>
          <cell r="S81">
            <v>13</v>
          </cell>
        </row>
        <row r="82">
          <cell r="I82">
            <v>39114</v>
          </cell>
          <cell r="J82">
            <v>13</v>
          </cell>
          <cell r="O82">
            <v>39114</v>
          </cell>
          <cell r="P82">
            <v>13</v>
          </cell>
          <cell r="R82">
            <v>39083</v>
          </cell>
          <cell r="S82">
            <v>13</v>
          </cell>
        </row>
        <row r="83">
          <cell r="I83">
            <v>39142</v>
          </cell>
          <cell r="J83">
            <v>13</v>
          </cell>
          <cell r="O83">
            <v>39142</v>
          </cell>
          <cell r="P83">
            <v>13</v>
          </cell>
          <cell r="R83">
            <v>39114</v>
          </cell>
          <cell r="S83">
            <v>13</v>
          </cell>
        </row>
        <row r="84">
          <cell r="I84">
            <v>39173</v>
          </cell>
          <cell r="J84">
            <v>13</v>
          </cell>
          <cell r="O84">
            <v>39173</v>
          </cell>
          <cell r="P84">
            <v>13</v>
          </cell>
          <cell r="R84">
            <v>39142</v>
          </cell>
          <cell r="S84">
            <v>13</v>
          </cell>
        </row>
        <row r="85">
          <cell r="I85">
            <v>39203</v>
          </cell>
          <cell r="J85">
            <v>13</v>
          </cell>
          <cell r="O85">
            <v>39203</v>
          </cell>
          <cell r="P85">
            <v>13</v>
          </cell>
          <cell r="R85">
            <v>39173</v>
          </cell>
          <cell r="S85">
            <v>13</v>
          </cell>
        </row>
        <row r="86">
          <cell r="I86">
            <v>39234</v>
          </cell>
          <cell r="J86">
            <v>13</v>
          </cell>
          <cell r="O86">
            <v>39234</v>
          </cell>
          <cell r="P86">
            <v>13</v>
          </cell>
          <cell r="R86">
            <v>39203</v>
          </cell>
          <cell r="S86">
            <v>13</v>
          </cell>
        </row>
        <row r="87">
          <cell r="I87">
            <v>39264</v>
          </cell>
          <cell r="J87">
            <v>13</v>
          </cell>
          <cell r="O87">
            <v>39264</v>
          </cell>
          <cell r="P87">
            <v>13</v>
          </cell>
          <cell r="R87">
            <v>39234</v>
          </cell>
          <cell r="S87">
            <v>13</v>
          </cell>
        </row>
        <row r="88">
          <cell r="I88">
            <v>39295</v>
          </cell>
          <cell r="J88">
            <v>13</v>
          </cell>
          <cell r="O88">
            <v>39295</v>
          </cell>
          <cell r="P88">
            <v>13</v>
          </cell>
          <cell r="R88">
            <v>39264</v>
          </cell>
          <cell r="S88">
            <v>13</v>
          </cell>
        </row>
        <row r="89">
          <cell r="I89">
            <v>39326</v>
          </cell>
          <cell r="J89">
            <v>13</v>
          </cell>
          <cell r="O89">
            <v>39326</v>
          </cell>
          <cell r="P89">
            <v>13</v>
          </cell>
          <cell r="R89">
            <v>39295</v>
          </cell>
          <cell r="S89">
            <v>13</v>
          </cell>
        </row>
        <row r="90">
          <cell r="I90">
            <v>39356</v>
          </cell>
          <cell r="J90">
            <v>13</v>
          </cell>
          <cell r="O90">
            <v>39356</v>
          </cell>
          <cell r="P90">
            <v>13</v>
          </cell>
          <cell r="R90">
            <v>39326</v>
          </cell>
          <cell r="S90">
            <v>13</v>
          </cell>
        </row>
        <row r="91">
          <cell r="I91">
            <v>39387</v>
          </cell>
          <cell r="J91">
            <v>13</v>
          </cell>
          <cell r="O91">
            <v>39387</v>
          </cell>
          <cell r="P91">
            <v>13</v>
          </cell>
          <cell r="R91">
            <v>39356</v>
          </cell>
          <cell r="S91">
            <v>13</v>
          </cell>
        </row>
        <row r="92">
          <cell r="I92">
            <v>39417</v>
          </cell>
          <cell r="J92">
            <v>13</v>
          </cell>
          <cell r="O92">
            <v>39417</v>
          </cell>
          <cell r="P92">
            <v>13</v>
          </cell>
          <cell r="R92">
            <v>39387</v>
          </cell>
          <cell r="S92">
            <v>13</v>
          </cell>
        </row>
        <row r="93">
          <cell r="I93">
            <v>39448</v>
          </cell>
          <cell r="J93">
            <v>13</v>
          </cell>
          <cell r="O93">
            <v>39448</v>
          </cell>
          <cell r="P93">
            <v>13</v>
          </cell>
          <cell r="R93">
            <v>39417</v>
          </cell>
          <cell r="S93">
            <v>13</v>
          </cell>
        </row>
        <row r="94">
          <cell r="I94">
            <v>39479</v>
          </cell>
          <cell r="J94">
            <v>13</v>
          </cell>
          <cell r="O94">
            <v>39479</v>
          </cell>
          <cell r="P94">
            <v>13</v>
          </cell>
          <cell r="R94">
            <v>39448</v>
          </cell>
          <cell r="S94">
            <v>13</v>
          </cell>
        </row>
        <row r="95">
          <cell r="I95">
            <v>39508</v>
          </cell>
          <cell r="J95">
            <v>13</v>
          </cell>
          <cell r="O95">
            <v>39508</v>
          </cell>
          <cell r="P95">
            <v>13</v>
          </cell>
          <cell r="R95">
            <v>39479</v>
          </cell>
          <cell r="S95">
            <v>13</v>
          </cell>
        </row>
        <row r="96">
          <cell r="I96">
            <v>39539</v>
          </cell>
          <cell r="J96">
            <v>13</v>
          </cell>
          <cell r="O96">
            <v>39539</v>
          </cell>
          <cell r="P96">
            <v>13</v>
          </cell>
          <cell r="R96">
            <v>39508</v>
          </cell>
          <cell r="S96">
            <v>13</v>
          </cell>
        </row>
        <row r="97">
          <cell r="I97">
            <v>39569</v>
          </cell>
          <cell r="J97">
            <v>13</v>
          </cell>
          <cell r="O97">
            <v>39569</v>
          </cell>
          <cell r="P97">
            <v>13</v>
          </cell>
          <cell r="R97">
            <v>39539</v>
          </cell>
          <cell r="S97">
            <v>13</v>
          </cell>
        </row>
        <row r="98">
          <cell r="I98">
            <v>39600</v>
          </cell>
          <cell r="J98">
            <v>13</v>
          </cell>
          <cell r="O98">
            <v>39600</v>
          </cell>
          <cell r="P98">
            <v>13</v>
          </cell>
          <cell r="R98">
            <v>39569</v>
          </cell>
          <cell r="S98">
            <v>13</v>
          </cell>
        </row>
        <row r="99">
          <cell r="I99">
            <v>39630</v>
          </cell>
          <cell r="J99">
            <v>13</v>
          </cell>
          <cell r="O99">
            <v>39630</v>
          </cell>
          <cell r="P99">
            <v>13</v>
          </cell>
          <cell r="R99">
            <v>39600</v>
          </cell>
          <cell r="S99">
            <v>13</v>
          </cell>
        </row>
        <row r="100">
          <cell r="I100">
            <v>39661</v>
          </cell>
          <cell r="J100">
            <v>13</v>
          </cell>
          <cell r="O100">
            <v>39661</v>
          </cell>
          <cell r="P100">
            <v>13</v>
          </cell>
          <cell r="R100">
            <v>39630</v>
          </cell>
          <cell r="S100">
            <v>13</v>
          </cell>
        </row>
        <row r="101">
          <cell r="I101">
            <v>39692</v>
          </cell>
          <cell r="J101">
            <v>13</v>
          </cell>
          <cell r="O101">
            <v>39692</v>
          </cell>
          <cell r="P101">
            <v>13</v>
          </cell>
          <cell r="R101">
            <v>39661</v>
          </cell>
          <cell r="S101">
            <v>13</v>
          </cell>
        </row>
        <row r="102">
          <cell r="I102">
            <v>39722</v>
          </cell>
          <cell r="J102">
            <v>13</v>
          </cell>
          <cell r="O102">
            <v>39722</v>
          </cell>
          <cell r="P102">
            <v>13</v>
          </cell>
          <cell r="R102">
            <v>39692</v>
          </cell>
          <cell r="S102">
            <v>13</v>
          </cell>
        </row>
        <row r="103">
          <cell r="I103">
            <v>39753</v>
          </cell>
          <cell r="J103">
            <v>13</v>
          </cell>
          <cell r="O103">
            <v>39753</v>
          </cell>
          <cell r="P103">
            <v>13</v>
          </cell>
          <cell r="R103">
            <v>39722</v>
          </cell>
          <cell r="S103">
            <v>13</v>
          </cell>
        </row>
        <row r="104">
          <cell r="I104">
            <v>39783</v>
          </cell>
          <cell r="J104">
            <v>13</v>
          </cell>
          <cell r="O104">
            <v>39783</v>
          </cell>
          <cell r="P104">
            <v>13</v>
          </cell>
          <cell r="R104">
            <v>39753</v>
          </cell>
          <cell r="S104">
            <v>13</v>
          </cell>
        </row>
        <row r="105">
          <cell r="I105">
            <v>39814</v>
          </cell>
          <cell r="J105">
            <v>13</v>
          </cell>
          <cell r="O105">
            <v>39814</v>
          </cell>
          <cell r="P105">
            <v>13</v>
          </cell>
          <cell r="R105">
            <v>39783</v>
          </cell>
          <cell r="S105">
            <v>13</v>
          </cell>
        </row>
        <row r="106">
          <cell r="I106">
            <v>39845</v>
          </cell>
          <cell r="J106">
            <v>13</v>
          </cell>
          <cell r="O106">
            <v>39845</v>
          </cell>
          <cell r="P106">
            <v>13</v>
          </cell>
          <cell r="R106">
            <v>39814</v>
          </cell>
          <cell r="S106">
            <v>13</v>
          </cell>
        </row>
        <row r="107">
          <cell r="I107">
            <v>39873</v>
          </cell>
          <cell r="J107">
            <v>13</v>
          </cell>
          <cell r="O107">
            <v>39873</v>
          </cell>
          <cell r="P107">
            <v>13</v>
          </cell>
          <cell r="R107">
            <v>39845</v>
          </cell>
          <cell r="S107">
            <v>13</v>
          </cell>
        </row>
        <row r="108">
          <cell r="I108">
            <v>39904</v>
          </cell>
          <cell r="J108">
            <v>13</v>
          </cell>
          <cell r="O108">
            <v>39904</v>
          </cell>
          <cell r="P108">
            <v>13</v>
          </cell>
          <cell r="R108">
            <v>39873</v>
          </cell>
          <cell r="S108">
            <v>13</v>
          </cell>
        </row>
        <row r="109">
          <cell r="I109">
            <v>39934</v>
          </cell>
          <cell r="J109">
            <v>13</v>
          </cell>
          <cell r="O109">
            <v>39934</v>
          </cell>
          <cell r="P109">
            <v>13</v>
          </cell>
          <cell r="R109">
            <v>39904</v>
          </cell>
          <cell r="S109">
            <v>13</v>
          </cell>
        </row>
        <row r="110">
          <cell r="I110">
            <v>39965</v>
          </cell>
          <cell r="J110">
            <v>13</v>
          </cell>
          <cell r="O110">
            <v>39965</v>
          </cell>
          <cell r="P110">
            <v>13</v>
          </cell>
          <cell r="R110">
            <v>39934</v>
          </cell>
          <cell r="S110">
            <v>13</v>
          </cell>
        </row>
        <row r="111">
          <cell r="I111">
            <v>39995</v>
          </cell>
          <cell r="J111">
            <v>13</v>
          </cell>
          <cell r="O111">
            <v>39995</v>
          </cell>
          <cell r="P111">
            <v>13</v>
          </cell>
          <cell r="R111">
            <v>39965</v>
          </cell>
          <cell r="S111">
            <v>13</v>
          </cell>
        </row>
        <row r="112">
          <cell r="I112">
            <v>40026</v>
          </cell>
          <cell r="J112">
            <v>13</v>
          </cell>
          <cell r="O112">
            <v>40026</v>
          </cell>
          <cell r="P112">
            <v>13</v>
          </cell>
          <cell r="R112">
            <v>39995</v>
          </cell>
          <cell r="S112">
            <v>13</v>
          </cell>
        </row>
        <row r="113">
          <cell r="I113">
            <v>40057</v>
          </cell>
          <cell r="J113">
            <v>13</v>
          </cell>
          <cell r="O113">
            <v>40057</v>
          </cell>
          <cell r="P113">
            <v>13</v>
          </cell>
          <cell r="R113">
            <v>40026</v>
          </cell>
          <cell r="S113">
            <v>13</v>
          </cell>
        </row>
        <row r="114">
          <cell r="I114">
            <v>40087</v>
          </cell>
          <cell r="J114">
            <v>13</v>
          </cell>
          <cell r="O114">
            <v>40087</v>
          </cell>
          <cell r="P114">
            <v>13</v>
          </cell>
          <cell r="R114">
            <v>40057</v>
          </cell>
          <cell r="S114">
            <v>13</v>
          </cell>
        </row>
        <row r="115">
          <cell r="I115">
            <v>40118</v>
          </cell>
          <cell r="J115">
            <v>13</v>
          </cell>
          <cell r="O115">
            <v>40118</v>
          </cell>
          <cell r="P115">
            <v>13</v>
          </cell>
          <cell r="R115">
            <v>40087</v>
          </cell>
          <cell r="S115">
            <v>13</v>
          </cell>
        </row>
        <row r="116">
          <cell r="I116">
            <v>40148</v>
          </cell>
          <cell r="J116">
            <v>13</v>
          </cell>
          <cell r="O116">
            <v>40148</v>
          </cell>
          <cell r="P116">
            <v>13</v>
          </cell>
          <cell r="R116">
            <v>40118</v>
          </cell>
          <cell r="S116">
            <v>13</v>
          </cell>
        </row>
        <row r="117">
          <cell r="I117">
            <v>40179</v>
          </cell>
          <cell r="J117">
            <v>13</v>
          </cell>
          <cell r="O117">
            <v>40179</v>
          </cell>
          <cell r="P117">
            <v>13</v>
          </cell>
          <cell r="R117">
            <v>40148</v>
          </cell>
          <cell r="S117">
            <v>13</v>
          </cell>
        </row>
        <row r="118">
          <cell r="I118">
            <v>40210</v>
          </cell>
          <cell r="J118">
            <v>13</v>
          </cell>
          <cell r="O118">
            <v>40210</v>
          </cell>
          <cell r="P118">
            <v>13</v>
          </cell>
          <cell r="R118">
            <v>40179</v>
          </cell>
          <cell r="S118">
            <v>13</v>
          </cell>
        </row>
        <row r="119">
          <cell r="I119">
            <v>40238</v>
          </cell>
          <cell r="J119">
            <v>13</v>
          </cell>
          <cell r="O119">
            <v>40238</v>
          </cell>
          <cell r="P119">
            <v>13</v>
          </cell>
          <cell r="R119">
            <v>40210</v>
          </cell>
          <cell r="S119">
            <v>13</v>
          </cell>
        </row>
        <row r="120">
          <cell r="I120">
            <v>40269</v>
          </cell>
          <cell r="J120">
            <v>13</v>
          </cell>
          <cell r="O120">
            <v>40269</v>
          </cell>
          <cell r="P120">
            <v>13</v>
          </cell>
          <cell r="R120">
            <v>40238</v>
          </cell>
          <cell r="S120">
            <v>13</v>
          </cell>
        </row>
        <row r="121">
          <cell r="I121">
            <v>40299</v>
          </cell>
          <cell r="J121">
            <v>13</v>
          </cell>
          <cell r="O121">
            <v>40299</v>
          </cell>
          <cell r="P121">
            <v>13</v>
          </cell>
          <cell r="R121">
            <v>40269</v>
          </cell>
          <cell r="S121">
            <v>13</v>
          </cell>
        </row>
        <row r="122">
          <cell r="I122">
            <v>40330</v>
          </cell>
          <cell r="J122">
            <v>13</v>
          </cell>
          <cell r="O122">
            <v>40330</v>
          </cell>
          <cell r="P122">
            <v>13</v>
          </cell>
          <cell r="R122">
            <v>40299</v>
          </cell>
          <cell r="S122">
            <v>13</v>
          </cell>
        </row>
        <row r="123">
          <cell r="I123">
            <v>40360</v>
          </cell>
          <cell r="J123">
            <v>13</v>
          </cell>
          <cell r="O123">
            <v>40360</v>
          </cell>
          <cell r="P123">
            <v>13</v>
          </cell>
          <cell r="R123">
            <v>40330</v>
          </cell>
          <cell r="S123">
            <v>13</v>
          </cell>
        </row>
        <row r="124">
          <cell r="I124">
            <v>40391</v>
          </cell>
          <cell r="J124">
            <v>13</v>
          </cell>
          <cell r="O124">
            <v>40391</v>
          </cell>
          <cell r="P124">
            <v>13</v>
          </cell>
          <cell r="R124">
            <v>40360</v>
          </cell>
          <cell r="S124">
            <v>13</v>
          </cell>
        </row>
        <row r="125">
          <cell r="I125">
            <v>40422</v>
          </cell>
          <cell r="J125">
            <v>13</v>
          </cell>
          <cell r="O125">
            <v>40422</v>
          </cell>
          <cell r="P125">
            <v>13</v>
          </cell>
          <cell r="R125">
            <v>40391</v>
          </cell>
          <cell r="S125">
            <v>13</v>
          </cell>
        </row>
        <row r="126">
          <cell r="I126">
            <v>40452</v>
          </cell>
          <cell r="J126">
            <v>13</v>
          </cell>
          <cell r="O126">
            <v>40452</v>
          </cell>
          <cell r="P126">
            <v>13</v>
          </cell>
          <cell r="R126">
            <v>40422</v>
          </cell>
          <cell r="S126">
            <v>13</v>
          </cell>
        </row>
        <row r="127">
          <cell r="I127">
            <v>40483</v>
          </cell>
          <cell r="J127">
            <v>13</v>
          </cell>
          <cell r="O127">
            <v>40483</v>
          </cell>
          <cell r="P127">
            <v>13</v>
          </cell>
          <cell r="R127">
            <v>40452</v>
          </cell>
          <cell r="S127">
            <v>13</v>
          </cell>
        </row>
        <row r="128">
          <cell r="I128">
            <v>40513</v>
          </cell>
          <cell r="J128">
            <v>13</v>
          </cell>
          <cell r="O128">
            <v>40513</v>
          </cell>
          <cell r="P128">
            <v>13</v>
          </cell>
          <cell r="R128">
            <v>40483</v>
          </cell>
          <cell r="S128">
            <v>13</v>
          </cell>
        </row>
        <row r="129">
          <cell r="I129">
            <v>40544</v>
          </cell>
          <cell r="J129">
            <v>14</v>
          </cell>
          <cell r="O129">
            <v>40544</v>
          </cell>
          <cell r="P129">
            <v>14</v>
          </cell>
          <cell r="R129">
            <v>40513</v>
          </cell>
          <cell r="S129">
            <v>13</v>
          </cell>
        </row>
        <row r="130">
          <cell r="I130">
            <v>40575</v>
          </cell>
          <cell r="J130">
            <v>14</v>
          </cell>
          <cell r="O130">
            <v>40575</v>
          </cell>
          <cell r="P130">
            <v>14</v>
          </cell>
          <cell r="R130">
            <v>40544</v>
          </cell>
          <cell r="S130">
            <v>14</v>
          </cell>
        </row>
        <row r="131">
          <cell r="I131">
            <v>40603</v>
          </cell>
          <cell r="J131">
            <v>14</v>
          </cell>
          <cell r="O131">
            <v>40603</v>
          </cell>
          <cell r="P131">
            <v>14</v>
          </cell>
          <cell r="R131">
            <v>40575</v>
          </cell>
          <cell r="S131">
            <v>14</v>
          </cell>
        </row>
        <row r="132">
          <cell r="I132">
            <v>40634</v>
          </cell>
          <cell r="J132">
            <v>14</v>
          </cell>
          <cell r="O132">
            <v>40634</v>
          </cell>
          <cell r="P132">
            <v>14</v>
          </cell>
          <cell r="R132">
            <v>40603</v>
          </cell>
          <cell r="S132">
            <v>14</v>
          </cell>
        </row>
        <row r="133">
          <cell r="I133">
            <v>40664</v>
          </cell>
          <cell r="J133">
            <v>14</v>
          </cell>
          <cell r="O133">
            <v>40664</v>
          </cell>
          <cell r="P133">
            <v>14</v>
          </cell>
          <cell r="R133">
            <v>40634</v>
          </cell>
          <cell r="S133">
            <v>14</v>
          </cell>
        </row>
        <row r="134">
          <cell r="I134">
            <v>40695</v>
          </cell>
          <cell r="J134">
            <v>14</v>
          </cell>
          <cell r="O134">
            <v>40695</v>
          </cell>
          <cell r="P134">
            <v>14</v>
          </cell>
          <cell r="R134">
            <v>40664</v>
          </cell>
          <cell r="S134">
            <v>14</v>
          </cell>
        </row>
        <row r="135">
          <cell r="I135">
            <v>40725</v>
          </cell>
          <cell r="J135">
            <v>14</v>
          </cell>
          <cell r="O135">
            <v>40725</v>
          </cell>
          <cell r="P135">
            <v>14</v>
          </cell>
          <cell r="R135">
            <v>40695</v>
          </cell>
          <cell r="S135">
            <v>14</v>
          </cell>
        </row>
        <row r="136">
          <cell r="I136">
            <v>40756</v>
          </cell>
          <cell r="J136">
            <v>14</v>
          </cell>
          <cell r="O136">
            <v>40756</v>
          </cell>
          <cell r="P136">
            <v>14</v>
          </cell>
          <cell r="R136">
            <v>40725</v>
          </cell>
          <cell r="S136">
            <v>14</v>
          </cell>
        </row>
        <row r="137">
          <cell r="I137">
            <v>40787</v>
          </cell>
          <cell r="J137">
            <v>14</v>
          </cell>
          <cell r="O137">
            <v>40787</v>
          </cell>
          <cell r="P137">
            <v>14</v>
          </cell>
          <cell r="R137">
            <v>40756</v>
          </cell>
          <cell r="S137">
            <v>14</v>
          </cell>
        </row>
        <row r="138">
          <cell r="I138">
            <v>40817</v>
          </cell>
          <cell r="J138">
            <v>14</v>
          </cell>
          <cell r="O138">
            <v>40817</v>
          </cell>
          <cell r="P138">
            <v>14</v>
          </cell>
          <cell r="R138">
            <v>40787</v>
          </cell>
          <cell r="S138">
            <v>14</v>
          </cell>
        </row>
        <row r="139">
          <cell r="I139">
            <v>40848</v>
          </cell>
          <cell r="J139">
            <v>14</v>
          </cell>
          <cell r="O139">
            <v>40848</v>
          </cell>
          <cell r="P139">
            <v>14</v>
          </cell>
          <cell r="R139">
            <v>40817</v>
          </cell>
          <cell r="S139">
            <v>14</v>
          </cell>
        </row>
        <row r="140">
          <cell r="I140">
            <v>40878</v>
          </cell>
          <cell r="J140">
            <v>14</v>
          </cell>
          <cell r="O140">
            <v>40878</v>
          </cell>
          <cell r="P140">
            <v>14</v>
          </cell>
          <cell r="R140">
            <v>40848</v>
          </cell>
          <cell r="S140">
            <v>14</v>
          </cell>
        </row>
        <row r="141">
          <cell r="I141">
            <v>40909</v>
          </cell>
          <cell r="J141">
            <v>14</v>
          </cell>
          <cell r="O141">
            <v>40909</v>
          </cell>
          <cell r="P141">
            <v>14</v>
          </cell>
          <cell r="R141">
            <v>40878</v>
          </cell>
          <cell r="S141">
            <v>14</v>
          </cell>
        </row>
        <row r="142">
          <cell r="I142">
            <v>40940</v>
          </cell>
          <cell r="J142">
            <v>14</v>
          </cell>
          <cell r="O142">
            <v>40940</v>
          </cell>
          <cell r="P142">
            <v>14</v>
          </cell>
          <cell r="R142">
            <v>40909</v>
          </cell>
          <cell r="S142">
            <v>14</v>
          </cell>
        </row>
        <row r="143">
          <cell r="I143">
            <v>40969</v>
          </cell>
          <cell r="J143">
            <v>14</v>
          </cell>
          <cell r="O143">
            <v>40969</v>
          </cell>
          <cell r="P143">
            <v>14</v>
          </cell>
          <cell r="R143">
            <v>40940</v>
          </cell>
          <cell r="S143">
            <v>14</v>
          </cell>
        </row>
        <row r="144">
          <cell r="I144">
            <v>41000</v>
          </cell>
          <cell r="J144">
            <v>14</v>
          </cell>
          <cell r="O144">
            <v>41000</v>
          </cell>
          <cell r="P144">
            <v>14</v>
          </cell>
          <cell r="R144">
            <v>40969</v>
          </cell>
          <cell r="S144">
            <v>14</v>
          </cell>
        </row>
        <row r="145">
          <cell r="I145">
            <v>41030</v>
          </cell>
          <cell r="J145">
            <v>14</v>
          </cell>
          <cell r="O145">
            <v>41030</v>
          </cell>
          <cell r="P145">
            <v>14</v>
          </cell>
          <cell r="R145">
            <v>41000</v>
          </cell>
          <cell r="S145">
            <v>14</v>
          </cell>
        </row>
        <row r="146">
          <cell r="I146">
            <v>41061</v>
          </cell>
          <cell r="J146">
            <v>14</v>
          </cell>
          <cell r="O146">
            <v>41061</v>
          </cell>
          <cell r="P146">
            <v>14</v>
          </cell>
          <cell r="R146">
            <v>41030</v>
          </cell>
          <cell r="S146">
            <v>14</v>
          </cell>
        </row>
        <row r="147">
          <cell r="I147">
            <v>41091</v>
          </cell>
          <cell r="J147">
            <v>14</v>
          </cell>
          <cell r="O147">
            <v>41091</v>
          </cell>
          <cell r="P147">
            <v>14</v>
          </cell>
          <cell r="R147">
            <v>41061</v>
          </cell>
          <cell r="S147">
            <v>14</v>
          </cell>
        </row>
        <row r="148">
          <cell r="I148">
            <v>41122</v>
          </cell>
          <cell r="J148">
            <v>14</v>
          </cell>
          <cell r="O148">
            <v>41122</v>
          </cell>
          <cell r="P148">
            <v>14</v>
          </cell>
          <cell r="R148">
            <v>41091</v>
          </cell>
          <cell r="S148">
            <v>14</v>
          </cell>
        </row>
        <row r="149">
          <cell r="I149">
            <v>41153</v>
          </cell>
          <cell r="J149">
            <v>14</v>
          </cell>
          <cell r="O149">
            <v>41153</v>
          </cell>
          <cell r="P149">
            <v>14</v>
          </cell>
          <cell r="R149">
            <v>41122</v>
          </cell>
          <cell r="S149">
            <v>14</v>
          </cell>
        </row>
        <row r="150">
          <cell r="I150">
            <v>41183</v>
          </cell>
          <cell r="J150">
            <v>14</v>
          </cell>
          <cell r="O150">
            <v>41183</v>
          </cell>
          <cell r="P150">
            <v>14</v>
          </cell>
          <cell r="R150">
            <v>41153</v>
          </cell>
          <cell r="S150">
            <v>14</v>
          </cell>
        </row>
        <row r="151">
          <cell r="I151">
            <v>41214</v>
          </cell>
          <cell r="J151">
            <v>14</v>
          </cell>
          <cell r="O151">
            <v>41214</v>
          </cell>
          <cell r="P151">
            <v>14</v>
          </cell>
          <cell r="R151">
            <v>41183</v>
          </cell>
          <cell r="S151">
            <v>14</v>
          </cell>
        </row>
        <row r="152">
          <cell r="I152">
            <v>41244</v>
          </cell>
          <cell r="J152">
            <v>14</v>
          </cell>
          <cell r="O152">
            <v>41244</v>
          </cell>
          <cell r="P152">
            <v>14</v>
          </cell>
          <cell r="R152">
            <v>41214</v>
          </cell>
          <cell r="S152">
            <v>14</v>
          </cell>
        </row>
        <row r="153">
          <cell r="I153">
            <v>41275</v>
          </cell>
          <cell r="J153">
            <v>14</v>
          </cell>
          <cell r="O153">
            <v>41275</v>
          </cell>
          <cell r="P153">
            <v>14</v>
          </cell>
          <cell r="R153">
            <v>41244</v>
          </cell>
          <cell r="S153">
            <v>14</v>
          </cell>
        </row>
        <row r="154">
          <cell r="I154">
            <v>41306</v>
          </cell>
          <cell r="J154">
            <v>14</v>
          </cell>
          <cell r="O154">
            <v>41306</v>
          </cell>
          <cell r="P154">
            <v>14</v>
          </cell>
          <cell r="R154">
            <v>41275</v>
          </cell>
          <cell r="S154">
            <v>14</v>
          </cell>
        </row>
        <row r="155">
          <cell r="I155">
            <v>41334</v>
          </cell>
          <cell r="J155">
            <v>14</v>
          </cell>
          <cell r="O155">
            <v>41334</v>
          </cell>
          <cell r="P155">
            <v>14</v>
          </cell>
          <cell r="R155">
            <v>41306</v>
          </cell>
          <cell r="S155">
            <v>14</v>
          </cell>
        </row>
        <row r="156">
          <cell r="I156">
            <v>41365</v>
          </cell>
          <cell r="J156">
            <v>14</v>
          </cell>
          <cell r="O156">
            <v>41365</v>
          </cell>
          <cell r="P156">
            <v>14</v>
          </cell>
          <cell r="R156">
            <v>41334</v>
          </cell>
          <cell r="S156">
            <v>14</v>
          </cell>
        </row>
        <row r="157">
          <cell r="I157">
            <v>41395</v>
          </cell>
          <cell r="J157">
            <v>14</v>
          </cell>
          <cell r="O157">
            <v>41395</v>
          </cell>
          <cell r="P157">
            <v>14</v>
          </cell>
          <cell r="R157">
            <v>41365</v>
          </cell>
          <cell r="S157">
            <v>14</v>
          </cell>
        </row>
        <row r="158">
          <cell r="I158">
            <v>41426</v>
          </cell>
          <cell r="J158">
            <v>14</v>
          </cell>
          <cell r="O158">
            <v>41426</v>
          </cell>
          <cell r="P158">
            <v>14</v>
          </cell>
          <cell r="R158">
            <v>41395</v>
          </cell>
          <cell r="S158">
            <v>14</v>
          </cell>
        </row>
        <row r="159">
          <cell r="I159">
            <v>41456</v>
          </cell>
          <cell r="J159">
            <v>14</v>
          </cell>
          <cell r="O159">
            <v>41456</v>
          </cell>
          <cell r="P159">
            <v>14</v>
          </cell>
          <cell r="R159">
            <v>41426</v>
          </cell>
          <cell r="S159">
            <v>14</v>
          </cell>
        </row>
        <row r="160">
          <cell r="I160">
            <v>41487</v>
          </cell>
          <cell r="J160">
            <v>14</v>
          </cell>
          <cell r="O160">
            <v>41487</v>
          </cell>
          <cell r="P160">
            <v>14</v>
          </cell>
          <cell r="R160">
            <v>41456</v>
          </cell>
          <cell r="S160">
            <v>14</v>
          </cell>
        </row>
        <row r="161">
          <cell r="I161">
            <v>41518</v>
          </cell>
          <cell r="J161">
            <v>14</v>
          </cell>
          <cell r="O161">
            <v>41518</v>
          </cell>
          <cell r="P161">
            <v>14</v>
          </cell>
          <cell r="R161">
            <v>41487</v>
          </cell>
          <cell r="S161">
            <v>14</v>
          </cell>
        </row>
        <row r="162">
          <cell r="I162">
            <v>41548</v>
          </cell>
          <cell r="J162">
            <v>14</v>
          </cell>
          <cell r="O162">
            <v>41548</v>
          </cell>
          <cell r="P162">
            <v>14</v>
          </cell>
          <cell r="R162">
            <v>41518</v>
          </cell>
          <cell r="S162">
            <v>14</v>
          </cell>
        </row>
        <row r="163">
          <cell r="I163">
            <v>41579</v>
          </cell>
          <cell r="J163">
            <v>14</v>
          </cell>
          <cell r="O163">
            <v>41579</v>
          </cell>
          <cell r="P163">
            <v>14</v>
          </cell>
          <cell r="R163">
            <v>41548</v>
          </cell>
          <cell r="S163">
            <v>14</v>
          </cell>
        </row>
        <row r="164">
          <cell r="I164">
            <v>41609</v>
          </cell>
          <cell r="J164">
            <v>14</v>
          </cell>
          <cell r="O164">
            <v>41609</v>
          </cell>
          <cell r="P164">
            <v>14</v>
          </cell>
          <cell r="R164">
            <v>41579</v>
          </cell>
          <cell r="S164">
            <v>14</v>
          </cell>
        </row>
        <row r="165">
          <cell r="I165">
            <v>41640</v>
          </cell>
          <cell r="J165">
            <v>14</v>
          </cell>
          <cell r="O165">
            <v>41640</v>
          </cell>
          <cell r="P165">
            <v>14</v>
          </cell>
          <cell r="R165">
            <v>41609</v>
          </cell>
          <cell r="S165">
            <v>14</v>
          </cell>
        </row>
        <row r="166">
          <cell r="I166">
            <v>41671</v>
          </cell>
          <cell r="J166">
            <v>14</v>
          </cell>
          <cell r="O166">
            <v>41671</v>
          </cell>
          <cell r="P166">
            <v>14</v>
          </cell>
          <cell r="R166">
            <v>41640</v>
          </cell>
          <cell r="S166">
            <v>14</v>
          </cell>
        </row>
        <row r="167">
          <cell r="I167">
            <v>41699</v>
          </cell>
          <cell r="J167">
            <v>14</v>
          </cell>
          <cell r="O167">
            <v>41699</v>
          </cell>
          <cell r="P167">
            <v>14</v>
          </cell>
          <cell r="R167">
            <v>41671</v>
          </cell>
          <cell r="S167">
            <v>14</v>
          </cell>
        </row>
        <row r="168">
          <cell r="I168">
            <v>41730</v>
          </cell>
          <cell r="J168">
            <v>14</v>
          </cell>
          <cell r="O168">
            <v>41730</v>
          </cell>
          <cell r="P168">
            <v>14</v>
          </cell>
          <cell r="R168">
            <v>41699</v>
          </cell>
          <cell r="S168">
            <v>14</v>
          </cell>
        </row>
        <row r="169">
          <cell r="I169">
            <v>41760</v>
          </cell>
          <cell r="J169">
            <v>14</v>
          </cell>
          <cell r="O169">
            <v>41760</v>
          </cell>
          <cell r="P169">
            <v>14</v>
          </cell>
          <cell r="R169">
            <v>41730</v>
          </cell>
          <cell r="S169">
            <v>14</v>
          </cell>
        </row>
        <row r="170">
          <cell r="I170">
            <v>41791</v>
          </cell>
          <cell r="J170">
            <v>14</v>
          </cell>
          <cell r="O170">
            <v>41791</v>
          </cell>
          <cell r="P170">
            <v>14</v>
          </cell>
          <cell r="R170">
            <v>41760</v>
          </cell>
          <cell r="S170">
            <v>14</v>
          </cell>
        </row>
        <row r="171">
          <cell r="I171">
            <v>41821</v>
          </cell>
          <cell r="J171">
            <v>14</v>
          </cell>
          <cell r="O171">
            <v>41821</v>
          </cell>
          <cell r="P171">
            <v>14</v>
          </cell>
          <cell r="R171">
            <v>41791</v>
          </cell>
          <cell r="S171">
            <v>14</v>
          </cell>
        </row>
        <row r="172">
          <cell r="I172">
            <v>41852</v>
          </cell>
          <cell r="J172">
            <v>14</v>
          </cell>
          <cell r="O172">
            <v>41852</v>
          </cell>
          <cell r="P172">
            <v>14</v>
          </cell>
          <cell r="R172">
            <v>41821</v>
          </cell>
          <cell r="S172">
            <v>14</v>
          </cell>
        </row>
        <row r="173">
          <cell r="I173">
            <v>41883</v>
          </cell>
          <cell r="J173">
            <v>14</v>
          </cell>
          <cell r="O173">
            <v>41883</v>
          </cell>
          <cell r="P173">
            <v>14</v>
          </cell>
          <cell r="R173">
            <v>41852</v>
          </cell>
          <cell r="S173">
            <v>14</v>
          </cell>
        </row>
        <row r="174">
          <cell r="I174">
            <v>41913</v>
          </cell>
          <cell r="J174">
            <v>14</v>
          </cell>
          <cell r="O174">
            <v>41913</v>
          </cell>
          <cell r="P174">
            <v>14</v>
          </cell>
          <cell r="R174">
            <v>41883</v>
          </cell>
          <cell r="S174">
            <v>14</v>
          </cell>
        </row>
        <row r="175">
          <cell r="I175">
            <v>41944</v>
          </cell>
          <cell r="J175">
            <v>14</v>
          </cell>
          <cell r="O175">
            <v>41944</v>
          </cell>
          <cell r="P175">
            <v>14</v>
          </cell>
          <cell r="R175">
            <v>41913</v>
          </cell>
          <cell r="S175">
            <v>14</v>
          </cell>
        </row>
        <row r="176">
          <cell r="I176">
            <v>41974</v>
          </cell>
          <cell r="J176">
            <v>14</v>
          </cell>
          <cell r="O176">
            <v>41974</v>
          </cell>
          <cell r="P176">
            <v>14</v>
          </cell>
          <cell r="R176">
            <v>41944</v>
          </cell>
          <cell r="S176">
            <v>14</v>
          </cell>
        </row>
        <row r="177">
          <cell r="I177">
            <v>42005</v>
          </cell>
          <cell r="J177">
            <v>14</v>
          </cell>
          <cell r="O177">
            <v>42005</v>
          </cell>
          <cell r="P177">
            <v>14</v>
          </cell>
          <cell r="R177">
            <v>41974</v>
          </cell>
          <cell r="S177">
            <v>14</v>
          </cell>
        </row>
        <row r="178">
          <cell r="I178">
            <v>42036</v>
          </cell>
          <cell r="J178">
            <v>14</v>
          </cell>
          <cell r="O178">
            <v>42036</v>
          </cell>
          <cell r="P178">
            <v>14</v>
          </cell>
          <cell r="R178">
            <v>42005</v>
          </cell>
          <cell r="S178">
            <v>14</v>
          </cell>
        </row>
        <row r="179">
          <cell r="I179">
            <v>42064</v>
          </cell>
          <cell r="J179">
            <v>14</v>
          </cell>
          <cell r="O179">
            <v>42064</v>
          </cell>
          <cell r="P179">
            <v>14</v>
          </cell>
          <cell r="R179">
            <v>42036</v>
          </cell>
          <cell r="S179">
            <v>14</v>
          </cell>
        </row>
        <row r="180">
          <cell r="I180">
            <v>42095</v>
          </cell>
          <cell r="J180">
            <v>14</v>
          </cell>
          <cell r="O180">
            <v>42095</v>
          </cell>
          <cell r="P180">
            <v>14</v>
          </cell>
          <cell r="R180">
            <v>42064</v>
          </cell>
          <cell r="S180">
            <v>14</v>
          </cell>
        </row>
        <row r="181">
          <cell r="I181">
            <v>42125</v>
          </cell>
          <cell r="J181">
            <v>14</v>
          </cell>
          <cell r="O181">
            <v>42125</v>
          </cell>
          <cell r="P181">
            <v>14</v>
          </cell>
          <cell r="R181">
            <v>42095</v>
          </cell>
          <cell r="S181">
            <v>14</v>
          </cell>
        </row>
        <row r="182">
          <cell r="I182">
            <v>42156</v>
          </cell>
          <cell r="J182">
            <v>14</v>
          </cell>
          <cell r="O182">
            <v>42156</v>
          </cell>
          <cell r="P182">
            <v>14</v>
          </cell>
          <cell r="R182">
            <v>42125</v>
          </cell>
          <cell r="S182">
            <v>14</v>
          </cell>
        </row>
        <row r="183">
          <cell r="I183">
            <v>42186</v>
          </cell>
          <cell r="J183">
            <v>14</v>
          </cell>
          <cell r="O183">
            <v>42186</v>
          </cell>
          <cell r="P183">
            <v>14</v>
          </cell>
          <cell r="R183">
            <v>42156</v>
          </cell>
          <cell r="S183">
            <v>14</v>
          </cell>
        </row>
        <row r="184">
          <cell r="I184">
            <v>42217</v>
          </cell>
          <cell r="J184">
            <v>14</v>
          </cell>
          <cell r="O184">
            <v>42217</v>
          </cell>
          <cell r="P184">
            <v>14</v>
          </cell>
          <cell r="R184">
            <v>42186</v>
          </cell>
          <cell r="S184">
            <v>14</v>
          </cell>
        </row>
        <row r="185">
          <cell r="I185">
            <v>42248</v>
          </cell>
          <cell r="J185">
            <v>14</v>
          </cell>
          <cell r="O185">
            <v>42248</v>
          </cell>
          <cell r="P185">
            <v>14</v>
          </cell>
          <cell r="R185">
            <v>42217</v>
          </cell>
          <cell r="S185">
            <v>14</v>
          </cell>
        </row>
        <row r="186">
          <cell r="I186">
            <v>42278</v>
          </cell>
          <cell r="J186">
            <v>14</v>
          </cell>
          <cell r="O186">
            <v>42278</v>
          </cell>
          <cell r="P186">
            <v>14</v>
          </cell>
          <cell r="R186">
            <v>42248</v>
          </cell>
          <cell r="S186">
            <v>14</v>
          </cell>
        </row>
        <row r="187">
          <cell r="I187">
            <v>42309</v>
          </cell>
          <cell r="J187">
            <v>14</v>
          </cell>
          <cell r="O187">
            <v>42309</v>
          </cell>
          <cell r="P187">
            <v>14</v>
          </cell>
          <cell r="R187">
            <v>42278</v>
          </cell>
          <cell r="S187">
            <v>14</v>
          </cell>
        </row>
        <row r="188">
          <cell r="I188">
            <v>42339</v>
          </cell>
          <cell r="J188">
            <v>14</v>
          </cell>
          <cell r="O188">
            <v>42339</v>
          </cell>
          <cell r="P188">
            <v>14</v>
          </cell>
          <cell r="R188">
            <v>42309</v>
          </cell>
          <cell r="S188">
            <v>14</v>
          </cell>
        </row>
        <row r="189">
          <cell r="I189">
            <v>42370</v>
          </cell>
          <cell r="J189">
            <v>15</v>
          </cell>
          <cell r="O189">
            <v>42370</v>
          </cell>
          <cell r="P189">
            <v>15</v>
          </cell>
          <cell r="R189">
            <v>42339</v>
          </cell>
          <cell r="S189">
            <v>14</v>
          </cell>
        </row>
        <row r="190">
          <cell r="I190">
            <v>42401</v>
          </cell>
          <cell r="J190">
            <v>15</v>
          </cell>
          <cell r="O190">
            <v>42401</v>
          </cell>
          <cell r="P190">
            <v>15</v>
          </cell>
          <cell r="R190">
            <v>42370</v>
          </cell>
          <cell r="S190">
            <v>15</v>
          </cell>
        </row>
        <row r="191">
          <cell r="I191">
            <v>42430</v>
          </cell>
          <cell r="J191">
            <v>15</v>
          </cell>
          <cell r="O191">
            <v>42430</v>
          </cell>
          <cell r="P191">
            <v>15</v>
          </cell>
          <cell r="R191">
            <v>42401</v>
          </cell>
          <cell r="S191">
            <v>15</v>
          </cell>
        </row>
        <row r="192">
          <cell r="I192">
            <v>42461</v>
          </cell>
          <cell r="J192">
            <v>15</v>
          </cell>
          <cell r="O192">
            <v>42461</v>
          </cell>
          <cell r="P192">
            <v>15</v>
          </cell>
          <cell r="R192">
            <v>42430</v>
          </cell>
          <cell r="S192">
            <v>15</v>
          </cell>
        </row>
        <row r="193">
          <cell r="I193">
            <v>42491</v>
          </cell>
          <cell r="J193">
            <v>15</v>
          </cell>
          <cell r="O193">
            <v>42491</v>
          </cell>
          <cell r="P193">
            <v>15</v>
          </cell>
          <cell r="R193">
            <v>42461</v>
          </cell>
          <cell r="S193">
            <v>15</v>
          </cell>
        </row>
        <row r="194">
          <cell r="I194">
            <v>42522</v>
          </cell>
          <cell r="J194">
            <v>15</v>
          </cell>
          <cell r="O194">
            <v>42522</v>
          </cell>
          <cell r="P194">
            <v>15</v>
          </cell>
          <cell r="R194">
            <v>42491</v>
          </cell>
          <cell r="S194">
            <v>15</v>
          </cell>
        </row>
        <row r="195">
          <cell r="I195">
            <v>42552</v>
          </cell>
          <cell r="J195">
            <v>15</v>
          </cell>
          <cell r="O195">
            <v>42552</v>
          </cell>
          <cell r="P195">
            <v>15</v>
          </cell>
          <cell r="R195">
            <v>42522</v>
          </cell>
          <cell r="S195">
            <v>15</v>
          </cell>
        </row>
        <row r="196">
          <cell r="I196">
            <v>42583</v>
          </cell>
          <cell r="J196">
            <v>15</v>
          </cell>
          <cell r="O196">
            <v>42583</v>
          </cell>
          <cell r="P196">
            <v>15</v>
          </cell>
          <cell r="R196">
            <v>42552</v>
          </cell>
          <cell r="S196">
            <v>15</v>
          </cell>
        </row>
        <row r="197">
          <cell r="I197">
            <v>42614</v>
          </cell>
          <cell r="J197">
            <v>15</v>
          </cell>
          <cell r="O197">
            <v>42614</v>
          </cell>
          <cell r="P197">
            <v>15</v>
          </cell>
          <cell r="R197">
            <v>42583</v>
          </cell>
          <cell r="S197">
            <v>15</v>
          </cell>
        </row>
        <row r="198">
          <cell r="I198">
            <v>42644</v>
          </cell>
          <cell r="J198">
            <v>15</v>
          </cell>
          <cell r="O198">
            <v>42644</v>
          </cell>
          <cell r="P198">
            <v>15</v>
          </cell>
          <cell r="R198">
            <v>42614</v>
          </cell>
          <cell r="S198">
            <v>15</v>
          </cell>
        </row>
        <row r="199">
          <cell r="I199">
            <v>42675</v>
          </cell>
          <cell r="J199">
            <v>15</v>
          </cell>
          <cell r="O199">
            <v>42675</v>
          </cell>
          <cell r="P199">
            <v>15</v>
          </cell>
          <cell r="R199">
            <v>42644</v>
          </cell>
          <cell r="S199">
            <v>15</v>
          </cell>
        </row>
        <row r="200">
          <cell r="I200">
            <v>42705</v>
          </cell>
          <cell r="J200">
            <v>15</v>
          </cell>
          <cell r="O200">
            <v>42705</v>
          </cell>
          <cell r="P200">
            <v>15</v>
          </cell>
          <cell r="R200">
            <v>42675</v>
          </cell>
          <cell r="S200">
            <v>15</v>
          </cell>
        </row>
        <row r="201">
          <cell r="I201">
            <v>42736</v>
          </cell>
          <cell r="J201">
            <v>15</v>
          </cell>
          <cell r="O201">
            <v>42736</v>
          </cell>
          <cell r="P201">
            <v>15</v>
          </cell>
          <cell r="R201">
            <v>42705</v>
          </cell>
          <cell r="S201">
            <v>15</v>
          </cell>
        </row>
        <row r="202">
          <cell r="I202">
            <v>42767</v>
          </cell>
          <cell r="J202">
            <v>15</v>
          </cell>
          <cell r="O202">
            <v>42767</v>
          </cell>
          <cell r="P202">
            <v>15</v>
          </cell>
          <cell r="R202">
            <v>42736</v>
          </cell>
          <cell r="S202">
            <v>15</v>
          </cell>
        </row>
        <row r="203">
          <cell r="I203">
            <v>42795</v>
          </cell>
          <cell r="J203">
            <v>15</v>
          </cell>
          <cell r="O203">
            <v>42795</v>
          </cell>
          <cell r="P203">
            <v>15</v>
          </cell>
          <cell r="R203">
            <v>42767</v>
          </cell>
          <cell r="S203">
            <v>15</v>
          </cell>
        </row>
        <row r="204">
          <cell r="I204">
            <v>42826</v>
          </cell>
          <cell r="J204">
            <v>15</v>
          </cell>
          <cell r="O204">
            <v>42826</v>
          </cell>
          <cell r="P204">
            <v>15</v>
          </cell>
          <cell r="R204">
            <v>42795</v>
          </cell>
          <cell r="S204">
            <v>15</v>
          </cell>
        </row>
        <row r="205">
          <cell r="I205">
            <v>42856</v>
          </cell>
          <cell r="J205">
            <v>15</v>
          </cell>
          <cell r="O205">
            <v>42856</v>
          </cell>
          <cell r="P205">
            <v>15</v>
          </cell>
          <cell r="R205">
            <v>42826</v>
          </cell>
          <cell r="S205">
            <v>15</v>
          </cell>
        </row>
        <row r="206">
          <cell r="I206">
            <v>42887</v>
          </cell>
          <cell r="J206">
            <v>15</v>
          </cell>
          <cell r="O206">
            <v>42887</v>
          </cell>
          <cell r="P206">
            <v>15</v>
          </cell>
          <cell r="R206">
            <v>42856</v>
          </cell>
          <cell r="S206">
            <v>15</v>
          </cell>
        </row>
        <row r="207">
          <cell r="I207">
            <v>42917</v>
          </cell>
          <cell r="J207">
            <v>15</v>
          </cell>
          <cell r="O207">
            <v>42917</v>
          </cell>
          <cell r="P207">
            <v>15</v>
          </cell>
          <cell r="R207">
            <v>42887</v>
          </cell>
          <cell r="S207">
            <v>15</v>
          </cell>
        </row>
        <row r="208">
          <cell r="I208">
            <v>42948</v>
          </cell>
          <cell r="J208">
            <v>15</v>
          </cell>
          <cell r="O208">
            <v>42948</v>
          </cell>
          <cell r="P208">
            <v>15</v>
          </cell>
          <cell r="R208">
            <v>42917</v>
          </cell>
          <cell r="S208">
            <v>15</v>
          </cell>
        </row>
        <row r="209">
          <cell r="I209">
            <v>42979</v>
          </cell>
          <cell r="J209">
            <v>15</v>
          </cell>
          <cell r="O209">
            <v>42979</v>
          </cell>
          <cell r="P209">
            <v>15</v>
          </cell>
          <cell r="R209">
            <v>42948</v>
          </cell>
          <cell r="S209">
            <v>15</v>
          </cell>
        </row>
        <row r="210">
          <cell r="I210">
            <v>43009</v>
          </cell>
          <cell r="J210">
            <v>15</v>
          </cell>
          <cell r="O210">
            <v>43009</v>
          </cell>
          <cell r="P210">
            <v>15</v>
          </cell>
          <cell r="R210">
            <v>42979</v>
          </cell>
          <cell r="S210">
            <v>15</v>
          </cell>
        </row>
        <row r="211">
          <cell r="I211">
            <v>43040</v>
          </cell>
          <cell r="J211">
            <v>15</v>
          </cell>
          <cell r="O211">
            <v>43040</v>
          </cell>
          <cell r="P211">
            <v>15</v>
          </cell>
          <cell r="R211">
            <v>43009</v>
          </cell>
          <cell r="S211">
            <v>15</v>
          </cell>
        </row>
        <row r="212">
          <cell r="I212">
            <v>43070</v>
          </cell>
          <cell r="J212">
            <v>15</v>
          </cell>
          <cell r="O212">
            <v>43070</v>
          </cell>
          <cell r="P212">
            <v>15</v>
          </cell>
          <cell r="R212">
            <v>43040</v>
          </cell>
          <cell r="S212">
            <v>15</v>
          </cell>
        </row>
        <row r="213">
          <cell r="I213">
            <v>43101</v>
          </cell>
          <cell r="J213">
            <v>15</v>
          </cell>
          <cell r="O213">
            <v>43101</v>
          </cell>
          <cell r="P213">
            <v>15</v>
          </cell>
          <cell r="R213">
            <v>43070</v>
          </cell>
          <cell r="S213">
            <v>15</v>
          </cell>
        </row>
        <row r="214">
          <cell r="I214">
            <v>43132</v>
          </cell>
          <cell r="J214">
            <v>15</v>
          </cell>
          <cell r="O214">
            <v>43132</v>
          </cell>
          <cell r="P214">
            <v>15</v>
          </cell>
          <cell r="R214">
            <v>43101</v>
          </cell>
          <cell r="S214">
            <v>15</v>
          </cell>
        </row>
        <row r="215">
          <cell r="I215">
            <v>43160</v>
          </cell>
          <cell r="J215">
            <v>15</v>
          </cell>
          <cell r="O215">
            <v>43160</v>
          </cell>
          <cell r="P215">
            <v>15</v>
          </cell>
          <cell r="R215">
            <v>43132</v>
          </cell>
          <cell r="S215">
            <v>15</v>
          </cell>
        </row>
        <row r="216">
          <cell r="I216">
            <v>43191</v>
          </cell>
          <cell r="J216">
            <v>15</v>
          </cell>
          <cell r="O216">
            <v>43191</v>
          </cell>
          <cell r="P216">
            <v>15</v>
          </cell>
          <cell r="R216">
            <v>43160</v>
          </cell>
          <cell r="S216">
            <v>15</v>
          </cell>
        </row>
        <row r="217">
          <cell r="I217">
            <v>43221</v>
          </cell>
          <cell r="J217">
            <v>15</v>
          </cell>
          <cell r="O217">
            <v>43221</v>
          </cell>
          <cell r="P217">
            <v>15</v>
          </cell>
          <cell r="R217">
            <v>43191</v>
          </cell>
          <cell r="S217">
            <v>15</v>
          </cell>
        </row>
        <row r="218">
          <cell r="I218">
            <v>43252</v>
          </cell>
          <cell r="J218">
            <v>15</v>
          </cell>
          <cell r="O218">
            <v>43252</v>
          </cell>
          <cell r="P218">
            <v>15</v>
          </cell>
          <cell r="R218">
            <v>43221</v>
          </cell>
          <cell r="S218">
            <v>15</v>
          </cell>
        </row>
        <row r="219">
          <cell r="I219">
            <v>43282</v>
          </cell>
          <cell r="J219">
            <v>15</v>
          </cell>
          <cell r="O219">
            <v>43282</v>
          </cell>
          <cell r="P219">
            <v>15</v>
          </cell>
          <cell r="R219">
            <v>43252</v>
          </cell>
          <cell r="S219">
            <v>15</v>
          </cell>
        </row>
        <row r="220">
          <cell r="I220">
            <v>43313</v>
          </cell>
          <cell r="J220">
            <v>15</v>
          </cell>
          <cell r="O220">
            <v>43313</v>
          </cell>
          <cell r="P220">
            <v>15</v>
          </cell>
          <cell r="R220">
            <v>43282</v>
          </cell>
          <cell r="S220">
            <v>15</v>
          </cell>
        </row>
        <row r="221">
          <cell r="I221">
            <v>43344</v>
          </cell>
          <cell r="J221">
            <v>15</v>
          </cell>
          <cell r="O221">
            <v>43344</v>
          </cell>
          <cell r="P221">
            <v>15</v>
          </cell>
          <cell r="R221">
            <v>43313</v>
          </cell>
          <cell r="S221">
            <v>15</v>
          </cell>
        </row>
        <row r="222">
          <cell r="I222">
            <v>43374</v>
          </cell>
          <cell r="J222">
            <v>15</v>
          </cell>
          <cell r="O222">
            <v>43374</v>
          </cell>
          <cell r="P222">
            <v>15</v>
          </cell>
          <cell r="R222">
            <v>43344</v>
          </cell>
          <cell r="S222">
            <v>15</v>
          </cell>
        </row>
        <row r="223">
          <cell r="I223">
            <v>43405</v>
          </cell>
          <cell r="J223">
            <v>15</v>
          </cell>
          <cell r="O223">
            <v>43405</v>
          </cell>
          <cell r="P223">
            <v>15</v>
          </cell>
          <cell r="R223">
            <v>43374</v>
          </cell>
          <cell r="S223">
            <v>15</v>
          </cell>
        </row>
        <row r="224">
          <cell r="I224">
            <v>43435</v>
          </cell>
          <cell r="J224">
            <v>15</v>
          </cell>
          <cell r="O224">
            <v>43435</v>
          </cell>
          <cell r="P224">
            <v>15</v>
          </cell>
          <cell r="R224">
            <v>43405</v>
          </cell>
          <cell r="S224">
            <v>15</v>
          </cell>
        </row>
        <row r="225">
          <cell r="I225">
            <v>43466</v>
          </cell>
          <cell r="J225">
            <v>15</v>
          </cell>
          <cell r="O225">
            <v>43466</v>
          </cell>
          <cell r="P225">
            <v>15</v>
          </cell>
          <cell r="R225">
            <v>43435</v>
          </cell>
          <cell r="S225">
            <v>15</v>
          </cell>
        </row>
        <row r="226">
          <cell r="I226">
            <v>43497</v>
          </cell>
          <cell r="J226">
            <v>15</v>
          </cell>
          <cell r="O226">
            <v>43497</v>
          </cell>
          <cell r="P226">
            <v>15</v>
          </cell>
          <cell r="R226">
            <v>43466</v>
          </cell>
          <cell r="S226">
            <v>15</v>
          </cell>
        </row>
        <row r="227">
          <cell r="I227">
            <v>43525</v>
          </cell>
          <cell r="J227">
            <v>15</v>
          </cell>
          <cell r="O227">
            <v>43525</v>
          </cell>
          <cell r="P227">
            <v>15</v>
          </cell>
          <cell r="R227">
            <v>43497</v>
          </cell>
          <cell r="S227">
            <v>15</v>
          </cell>
        </row>
        <row r="228">
          <cell r="I228">
            <v>43556</v>
          </cell>
          <cell r="J228">
            <v>15</v>
          </cell>
          <cell r="O228">
            <v>43556</v>
          </cell>
          <cell r="P228">
            <v>15</v>
          </cell>
          <cell r="R228">
            <v>43525</v>
          </cell>
          <cell r="S228">
            <v>15</v>
          </cell>
        </row>
        <row r="229">
          <cell r="I229">
            <v>43586</v>
          </cell>
          <cell r="J229">
            <v>15</v>
          </cell>
          <cell r="O229">
            <v>43586</v>
          </cell>
          <cell r="P229">
            <v>15</v>
          </cell>
          <cell r="R229">
            <v>43556</v>
          </cell>
          <cell r="S229">
            <v>15</v>
          </cell>
        </row>
        <row r="230">
          <cell r="I230">
            <v>43617</v>
          </cell>
          <cell r="J230">
            <v>15</v>
          </cell>
          <cell r="O230">
            <v>43617</v>
          </cell>
          <cell r="P230">
            <v>15</v>
          </cell>
          <cell r="R230">
            <v>43586</v>
          </cell>
          <cell r="S230">
            <v>15</v>
          </cell>
        </row>
        <row r="231">
          <cell r="I231">
            <v>43647</v>
          </cell>
          <cell r="J231">
            <v>15</v>
          </cell>
          <cell r="O231">
            <v>43647</v>
          </cell>
          <cell r="P231">
            <v>15</v>
          </cell>
          <cell r="R231">
            <v>43617</v>
          </cell>
          <cell r="S231">
            <v>15</v>
          </cell>
        </row>
        <row r="232">
          <cell r="I232">
            <v>43678</v>
          </cell>
          <cell r="J232">
            <v>15</v>
          </cell>
          <cell r="O232">
            <v>43678</v>
          </cell>
          <cell r="P232">
            <v>15</v>
          </cell>
          <cell r="R232">
            <v>43647</v>
          </cell>
          <cell r="S232">
            <v>15</v>
          </cell>
        </row>
        <row r="233">
          <cell r="I233">
            <v>43709</v>
          </cell>
          <cell r="J233">
            <v>15</v>
          </cell>
          <cell r="O233">
            <v>43709</v>
          </cell>
          <cell r="P233">
            <v>15</v>
          </cell>
          <cell r="R233">
            <v>43678</v>
          </cell>
          <cell r="S233">
            <v>15</v>
          </cell>
        </row>
        <row r="234">
          <cell r="I234">
            <v>43739</v>
          </cell>
          <cell r="J234">
            <v>15</v>
          </cell>
          <cell r="O234">
            <v>43739</v>
          </cell>
          <cell r="P234">
            <v>15</v>
          </cell>
          <cell r="R234">
            <v>43709</v>
          </cell>
          <cell r="S234">
            <v>15</v>
          </cell>
        </row>
        <row r="235">
          <cell r="I235">
            <v>43770</v>
          </cell>
          <cell r="J235">
            <v>15</v>
          </cell>
          <cell r="O235">
            <v>43770</v>
          </cell>
          <cell r="P235">
            <v>15</v>
          </cell>
          <cell r="R235">
            <v>43739</v>
          </cell>
          <cell r="S235">
            <v>15</v>
          </cell>
        </row>
        <row r="236">
          <cell r="I236">
            <v>43800</v>
          </cell>
          <cell r="J236">
            <v>15</v>
          </cell>
          <cell r="O236">
            <v>43800</v>
          </cell>
          <cell r="P236">
            <v>15</v>
          </cell>
          <cell r="R236">
            <v>43770</v>
          </cell>
          <cell r="S236">
            <v>15</v>
          </cell>
        </row>
        <row r="237">
          <cell r="I237">
            <v>43831</v>
          </cell>
          <cell r="J237">
            <v>15</v>
          </cell>
          <cell r="O237">
            <v>43831</v>
          </cell>
          <cell r="P237">
            <v>15</v>
          </cell>
          <cell r="R237">
            <v>43800</v>
          </cell>
          <cell r="S237">
            <v>15</v>
          </cell>
        </row>
        <row r="238">
          <cell r="I238">
            <v>43862</v>
          </cell>
          <cell r="J238">
            <v>15</v>
          </cell>
          <cell r="O238">
            <v>43862</v>
          </cell>
          <cell r="P238">
            <v>15</v>
          </cell>
          <cell r="R238">
            <v>43831</v>
          </cell>
          <cell r="S238">
            <v>15</v>
          </cell>
        </row>
        <row r="239">
          <cell r="I239">
            <v>43891</v>
          </cell>
          <cell r="J239">
            <v>15</v>
          </cell>
          <cell r="O239">
            <v>43891</v>
          </cell>
          <cell r="P239">
            <v>15</v>
          </cell>
          <cell r="R239">
            <v>43862</v>
          </cell>
          <cell r="S239">
            <v>15</v>
          </cell>
        </row>
        <row r="240">
          <cell r="I240">
            <v>43922</v>
          </cell>
          <cell r="J240">
            <v>15</v>
          </cell>
          <cell r="O240">
            <v>43922</v>
          </cell>
          <cell r="P240">
            <v>15</v>
          </cell>
          <cell r="R240">
            <v>43891</v>
          </cell>
          <cell r="S240">
            <v>15</v>
          </cell>
        </row>
        <row r="241">
          <cell r="I241">
            <v>43952</v>
          </cell>
          <cell r="J241">
            <v>15</v>
          </cell>
          <cell r="O241">
            <v>43952</v>
          </cell>
          <cell r="P241">
            <v>15</v>
          </cell>
          <cell r="R241">
            <v>43922</v>
          </cell>
          <cell r="S241">
            <v>15</v>
          </cell>
        </row>
        <row r="242">
          <cell r="I242">
            <v>43983</v>
          </cell>
          <cell r="J242">
            <v>15</v>
          </cell>
          <cell r="O242">
            <v>43983</v>
          </cell>
          <cell r="P242">
            <v>15</v>
          </cell>
          <cell r="R242">
            <v>43952</v>
          </cell>
          <cell r="S242">
            <v>15</v>
          </cell>
        </row>
        <row r="243">
          <cell r="I243">
            <v>44013</v>
          </cell>
          <cell r="J243">
            <v>15</v>
          </cell>
          <cell r="O243">
            <v>44013</v>
          </cell>
          <cell r="P243">
            <v>15</v>
          </cell>
          <cell r="R243">
            <v>43983</v>
          </cell>
          <cell r="S243">
            <v>15</v>
          </cell>
        </row>
        <row r="244">
          <cell r="I244">
            <v>44044</v>
          </cell>
          <cell r="J244">
            <v>15</v>
          </cell>
          <cell r="O244">
            <v>44044</v>
          </cell>
          <cell r="P244">
            <v>15</v>
          </cell>
          <cell r="R244">
            <v>44013</v>
          </cell>
          <cell r="S244">
            <v>15</v>
          </cell>
        </row>
        <row r="245">
          <cell r="I245">
            <v>44075</v>
          </cell>
          <cell r="J245">
            <v>15</v>
          </cell>
          <cell r="O245">
            <v>44075</v>
          </cell>
          <cell r="P245">
            <v>15</v>
          </cell>
          <cell r="R245">
            <v>44044</v>
          </cell>
          <cell r="S245">
            <v>15</v>
          </cell>
        </row>
        <row r="246">
          <cell r="I246">
            <v>44105</v>
          </cell>
          <cell r="J246">
            <v>15</v>
          </cell>
          <cell r="O246">
            <v>44105</v>
          </cell>
          <cell r="P246">
            <v>15</v>
          </cell>
          <cell r="R246">
            <v>44075</v>
          </cell>
          <cell r="S246">
            <v>15</v>
          </cell>
        </row>
        <row r="247">
          <cell r="I247">
            <v>44136</v>
          </cell>
          <cell r="J247">
            <v>15</v>
          </cell>
          <cell r="O247">
            <v>44136</v>
          </cell>
          <cell r="P247">
            <v>15</v>
          </cell>
          <cell r="R247">
            <v>44105</v>
          </cell>
          <cell r="S247">
            <v>15</v>
          </cell>
        </row>
        <row r="248">
          <cell r="I248">
            <v>44166</v>
          </cell>
          <cell r="J248">
            <v>15</v>
          </cell>
          <cell r="O248">
            <v>44166</v>
          </cell>
          <cell r="P248">
            <v>15</v>
          </cell>
          <cell r="R248">
            <v>44136</v>
          </cell>
          <cell r="S248">
            <v>15</v>
          </cell>
        </row>
        <row r="249">
          <cell r="I249">
            <v>44197</v>
          </cell>
          <cell r="J249">
            <v>15</v>
          </cell>
          <cell r="O249">
            <v>44197</v>
          </cell>
          <cell r="P249">
            <v>15</v>
          </cell>
          <cell r="R249">
            <v>44166</v>
          </cell>
          <cell r="S249">
            <v>15</v>
          </cell>
        </row>
        <row r="250">
          <cell r="I250">
            <v>44228</v>
          </cell>
          <cell r="J250">
            <v>15</v>
          </cell>
          <cell r="O250">
            <v>44228</v>
          </cell>
          <cell r="P250">
            <v>15</v>
          </cell>
          <cell r="R250">
            <v>44197</v>
          </cell>
          <cell r="S250">
            <v>15</v>
          </cell>
        </row>
        <row r="251">
          <cell r="I251">
            <v>44256</v>
          </cell>
          <cell r="J251">
            <v>15</v>
          </cell>
          <cell r="O251">
            <v>44256</v>
          </cell>
          <cell r="P251">
            <v>15</v>
          </cell>
          <cell r="R251">
            <v>44228</v>
          </cell>
          <cell r="S251">
            <v>15</v>
          </cell>
        </row>
        <row r="252">
          <cell r="I252">
            <v>44287</v>
          </cell>
          <cell r="J252">
            <v>15</v>
          </cell>
          <cell r="O252">
            <v>44287</v>
          </cell>
          <cell r="P252">
            <v>15</v>
          </cell>
          <cell r="R252">
            <v>44256</v>
          </cell>
          <cell r="S252">
            <v>15</v>
          </cell>
        </row>
        <row r="253">
          <cell r="I253">
            <v>44317</v>
          </cell>
          <cell r="J253">
            <v>15</v>
          </cell>
          <cell r="O253">
            <v>44317</v>
          </cell>
          <cell r="P253">
            <v>15</v>
          </cell>
          <cell r="R253">
            <v>44287</v>
          </cell>
          <cell r="S253">
            <v>15</v>
          </cell>
        </row>
        <row r="254">
          <cell r="I254">
            <v>44348</v>
          </cell>
          <cell r="J254">
            <v>15</v>
          </cell>
          <cell r="O254">
            <v>44348</v>
          </cell>
          <cell r="P254">
            <v>15</v>
          </cell>
          <cell r="R254">
            <v>44317</v>
          </cell>
          <cell r="S254">
            <v>15</v>
          </cell>
        </row>
        <row r="255">
          <cell r="I255">
            <v>44378</v>
          </cell>
          <cell r="J255">
            <v>15</v>
          </cell>
          <cell r="O255">
            <v>44378</v>
          </cell>
          <cell r="P255">
            <v>15</v>
          </cell>
          <cell r="R255">
            <v>44348</v>
          </cell>
          <cell r="S255">
            <v>15</v>
          </cell>
        </row>
        <row r="256">
          <cell r="I256">
            <v>44409</v>
          </cell>
          <cell r="J256">
            <v>15</v>
          </cell>
          <cell r="O256">
            <v>44409</v>
          </cell>
          <cell r="P256">
            <v>15</v>
          </cell>
          <cell r="R256">
            <v>44378</v>
          </cell>
          <cell r="S256">
            <v>15</v>
          </cell>
        </row>
        <row r="257">
          <cell r="I257">
            <v>44440</v>
          </cell>
          <cell r="J257">
            <v>15</v>
          </cell>
          <cell r="O257">
            <v>44440</v>
          </cell>
          <cell r="P257">
            <v>15</v>
          </cell>
          <cell r="R257">
            <v>44409</v>
          </cell>
          <cell r="S257">
            <v>15</v>
          </cell>
        </row>
        <row r="258">
          <cell r="I258">
            <v>44470</v>
          </cell>
          <cell r="J258">
            <v>15</v>
          </cell>
          <cell r="O258">
            <v>44470</v>
          </cell>
          <cell r="P258">
            <v>15</v>
          </cell>
          <cell r="R258">
            <v>44440</v>
          </cell>
          <cell r="S258">
            <v>15</v>
          </cell>
        </row>
        <row r="259">
          <cell r="I259">
            <v>44501</v>
          </cell>
          <cell r="J259">
            <v>15</v>
          </cell>
          <cell r="O259">
            <v>44501</v>
          </cell>
          <cell r="P259">
            <v>15</v>
          </cell>
          <cell r="R259">
            <v>44470</v>
          </cell>
          <cell r="S259">
            <v>15</v>
          </cell>
        </row>
        <row r="260">
          <cell r="I260">
            <v>44531</v>
          </cell>
          <cell r="J260">
            <v>15</v>
          </cell>
          <cell r="O260">
            <v>44531</v>
          </cell>
          <cell r="P260">
            <v>15</v>
          </cell>
          <cell r="R260">
            <v>44501</v>
          </cell>
          <cell r="S260">
            <v>15</v>
          </cell>
        </row>
        <row r="261">
          <cell r="I261">
            <v>44562</v>
          </cell>
          <cell r="J261">
            <v>15</v>
          </cell>
          <cell r="O261">
            <v>44562</v>
          </cell>
          <cell r="P261">
            <v>15</v>
          </cell>
          <cell r="R261">
            <v>44531</v>
          </cell>
          <cell r="S261">
            <v>15</v>
          </cell>
        </row>
        <row r="262">
          <cell r="I262">
            <v>44593</v>
          </cell>
          <cell r="J262">
            <v>15</v>
          </cell>
          <cell r="O262">
            <v>44593</v>
          </cell>
          <cell r="P262">
            <v>15</v>
          </cell>
          <cell r="R262">
            <v>44562</v>
          </cell>
          <cell r="S262">
            <v>15</v>
          </cell>
        </row>
        <row r="263">
          <cell r="I263">
            <v>44621</v>
          </cell>
          <cell r="J263">
            <v>15</v>
          </cell>
          <cell r="O263">
            <v>44621</v>
          </cell>
          <cell r="P263">
            <v>15</v>
          </cell>
          <cell r="R263">
            <v>44593</v>
          </cell>
          <cell r="S263">
            <v>15</v>
          </cell>
        </row>
        <row r="264">
          <cell r="I264">
            <v>44652</v>
          </cell>
          <cell r="J264">
            <v>15</v>
          </cell>
          <cell r="O264">
            <v>44652</v>
          </cell>
          <cell r="P264">
            <v>15</v>
          </cell>
          <cell r="R264">
            <v>44621</v>
          </cell>
          <cell r="S264">
            <v>15</v>
          </cell>
        </row>
        <row r="265">
          <cell r="I265">
            <v>44682</v>
          </cell>
          <cell r="J265">
            <v>15</v>
          </cell>
          <cell r="O265">
            <v>44682</v>
          </cell>
          <cell r="P265">
            <v>15</v>
          </cell>
          <cell r="R265">
            <v>44652</v>
          </cell>
          <cell r="S265">
            <v>15</v>
          </cell>
        </row>
        <row r="266">
          <cell r="I266">
            <v>44713</v>
          </cell>
          <cell r="J266">
            <v>15</v>
          </cell>
          <cell r="O266">
            <v>44713</v>
          </cell>
          <cell r="P266">
            <v>15</v>
          </cell>
          <cell r="R266">
            <v>44682</v>
          </cell>
          <cell r="S266">
            <v>15</v>
          </cell>
        </row>
        <row r="267">
          <cell r="I267">
            <v>44743</v>
          </cell>
          <cell r="J267">
            <v>15</v>
          </cell>
          <cell r="O267">
            <v>44743</v>
          </cell>
          <cell r="P267">
            <v>15</v>
          </cell>
          <cell r="R267">
            <v>44713</v>
          </cell>
          <cell r="S267">
            <v>15</v>
          </cell>
        </row>
        <row r="268">
          <cell r="I268">
            <v>44774</v>
          </cell>
          <cell r="J268">
            <v>15</v>
          </cell>
          <cell r="O268">
            <v>44774</v>
          </cell>
          <cell r="P268">
            <v>15</v>
          </cell>
          <cell r="R268">
            <v>44743</v>
          </cell>
          <cell r="S268">
            <v>15</v>
          </cell>
        </row>
        <row r="269">
          <cell r="I269">
            <v>44805</v>
          </cell>
          <cell r="J269">
            <v>15</v>
          </cell>
          <cell r="O269">
            <v>44805</v>
          </cell>
          <cell r="P269">
            <v>15</v>
          </cell>
          <cell r="R269">
            <v>44774</v>
          </cell>
          <cell r="S269">
            <v>15</v>
          </cell>
        </row>
        <row r="270">
          <cell r="I270">
            <v>44835</v>
          </cell>
          <cell r="J270">
            <v>15</v>
          </cell>
          <cell r="O270">
            <v>44835</v>
          </cell>
          <cell r="P270">
            <v>15</v>
          </cell>
          <cell r="R270">
            <v>44805</v>
          </cell>
          <cell r="S270">
            <v>15</v>
          </cell>
        </row>
        <row r="271">
          <cell r="I271">
            <v>44866</v>
          </cell>
          <cell r="J271">
            <v>15</v>
          </cell>
          <cell r="O271">
            <v>44866</v>
          </cell>
          <cell r="P271">
            <v>15</v>
          </cell>
          <cell r="R271">
            <v>44835</v>
          </cell>
          <cell r="S271">
            <v>15</v>
          </cell>
        </row>
        <row r="272">
          <cell r="I272">
            <v>44896</v>
          </cell>
          <cell r="J272">
            <v>15</v>
          </cell>
          <cell r="O272">
            <v>44896</v>
          </cell>
          <cell r="P272">
            <v>15</v>
          </cell>
          <cell r="R272">
            <v>44866</v>
          </cell>
          <cell r="S272">
            <v>15</v>
          </cell>
        </row>
        <row r="273">
          <cell r="I273">
            <v>44927</v>
          </cell>
          <cell r="J273">
            <v>15</v>
          </cell>
          <cell r="O273">
            <v>44927</v>
          </cell>
          <cell r="P273">
            <v>15</v>
          </cell>
          <cell r="R273">
            <v>44896</v>
          </cell>
          <cell r="S273">
            <v>15</v>
          </cell>
        </row>
        <row r="274">
          <cell r="I274">
            <v>44958</v>
          </cell>
          <cell r="J274">
            <v>15</v>
          </cell>
          <cell r="O274">
            <v>44958</v>
          </cell>
          <cell r="P274">
            <v>15</v>
          </cell>
          <cell r="R274">
            <v>44927</v>
          </cell>
          <cell r="S274">
            <v>15</v>
          </cell>
        </row>
        <row r="275">
          <cell r="I275">
            <v>44986</v>
          </cell>
          <cell r="J275">
            <v>15</v>
          </cell>
          <cell r="O275">
            <v>44986</v>
          </cell>
          <cell r="P275">
            <v>15</v>
          </cell>
          <cell r="R275">
            <v>44958</v>
          </cell>
          <cell r="S275">
            <v>15</v>
          </cell>
        </row>
        <row r="276">
          <cell r="I276">
            <v>45017</v>
          </cell>
          <cell r="J276">
            <v>15</v>
          </cell>
          <cell r="O276">
            <v>45017</v>
          </cell>
          <cell r="P276">
            <v>15</v>
          </cell>
          <cell r="R276">
            <v>44986</v>
          </cell>
          <cell r="S276">
            <v>15</v>
          </cell>
        </row>
        <row r="277">
          <cell r="I277">
            <v>45047</v>
          </cell>
          <cell r="J277">
            <v>15</v>
          </cell>
          <cell r="O277">
            <v>45047</v>
          </cell>
          <cell r="P277">
            <v>15</v>
          </cell>
          <cell r="R277">
            <v>45017</v>
          </cell>
          <cell r="S277">
            <v>15</v>
          </cell>
        </row>
        <row r="278">
          <cell r="I278">
            <v>45078</v>
          </cell>
          <cell r="J278">
            <v>15</v>
          </cell>
          <cell r="O278">
            <v>45078</v>
          </cell>
          <cell r="P278">
            <v>15</v>
          </cell>
          <cell r="R278">
            <v>45047</v>
          </cell>
          <cell r="S278">
            <v>15</v>
          </cell>
        </row>
        <row r="279">
          <cell r="I279">
            <v>45108</v>
          </cell>
          <cell r="J279">
            <v>15</v>
          </cell>
          <cell r="O279">
            <v>45108</v>
          </cell>
          <cell r="P279">
            <v>15</v>
          </cell>
          <cell r="R279">
            <v>45078</v>
          </cell>
          <cell r="S279">
            <v>15</v>
          </cell>
        </row>
        <row r="280">
          <cell r="I280">
            <v>45139</v>
          </cell>
          <cell r="J280">
            <v>15</v>
          </cell>
          <cell r="O280">
            <v>45139</v>
          </cell>
          <cell r="P280">
            <v>15</v>
          </cell>
          <cell r="R280">
            <v>45108</v>
          </cell>
          <cell r="S280">
            <v>15</v>
          </cell>
        </row>
        <row r="281">
          <cell r="I281">
            <v>45170</v>
          </cell>
          <cell r="J281">
            <v>15</v>
          </cell>
          <cell r="O281">
            <v>45170</v>
          </cell>
          <cell r="P281">
            <v>15</v>
          </cell>
          <cell r="R281">
            <v>45139</v>
          </cell>
          <cell r="S281">
            <v>15</v>
          </cell>
        </row>
        <row r="282">
          <cell r="I282">
            <v>45200</v>
          </cell>
          <cell r="J282">
            <v>15</v>
          </cell>
          <cell r="O282">
            <v>45200</v>
          </cell>
          <cell r="P282">
            <v>15</v>
          </cell>
          <cell r="R282">
            <v>45170</v>
          </cell>
          <cell r="S282">
            <v>15</v>
          </cell>
        </row>
        <row r="283">
          <cell r="I283">
            <v>45231</v>
          </cell>
          <cell r="J283">
            <v>15</v>
          </cell>
          <cell r="O283">
            <v>45231</v>
          </cell>
          <cell r="P283">
            <v>15</v>
          </cell>
          <cell r="R283">
            <v>45200</v>
          </cell>
          <cell r="S283">
            <v>15</v>
          </cell>
        </row>
        <row r="284">
          <cell r="I284">
            <v>45261</v>
          </cell>
          <cell r="J284">
            <v>15</v>
          </cell>
          <cell r="O284">
            <v>45261</v>
          </cell>
          <cell r="P284">
            <v>15</v>
          </cell>
          <cell r="R284">
            <v>45231</v>
          </cell>
          <cell r="S284">
            <v>15</v>
          </cell>
        </row>
        <row r="285">
          <cell r="I285">
            <v>45292</v>
          </cell>
          <cell r="J285">
            <v>15</v>
          </cell>
          <cell r="O285">
            <v>45292</v>
          </cell>
          <cell r="P285">
            <v>15</v>
          </cell>
          <cell r="R285">
            <v>45261</v>
          </cell>
          <cell r="S285">
            <v>15</v>
          </cell>
        </row>
        <row r="286">
          <cell r="I286">
            <v>45323</v>
          </cell>
          <cell r="J286">
            <v>15</v>
          </cell>
          <cell r="O286">
            <v>45323</v>
          </cell>
          <cell r="P286">
            <v>15</v>
          </cell>
          <cell r="R286">
            <v>45292</v>
          </cell>
          <cell r="S286">
            <v>15</v>
          </cell>
        </row>
        <row r="287">
          <cell r="I287">
            <v>45352</v>
          </cell>
          <cell r="J287">
            <v>15</v>
          </cell>
          <cell r="O287">
            <v>45352</v>
          </cell>
          <cell r="P287">
            <v>15</v>
          </cell>
          <cell r="R287">
            <v>45323</v>
          </cell>
          <cell r="S287">
            <v>15</v>
          </cell>
        </row>
        <row r="288">
          <cell r="I288">
            <v>45383</v>
          </cell>
          <cell r="J288">
            <v>15</v>
          </cell>
          <cell r="O288">
            <v>45383</v>
          </cell>
          <cell r="P288">
            <v>15</v>
          </cell>
          <cell r="R288">
            <v>45352</v>
          </cell>
          <cell r="S288">
            <v>15</v>
          </cell>
        </row>
        <row r="289">
          <cell r="I289">
            <v>45413</v>
          </cell>
          <cell r="J289">
            <v>15</v>
          </cell>
          <cell r="O289">
            <v>45413</v>
          </cell>
          <cell r="P289">
            <v>15</v>
          </cell>
          <cell r="R289">
            <v>45383</v>
          </cell>
          <cell r="S289">
            <v>15</v>
          </cell>
        </row>
        <row r="290">
          <cell r="I290">
            <v>45444</v>
          </cell>
          <cell r="J290">
            <v>15</v>
          </cell>
          <cell r="O290">
            <v>45444</v>
          </cell>
          <cell r="P290">
            <v>15</v>
          </cell>
          <cell r="R290">
            <v>45413</v>
          </cell>
          <cell r="S290">
            <v>15</v>
          </cell>
        </row>
        <row r="291">
          <cell r="I291">
            <v>45474</v>
          </cell>
          <cell r="J291">
            <v>15</v>
          </cell>
          <cell r="O291">
            <v>45474</v>
          </cell>
          <cell r="P291">
            <v>15</v>
          </cell>
          <cell r="R291">
            <v>45444</v>
          </cell>
          <cell r="S291">
            <v>15</v>
          </cell>
        </row>
        <row r="292">
          <cell r="I292">
            <v>45505</v>
          </cell>
          <cell r="J292">
            <v>15</v>
          </cell>
          <cell r="O292">
            <v>45505</v>
          </cell>
          <cell r="P292">
            <v>15</v>
          </cell>
          <cell r="R292">
            <v>45474</v>
          </cell>
          <cell r="S292">
            <v>15</v>
          </cell>
        </row>
        <row r="293">
          <cell r="I293">
            <v>45536</v>
          </cell>
          <cell r="J293">
            <v>15</v>
          </cell>
          <cell r="O293">
            <v>45536</v>
          </cell>
          <cell r="P293">
            <v>15</v>
          </cell>
          <cell r="R293">
            <v>45505</v>
          </cell>
          <cell r="S293">
            <v>15</v>
          </cell>
        </row>
        <row r="294">
          <cell r="I294">
            <v>45566</v>
          </cell>
          <cell r="J294">
            <v>15</v>
          </cell>
          <cell r="O294">
            <v>45566</v>
          </cell>
          <cell r="P294">
            <v>15</v>
          </cell>
          <cell r="R294">
            <v>45536</v>
          </cell>
          <cell r="S294">
            <v>15</v>
          </cell>
        </row>
        <row r="295">
          <cell r="I295">
            <v>45597</v>
          </cell>
          <cell r="J295">
            <v>15</v>
          </cell>
          <cell r="O295">
            <v>45597</v>
          </cell>
          <cell r="P295">
            <v>15</v>
          </cell>
          <cell r="R295">
            <v>45566</v>
          </cell>
          <cell r="S295">
            <v>15</v>
          </cell>
        </row>
        <row r="296">
          <cell r="I296">
            <v>45627</v>
          </cell>
          <cell r="J296">
            <v>15</v>
          </cell>
          <cell r="O296">
            <v>45627</v>
          </cell>
          <cell r="P296">
            <v>15</v>
          </cell>
          <cell r="R296">
            <v>45597</v>
          </cell>
          <cell r="S296">
            <v>15</v>
          </cell>
        </row>
        <row r="297">
          <cell r="I297">
            <v>45658</v>
          </cell>
          <cell r="J297">
            <v>15</v>
          </cell>
          <cell r="O297">
            <v>45658</v>
          </cell>
          <cell r="P297">
            <v>15</v>
          </cell>
          <cell r="R297">
            <v>45627</v>
          </cell>
          <cell r="S297">
            <v>15</v>
          </cell>
        </row>
        <row r="298">
          <cell r="I298">
            <v>45689</v>
          </cell>
          <cell r="J298">
            <v>15</v>
          </cell>
          <cell r="O298">
            <v>45689</v>
          </cell>
          <cell r="P298">
            <v>15</v>
          </cell>
          <cell r="R298">
            <v>45658</v>
          </cell>
          <cell r="S298">
            <v>15</v>
          </cell>
        </row>
        <row r="299">
          <cell r="I299">
            <v>45717</v>
          </cell>
          <cell r="J299">
            <v>15</v>
          </cell>
          <cell r="O299">
            <v>45717</v>
          </cell>
          <cell r="P299">
            <v>15</v>
          </cell>
          <cell r="R299">
            <v>45689</v>
          </cell>
          <cell r="S299">
            <v>15</v>
          </cell>
        </row>
        <row r="300">
          <cell r="I300">
            <v>45748</v>
          </cell>
          <cell r="J300">
            <v>15</v>
          </cell>
          <cell r="O300">
            <v>45748</v>
          </cell>
          <cell r="P300">
            <v>15</v>
          </cell>
          <cell r="R300">
            <v>45717</v>
          </cell>
          <cell r="S300">
            <v>15</v>
          </cell>
        </row>
        <row r="301">
          <cell r="I301">
            <v>45778</v>
          </cell>
          <cell r="J301">
            <v>15</v>
          </cell>
          <cell r="O301">
            <v>45778</v>
          </cell>
          <cell r="P301">
            <v>15</v>
          </cell>
          <cell r="R301">
            <v>45748</v>
          </cell>
          <cell r="S301">
            <v>15</v>
          </cell>
        </row>
        <row r="302">
          <cell r="I302">
            <v>45809</v>
          </cell>
          <cell r="J302">
            <v>15</v>
          </cell>
          <cell r="O302">
            <v>45809</v>
          </cell>
          <cell r="P302">
            <v>15</v>
          </cell>
          <cell r="R302">
            <v>45778</v>
          </cell>
          <cell r="S302">
            <v>15</v>
          </cell>
        </row>
        <row r="303">
          <cell r="I303">
            <v>45839</v>
          </cell>
          <cell r="J303">
            <v>15</v>
          </cell>
          <cell r="O303">
            <v>45839</v>
          </cell>
          <cell r="P303">
            <v>15</v>
          </cell>
          <cell r="R303">
            <v>45809</v>
          </cell>
          <cell r="S303">
            <v>15</v>
          </cell>
        </row>
        <row r="304">
          <cell r="I304">
            <v>45870</v>
          </cell>
          <cell r="J304">
            <v>15</v>
          </cell>
          <cell r="O304">
            <v>45870</v>
          </cell>
          <cell r="P304">
            <v>15</v>
          </cell>
          <cell r="R304">
            <v>45839</v>
          </cell>
          <cell r="S304">
            <v>15</v>
          </cell>
        </row>
        <row r="305">
          <cell r="I305">
            <v>45901</v>
          </cell>
          <cell r="J305">
            <v>15</v>
          </cell>
          <cell r="O305">
            <v>45901</v>
          </cell>
          <cell r="P305">
            <v>15</v>
          </cell>
          <cell r="R305">
            <v>45870</v>
          </cell>
          <cell r="S305">
            <v>15</v>
          </cell>
        </row>
        <row r="306">
          <cell r="I306">
            <v>45931</v>
          </cell>
          <cell r="J306">
            <v>15</v>
          </cell>
          <cell r="O306">
            <v>45931</v>
          </cell>
          <cell r="P306">
            <v>15</v>
          </cell>
          <cell r="R306">
            <v>45901</v>
          </cell>
          <cell r="S306">
            <v>15</v>
          </cell>
        </row>
        <row r="307">
          <cell r="I307">
            <v>45962</v>
          </cell>
          <cell r="J307">
            <v>15</v>
          </cell>
          <cell r="O307">
            <v>45962</v>
          </cell>
          <cell r="P307">
            <v>15</v>
          </cell>
          <cell r="R307">
            <v>45931</v>
          </cell>
          <cell r="S307">
            <v>15</v>
          </cell>
        </row>
        <row r="308">
          <cell r="I308">
            <v>45992</v>
          </cell>
          <cell r="J308">
            <v>15</v>
          </cell>
          <cell r="O308">
            <v>45992</v>
          </cell>
          <cell r="P308">
            <v>15</v>
          </cell>
          <cell r="R308">
            <v>45962</v>
          </cell>
          <cell r="S308">
            <v>15</v>
          </cell>
        </row>
        <row r="309">
          <cell r="I309">
            <v>46023</v>
          </cell>
          <cell r="J309">
            <v>15</v>
          </cell>
          <cell r="O309">
            <v>46023</v>
          </cell>
          <cell r="P309">
            <v>15</v>
          </cell>
          <cell r="R309">
            <v>45992</v>
          </cell>
          <cell r="S309">
            <v>15</v>
          </cell>
        </row>
        <row r="310">
          <cell r="I310">
            <v>46054</v>
          </cell>
          <cell r="J310">
            <v>15</v>
          </cell>
          <cell r="O310">
            <v>46054</v>
          </cell>
          <cell r="P310">
            <v>15</v>
          </cell>
          <cell r="R310">
            <v>46023</v>
          </cell>
          <cell r="S310">
            <v>15</v>
          </cell>
        </row>
        <row r="311">
          <cell r="I311">
            <v>46082</v>
          </cell>
          <cell r="J311">
            <v>15</v>
          </cell>
          <cell r="O311">
            <v>46082</v>
          </cell>
          <cell r="P311">
            <v>15</v>
          </cell>
          <cell r="R311">
            <v>46054</v>
          </cell>
          <cell r="S311">
            <v>15</v>
          </cell>
        </row>
        <row r="312">
          <cell r="I312">
            <v>46113</v>
          </cell>
          <cell r="J312">
            <v>15</v>
          </cell>
          <cell r="O312">
            <v>46113</v>
          </cell>
          <cell r="P312">
            <v>15</v>
          </cell>
          <cell r="R312">
            <v>46082</v>
          </cell>
          <cell r="S312">
            <v>15</v>
          </cell>
        </row>
        <row r="313">
          <cell r="I313">
            <v>46143</v>
          </cell>
          <cell r="J313">
            <v>15</v>
          </cell>
          <cell r="O313">
            <v>46143</v>
          </cell>
          <cell r="P313">
            <v>15</v>
          </cell>
          <cell r="R313">
            <v>46113</v>
          </cell>
          <cell r="S313">
            <v>15</v>
          </cell>
        </row>
        <row r="314">
          <cell r="I314">
            <v>46174</v>
          </cell>
          <cell r="J314">
            <v>15</v>
          </cell>
          <cell r="O314">
            <v>46174</v>
          </cell>
          <cell r="P314">
            <v>15</v>
          </cell>
          <cell r="R314">
            <v>46143</v>
          </cell>
          <cell r="S314">
            <v>15</v>
          </cell>
        </row>
        <row r="315">
          <cell r="I315">
            <v>46204</v>
          </cell>
          <cell r="J315">
            <v>15</v>
          </cell>
          <cell r="O315">
            <v>46204</v>
          </cell>
          <cell r="P315">
            <v>15</v>
          </cell>
          <cell r="R315">
            <v>46174</v>
          </cell>
          <cell r="S315">
            <v>15</v>
          </cell>
        </row>
        <row r="316">
          <cell r="I316">
            <v>46235</v>
          </cell>
          <cell r="J316">
            <v>15</v>
          </cell>
          <cell r="O316">
            <v>46235</v>
          </cell>
          <cell r="P316">
            <v>15</v>
          </cell>
          <cell r="R316">
            <v>46204</v>
          </cell>
          <cell r="S316">
            <v>15</v>
          </cell>
        </row>
        <row r="317">
          <cell r="I317">
            <v>46266</v>
          </cell>
          <cell r="J317">
            <v>15</v>
          </cell>
          <cell r="O317">
            <v>46266</v>
          </cell>
          <cell r="P317">
            <v>15</v>
          </cell>
          <cell r="R317">
            <v>46235</v>
          </cell>
          <cell r="S317">
            <v>15</v>
          </cell>
        </row>
        <row r="318">
          <cell r="I318">
            <v>46296</v>
          </cell>
          <cell r="J318">
            <v>15</v>
          </cell>
          <cell r="O318">
            <v>46296</v>
          </cell>
          <cell r="P318">
            <v>15</v>
          </cell>
          <cell r="R318">
            <v>46266</v>
          </cell>
          <cell r="S318">
            <v>15</v>
          </cell>
        </row>
        <row r="319">
          <cell r="I319">
            <v>46327</v>
          </cell>
          <cell r="J319">
            <v>15</v>
          </cell>
          <cell r="O319">
            <v>46327</v>
          </cell>
          <cell r="P319">
            <v>15</v>
          </cell>
          <cell r="R319">
            <v>46296</v>
          </cell>
          <cell r="S319">
            <v>15</v>
          </cell>
        </row>
        <row r="320">
          <cell r="I320">
            <v>46357</v>
          </cell>
          <cell r="J320">
            <v>15</v>
          </cell>
          <cell r="O320">
            <v>46357</v>
          </cell>
          <cell r="P320">
            <v>15</v>
          </cell>
          <cell r="R320">
            <v>46327</v>
          </cell>
          <cell r="S320">
            <v>15</v>
          </cell>
        </row>
        <row r="321">
          <cell r="I321">
            <v>46388</v>
          </cell>
          <cell r="J321">
            <v>15</v>
          </cell>
          <cell r="O321">
            <v>46388</v>
          </cell>
          <cell r="P321">
            <v>15</v>
          </cell>
          <cell r="R321">
            <v>46357</v>
          </cell>
          <cell r="S321">
            <v>15</v>
          </cell>
        </row>
        <row r="322">
          <cell r="I322">
            <v>46419</v>
          </cell>
          <cell r="J322">
            <v>15</v>
          </cell>
          <cell r="O322">
            <v>46419</v>
          </cell>
          <cell r="P322">
            <v>15</v>
          </cell>
          <cell r="R322">
            <v>46388</v>
          </cell>
          <cell r="S322">
            <v>15</v>
          </cell>
        </row>
        <row r="323">
          <cell r="I323">
            <v>46447</v>
          </cell>
          <cell r="J323">
            <v>15</v>
          </cell>
          <cell r="O323">
            <v>46447</v>
          </cell>
          <cell r="P323">
            <v>15</v>
          </cell>
          <cell r="R323">
            <v>46419</v>
          </cell>
          <cell r="S323">
            <v>15</v>
          </cell>
        </row>
        <row r="324">
          <cell r="I324">
            <v>46478</v>
          </cell>
          <cell r="J324">
            <v>15</v>
          </cell>
          <cell r="O324">
            <v>46478</v>
          </cell>
          <cell r="P324">
            <v>15</v>
          </cell>
          <cell r="R324">
            <v>46447</v>
          </cell>
          <cell r="S324">
            <v>15</v>
          </cell>
        </row>
        <row r="325">
          <cell r="I325">
            <v>46508</v>
          </cell>
          <cell r="J325">
            <v>15</v>
          </cell>
          <cell r="O325">
            <v>46508</v>
          </cell>
          <cell r="P325">
            <v>15</v>
          </cell>
          <cell r="R325">
            <v>46478</v>
          </cell>
          <cell r="S325">
            <v>15</v>
          </cell>
        </row>
        <row r="326">
          <cell r="I326">
            <v>46539</v>
          </cell>
          <cell r="J326">
            <v>15</v>
          </cell>
          <cell r="O326">
            <v>46539</v>
          </cell>
          <cell r="P326">
            <v>15</v>
          </cell>
          <cell r="R326">
            <v>46508</v>
          </cell>
          <cell r="S326">
            <v>15</v>
          </cell>
        </row>
        <row r="327">
          <cell r="I327">
            <v>46569</v>
          </cell>
          <cell r="J327">
            <v>15</v>
          </cell>
          <cell r="O327">
            <v>46569</v>
          </cell>
          <cell r="P327">
            <v>15</v>
          </cell>
          <cell r="R327">
            <v>46539</v>
          </cell>
          <cell r="S327">
            <v>15</v>
          </cell>
        </row>
        <row r="328">
          <cell r="I328">
            <v>46600</v>
          </cell>
          <cell r="J328">
            <v>15</v>
          </cell>
          <cell r="O328">
            <v>46600</v>
          </cell>
          <cell r="P328">
            <v>15</v>
          </cell>
          <cell r="R328">
            <v>46569</v>
          </cell>
          <cell r="S328">
            <v>15</v>
          </cell>
        </row>
        <row r="329">
          <cell r="I329">
            <v>46631</v>
          </cell>
          <cell r="J329">
            <v>15</v>
          </cell>
          <cell r="O329">
            <v>46631</v>
          </cell>
          <cell r="P329">
            <v>15</v>
          </cell>
          <cell r="R329">
            <v>46600</v>
          </cell>
          <cell r="S329">
            <v>15</v>
          </cell>
        </row>
        <row r="330">
          <cell r="I330">
            <v>46661</v>
          </cell>
          <cell r="J330">
            <v>15</v>
          </cell>
          <cell r="O330">
            <v>46661</v>
          </cell>
          <cell r="P330">
            <v>15</v>
          </cell>
          <cell r="R330">
            <v>46631</v>
          </cell>
          <cell r="S330">
            <v>15</v>
          </cell>
        </row>
        <row r="331">
          <cell r="I331">
            <v>46692</v>
          </cell>
          <cell r="J331">
            <v>15</v>
          </cell>
          <cell r="O331">
            <v>46692</v>
          </cell>
          <cell r="P331">
            <v>15</v>
          </cell>
          <cell r="R331">
            <v>46661</v>
          </cell>
          <cell r="S331">
            <v>15</v>
          </cell>
        </row>
        <row r="332">
          <cell r="I332">
            <v>46722</v>
          </cell>
          <cell r="J332" t="e">
            <v>#N/A</v>
          </cell>
          <cell r="O332">
            <v>46722</v>
          </cell>
          <cell r="P332" t="e">
            <v>#N/A</v>
          </cell>
          <cell r="R332">
            <v>46692</v>
          </cell>
          <cell r="S332">
            <v>15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IMCENTRALI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IMCENTRAL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IMCENTRAL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  <row r="731">
          <cell r="A731" t="str">
            <v>POS-GAS-TRD</v>
          </cell>
          <cell r="B731" t="str">
            <v>INTRA-CAND-BC-BAS</v>
          </cell>
          <cell r="C731" t="str">
            <v>CDBC</v>
          </cell>
          <cell r="D731" t="str">
            <v>D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INTRA-CAND-WEST-BAS</v>
          </cell>
          <cell r="C732" t="str">
            <v>CDWEST</v>
          </cell>
          <cell r="D732" t="str">
            <v>D</v>
          </cell>
          <cell r="F732" t="str">
            <v>GAS</v>
          </cell>
          <cell r="G732" t="str">
            <v>IMCANADA</v>
          </cell>
          <cell r="H732" t="str">
            <v>IMCANADA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1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0" backgroundRefresh="0" growShrinkType="insertClear" fillFormulas="1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ExternalData9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3" backgroundRefresh="0" growShrinkType="insertClear" fillFormulas="1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QUERY2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11" backgroundRefresh="0" growShrinkType="insertClear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12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11" sqref="A11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36706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17</v>
      </c>
      <c r="B7" s="20"/>
      <c r="C7" s="21"/>
      <c r="D7" s="21"/>
      <c r="E7" s="70">
        <v>36678</v>
      </c>
      <c r="F7" s="22"/>
      <c r="G7" s="70" t="s">
        <v>25</v>
      </c>
      <c r="H7" s="22"/>
      <c r="I7" s="70">
        <v>36708</v>
      </c>
      <c r="J7" s="22"/>
      <c r="K7" s="70">
        <v>36739</v>
      </c>
      <c r="L7" s="22"/>
      <c r="M7" s="70">
        <v>36770</v>
      </c>
      <c r="N7" s="22"/>
      <c r="O7" s="70">
        <v>36800</v>
      </c>
      <c r="P7" s="22"/>
      <c r="Q7" s="70">
        <v>36831</v>
      </c>
      <c r="R7" s="22"/>
      <c r="S7" s="70">
        <v>36861</v>
      </c>
      <c r="T7" s="22"/>
      <c r="U7" s="70">
        <v>36892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0"/>
      <c r="AE7" s="70">
        <v>40544</v>
      </c>
      <c r="AF7" s="23"/>
      <c r="AG7" s="70">
        <v>42370</v>
      </c>
      <c r="AH7" s="6"/>
      <c r="AI7" s="70" t="s">
        <v>6</v>
      </c>
      <c r="AK7" s="71" t="s">
        <v>7</v>
      </c>
      <c r="AO7" s="12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36678</v>
      </c>
      <c r="F8" s="22"/>
      <c r="G8" s="72" t="s">
        <v>22</v>
      </c>
      <c r="H8" s="22"/>
      <c r="I8" s="72">
        <v>36708</v>
      </c>
      <c r="J8" s="22"/>
      <c r="K8" s="72">
        <v>36739</v>
      </c>
      <c r="L8" s="22"/>
      <c r="M8" s="72">
        <v>36770</v>
      </c>
      <c r="N8" s="22"/>
      <c r="O8" s="72">
        <v>36800</v>
      </c>
      <c r="P8" s="22"/>
      <c r="Q8" s="72">
        <v>36831</v>
      </c>
      <c r="R8" s="22"/>
      <c r="S8" s="72">
        <v>36861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0"/>
      <c r="AE8" s="72">
        <v>42339</v>
      </c>
      <c r="AF8" s="23"/>
      <c r="AG8" s="72">
        <v>45200</v>
      </c>
      <c r="AH8" s="6"/>
      <c r="AI8" s="72" t="s">
        <v>26</v>
      </c>
      <c r="AK8" s="73">
        <v>36676</v>
      </c>
      <c r="AM8" s="12" t="s">
        <v>9</v>
      </c>
      <c r="AO8" s="12" t="s">
        <v>26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27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28</v>
      </c>
      <c r="B12" s="23"/>
      <c r="C12" s="3" t="s">
        <v>29</v>
      </c>
      <c r="D12" s="3" t="s">
        <v>30</v>
      </c>
      <c r="E12" s="65">
        <v>0</v>
      </c>
      <c r="F12" s="75"/>
      <c r="G12" s="67">
        <v>0</v>
      </c>
      <c r="H12" s="23"/>
      <c r="I12" s="65">
        <v>-400.46719999999999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-400.46719999999999</v>
      </c>
      <c r="AJ12" s="61"/>
      <c r="AK12" s="48">
        <v>-215</v>
      </c>
      <c r="AL12"/>
      <c r="AM12" s="48">
        <v>-185.46719999999999</v>
      </c>
      <c r="AN12" s="74"/>
      <c r="AO12" s="61">
        <v>-400.46719999999999</v>
      </c>
      <c r="AQ12" s="26">
        <v>-30.067199999999985</v>
      </c>
    </row>
    <row r="13" spans="1:44" ht="12.75" customHeight="1" x14ac:dyDescent="0.2">
      <c r="A13" s="64" t="s">
        <v>31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32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23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18</v>
      </c>
      <c r="B16" s="23"/>
      <c r="C16" s="3" t="s">
        <v>29</v>
      </c>
      <c r="D16" s="3" t="s">
        <v>19</v>
      </c>
      <c r="E16" s="48">
        <v>0</v>
      </c>
      <c r="F16" s="38"/>
      <c r="G16" s="76">
        <v>0</v>
      </c>
      <c r="H16" s="23"/>
      <c r="I16" s="48">
        <v>0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0</v>
      </c>
      <c r="AJ16" s="61"/>
      <c r="AK16" s="48">
        <v>80.5</v>
      </c>
      <c r="AL16"/>
      <c r="AM16" s="48">
        <v>-80.5</v>
      </c>
      <c r="AN16" s="74"/>
      <c r="AO16" s="61">
        <v>0</v>
      </c>
      <c r="AP16" s="28"/>
      <c r="AQ16" s="26">
        <v>-100.5</v>
      </c>
      <c r="AR16" s="29"/>
    </row>
    <row r="17" spans="1:44" ht="12.75" customHeight="1" x14ac:dyDescent="0.2">
      <c r="A17" s="64" t="s">
        <v>33</v>
      </c>
      <c r="B17" s="23"/>
      <c r="C17" s="3" t="s">
        <v>29</v>
      </c>
      <c r="D17" s="3" t="s">
        <v>20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34</v>
      </c>
      <c r="B18" s="23"/>
      <c r="C18" s="3" t="s">
        <v>29</v>
      </c>
      <c r="D18" s="3" t="s">
        <v>20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35</v>
      </c>
      <c r="B19" s="23"/>
      <c r="C19" s="3" t="s">
        <v>29</v>
      </c>
      <c r="D19" s="3" t="s">
        <v>21</v>
      </c>
      <c r="E19" s="48">
        <v>0</v>
      </c>
      <c r="F19" s="38"/>
      <c r="G19" s="76">
        <v>0</v>
      </c>
      <c r="H19" s="23"/>
      <c r="I19" s="48">
        <v>0</v>
      </c>
      <c r="J19" s="23">
        <v>0</v>
      </c>
      <c r="K19" s="48">
        <v>39.552639999999997</v>
      </c>
      <c r="L19" s="23">
        <v>0</v>
      </c>
      <c r="M19" s="48">
        <v>123.4328</v>
      </c>
      <c r="N19" s="23">
        <v>0</v>
      </c>
      <c r="O19" s="48">
        <v>102.16288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265.14832000000001</v>
      </c>
      <c r="AJ19" s="61"/>
      <c r="AK19" s="48">
        <v>238.4</v>
      </c>
      <c r="AL19"/>
      <c r="AM19" s="48">
        <v>26.748320000000007</v>
      </c>
      <c r="AN19" s="74"/>
      <c r="AO19" s="61">
        <v>265.14832000000001</v>
      </c>
      <c r="AP19" s="28"/>
      <c r="AQ19" s="26">
        <v>9.8187604545734999</v>
      </c>
      <c r="AR19" s="29"/>
    </row>
    <row r="20" spans="1:44" ht="12.75" customHeight="1" x14ac:dyDescent="0.25">
      <c r="A20" s="50" t="s">
        <v>10</v>
      </c>
      <c r="B20" s="23"/>
      <c r="E20" s="68">
        <v>0</v>
      </c>
      <c r="F20" s="77"/>
      <c r="G20" s="68">
        <v>0</v>
      </c>
      <c r="H20" s="23"/>
      <c r="I20" s="68">
        <v>-400.46719999999999</v>
      </c>
      <c r="J20" s="23"/>
      <c r="K20" s="68">
        <v>39.552639999999997</v>
      </c>
      <c r="L20" s="23"/>
      <c r="M20" s="68">
        <v>123.4328</v>
      </c>
      <c r="N20" s="23"/>
      <c r="O20" s="68">
        <v>102.16288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-135.31887999999998</v>
      </c>
      <c r="AJ20" s="61"/>
      <c r="AK20" s="68">
        <v>103.9</v>
      </c>
      <c r="AL20"/>
      <c r="AM20" s="68">
        <v>-239.21887999999998</v>
      </c>
      <c r="AN20" s="74"/>
      <c r="AO20" s="69">
        <v>-135.31887999999998</v>
      </c>
      <c r="AP20" s="38"/>
      <c r="AQ20" s="68">
        <v>-120.74843954542649</v>
      </c>
      <c r="AR20" s="59"/>
    </row>
    <row r="21" spans="1:44" ht="12.75" customHeight="1" x14ac:dyDescent="0.2">
      <c r="A21" s="10" t="s">
        <v>24</v>
      </c>
      <c r="E21" s="2">
        <v>-74.2</v>
      </c>
      <c r="G21" s="2">
        <v>0</v>
      </c>
      <c r="I21" s="2">
        <v>-207.16719999999998</v>
      </c>
      <c r="K21" s="2">
        <v>42.552639999999997</v>
      </c>
      <c r="M21" s="2">
        <v>-5.9672000000000054</v>
      </c>
      <c r="O21" s="2">
        <v>5.5628800000000069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-239.21887999999996</v>
      </c>
    </row>
    <row r="22" spans="1:44" ht="12.75" customHeight="1" x14ac:dyDescent="0.2">
      <c r="AD22" s="2" t="s">
        <v>114</v>
      </c>
      <c r="AE22" s="2">
        <v>36739</v>
      </c>
      <c r="AF22" s="5" t="s">
        <v>115</v>
      </c>
      <c r="AG22" s="5">
        <v>37073</v>
      </c>
      <c r="AH22" s="6" t="s">
        <v>116</v>
      </c>
      <c r="AI22" s="5">
        <v>-90.670479999999998</v>
      </c>
      <c r="AK22" s="2">
        <v>-264.87882999999999</v>
      </c>
    </row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3"/>
  <sheetViews>
    <sheetView workbookViewId="0">
      <selection activeCell="A12" sqref="A12"/>
    </sheetView>
  </sheetViews>
  <sheetFormatPr defaultRowHeight="12.75" x14ac:dyDescent="0.2"/>
  <cols>
    <col min="1" max="1" width="20.42578125" bestFit="1" customWidth="1"/>
    <col min="2" max="2" width="15.85546875" customWidth="1"/>
    <col min="3" max="3" width="17.5703125" customWidth="1"/>
    <col min="4" max="4" width="25" customWidth="1"/>
    <col min="5" max="5" width="17" hidden="1" customWidth="1"/>
    <col min="6" max="6" width="13.85546875" hidden="1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7.5703125" customWidth="1"/>
  </cols>
  <sheetData>
    <row r="1" spans="1:36" x14ac:dyDescent="0.2">
      <c r="A1" t="s">
        <v>36</v>
      </c>
      <c r="B1" t="s">
        <v>37</v>
      </c>
      <c r="C1" t="s">
        <v>49</v>
      </c>
      <c r="D1" t="s">
        <v>38</v>
      </c>
      <c r="E1" t="s">
        <v>50</v>
      </c>
      <c r="F1" t="s">
        <v>51</v>
      </c>
      <c r="G1" t="s">
        <v>39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s="82" t="s">
        <v>59</v>
      </c>
      <c r="P1" t="s">
        <v>60</v>
      </c>
      <c r="Q1" t="s">
        <v>61</v>
      </c>
      <c r="R1" t="s">
        <v>61</v>
      </c>
      <c r="S1" t="s">
        <v>61</v>
      </c>
      <c r="T1" t="s">
        <v>61</v>
      </c>
      <c r="U1" t="s">
        <v>61</v>
      </c>
      <c r="V1" t="s">
        <v>56</v>
      </c>
      <c r="W1" t="s">
        <v>62</v>
      </c>
      <c r="X1" t="s">
        <v>63</v>
      </c>
      <c r="Y1" t="s">
        <v>64</v>
      </c>
      <c r="AC1" s="80">
        <v>36033</v>
      </c>
      <c r="AD1" s="81" t="s">
        <v>40</v>
      </c>
      <c r="AE1" s="81" t="s">
        <v>45</v>
      </c>
      <c r="AF1" s="81" t="s">
        <v>65</v>
      </c>
      <c r="AG1" t="s">
        <v>30</v>
      </c>
      <c r="AH1" t="str">
        <f t="shared" ref="AH1:AH24" si="0">CONCATENATE(AE1,AF1)</f>
        <v>INTRA-CAND-EAST-PHYEMPRESS-US/IM</v>
      </c>
      <c r="AI1" s="81" t="s">
        <v>66</v>
      </c>
      <c r="AJ1" s="78">
        <v>0.7</v>
      </c>
    </row>
    <row r="2" spans="1:36" x14ac:dyDescent="0.2">
      <c r="A2" s="80">
        <v>36698</v>
      </c>
      <c r="B2" s="81" t="s">
        <v>67</v>
      </c>
      <c r="C2" s="81" t="s">
        <v>68</v>
      </c>
      <c r="D2" s="81" t="s">
        <v>41</v>
      </c>
      <c r="E2" s="81" t="s">
        <v>44</v>
      </c>
      <c r="F2" s="81" t="s">
        <v>19</v>
      </c>
      <c r="G2" s="81" t="s">
        <v>43</v>
      </c>
      <c r="H2" s="80">
        <v>36678</v>
      </c>
      <c r="I2" s="81">
        <v>0</v>
      </c>
      <c r="J2" s="79">
        <f ca="1">IF(ISNA(K2),0,(I2*K2))</f>
        <v>0</v>
      </c>
      <c r="K2" s="79">
        <f ca="1">VLOOKUP(G2,CurveTable,2,FALSE)</f>
        <v>-0.2</v>
      </c>
      <c r="L2" s="79" t="str">
        <f ca="1">G2&amp;H2</f>
        <v>GD-AECOUS-DAILY36678</v>
      </c>
      <c r="M2" s="79">
        <f ca="1">SUM(I2/UOM)</f>
        <v>0</v>
      </c>
      <c r="N2" s="79">
        <f ca="1">SUM(J2/UOM)</f>
        <v>0</v>
      </c>
      <c r="O2" s="83" t="str">
        <f ca="1">INDEX(AG$2:AH$200,MATCH(D2&amp;G2,AH$2:AH$200,0),1)</f>
        <v>G</v>
      </c>
      <c r="P2" s="83" t="str">
        <f ca="1">INDEX([17]Portfolios!A$3:G$929,MATCH(D2,[17]Portfolios!B$3:B$929,0),7)</f>
        <v>IMCANADA</v>
      </c>
      <c r="Q2" s="83">
        <f ca="1">IF($O2="P",INDEX('[17]Date Master'!I$3:J$332,MATCH($H2,'[17]Date Master'!I$3:I$332,0),2),0)</f>
        <v>0</v>
      </c>
      <c r="R2" s="83">
        <f ca="1">IF($O2="D",INDEX('[17]Date Master'!O$3:P$332,MATCH($H2,'[17]Date Master'!O$3:O$332,0),2),0)</f>
        <v>0</v>
      </c>
      <c r="S2" s="83">
        <f ca="1">IF($O2="PHY",INDEX('[17]Date Master'!R$3:S$332,MATCH($H2,'[17]Date Master'!R$3:R$332,0),2),0)</f>
        <v>0</v>
      </c>
      <c r="T2" s="83">
        <f ca="1">IF($O2="G",INDEX('[17]Date Master'!R$3:S$332,MATCH($H2,'[17]Date Master'!R$3:R$332,0),2),0)</f>
        <v>1</v>
      </c>
      <c r="U2" s="83">
        <f>SUM(Q2:T2)</f>
        <v>1</v>
      </c>
      <c r="V2" s="83" t="str">
        <f ca="1">P2&amp;O2&amp;U2</f>
        <v>IMCANADAG1</v>
      </c>
      <c r="W2" s="83" t="str">
        <f ca="1">IF(ISNA(V2),"-",INDEX([17]Portfolios!A$3:H$827,MATCH(D2,[17]Portfolios!B$3:B$827,0),7)&amp;H2)</f>
        <v>IMCANADA36678</v>
      </c>
      <c r="X2" s="83" t="str">
        <f ca="1">IF(ISNA(V2),"-",P2&amp;E2&amp;H2)</f>
        <v>IMCANADAM36678</v>
      </c>
      <c r="Y2" s="83" t="str">
        <f ca="1">P2&amp;O2</f>
        <v>IMCANADAG</v>
      </c>
      <c r="AC2" s="80">
        <v>36033</v>
      </c>
      <c r="AD2" s="81" t="s">
        <v>40</v>
      </c>
      <c r="AE2" s="81" t="s">
        <v>45</v>
      </c>
      <c r="AF2" s="81" t="s">
        <v>70</v>
      </c>
      <c r="AG2" t="s">
        <v>30</v>
      </c>
      <c r="AH2" t="str">
        <f t="shared" si="0"/>
        <v>INTRA-CAND-EAST-PHYGD-NIAGARA</v>
      </c>
      <c r="AI2" s="81" t="s">
        <v>71</v>
      </c>
      <c r="AJ2" s="78">
        <v>1</v>
      </c>
    </row>
    <row r="3" spans="1:36" x14ac:dyDescent="0.2">
      <c r="A3" s="80">
        <v>36698</v>
      </c>
      <c r="B3" s="81" t="s">
        <v>67</v>
      </c>
      <c r="C3" s="81" t="s">
        <v>68</v>
      </c>
      <c r="D3" s="81" t="s">
        <v>41</v>
      </c>
      <c r="E3" s="81" t="s">
        <v>44</v>
      </c>
      <c r="F3" s="81" t="s">
        <v>19</v>
      </c>
      <c r="G3" s="81" t="s">
        <v>42</v>
      </c>
      <c r="H3" s="80">
        <v>36678</v>
      </c>
      <c r="I3" s="81">
        <v>-189563</v>
      </c>
      <c r="J3" s="79">
        <f t="shared" ref="J3:J55" si="1">IF(ISNA(K3),0,(I3*K3))</f>
        <v>0</v>
      </c>
      <c r="K3" s="79" t="e">
        <f t="shared" ref="K3:K55" si="2">VLOOKUP(G3,CurveTable,2,FALSE)</f>
        <v>#N/A</v>
      </c>
      <c r="L3" s="79" t="str">
        <f t="shared" ref="L3:L55" si="3">G3&amp;H3</f>
        <v>GD-CGPR-AECO/AV36678</v>
      </c>
      <c r="M3" s="79">
        <f t="shared" ref="M3:M55" si="4">SUM(I3/UOM)</f>
        <v>-18.956299999999999</v>
      </c>
      <c r="N3" s="79">
        <f t="shared" ref="N3:N55" si="5">SUM(J3/UOM)</f>
        <v>0</v>
      </c>
      <c r="O3" s="83" t="str">
        <f t="shared" ref="O3:O55" si="6">INDEX(AG$2:AH$200,MATCH(D3&amp;G3,AH$2:AH$200,0),1)</f>
        <v>G</v>
      </c>
      <c r="P3" s="83" t="str">
        <f ca="1">INDEX([17]Portfolios!A$3:G$929,MATCH(D3,[17]Portfolios!B$3:B$929,0),7)</f>
        <v>IMCANADA</v>
      </c>
      <c r="Q3" s="83">
        <f ca="1">IF($O3="P",INDEX('[17]Date Master'!I$3:J$332,MATCH($H3,'[17]Date Master'!I$3:I$332,0),2),0)</f>
        <v>0</v>
      </c>
      <c r="R3" s="83">
        <f ca="1">IF($O3="D",INDEX('[17]Date Master'!O$3:P$332,MATCH($H3,'[17]Date Master'!O$3:O$332,0),2),0)</f>
        <v>0</v>
      </c>
      <c r="S3" s="83">
        <f ca="1">IF($O3="PHY",INDEX('[17]Date Master'!R$3:S$332,MATCH($H3,'[17]Date Master'!R$3:R$332,0),2),0)</f>
        <v>0</v>
      </c>
      <c r="T3" s="83">
        <f ca="1">IF($O3="G",INDEX('[17]Date Master'!R$3:S$332,MATCH($H3,'[17]Date Master'!R$3:R$332,0),2),0)</f>
        <v>1</v>
      </c>
      <c r="U3" s="83">
        <f t="shared" ref="U3:U55" si="7">SUM(Q3:T3)</f>
        <v>1</v>
      </c>
      <c r="V3" s="83" t="str">
        <f t="shared" ref="V3:V55" si="8">P3&amp;O3&amp;U3</f>
        <v>IMCANADAG1</v>
      </c>
      <c r="W3" s="83" t="str">
        <f ca="1">IF(ISNA(V3),"-",INDEX([17]Portfolios!A$3:H$827,MATCH(D3,[17]Portfolios!B$3:B$827,0),7)&amp;H3)</f>
        <v>IMCANADA36678</v>
      </c>
      <c r="X3" s="83" t="str">
        <f t="shared" ref="X3:X55" si="9">IF(ISNA(V3),"-",P3&amp;E3&amp;H3)</f>
        <v>IMCANADAM36678</v>
      </c>
      <c r="Y3" s="83" t="str">
        <f t="shared" ref="Y3:Y55" si="10">P3&amp;O3</f>
        <v>IMCANADAG</v>
      </c>
      <c r="AC3" s="80">
        <v>36033</v>
      </c>
      <c r="AD3" s="81" t="s">
        <v>40</v>
      </c>
      <c r="AE3" s="81" t="s">
        <v>45</v>
      </c>
      <c r="AF3" s="81" t="s">
        <v>72</v>
      </c>
      <c r="AG3" t="s">
        <v>30</v>
      </c>
      <c r="AH3" t="str">
        <f t="shared" si="0"/>
        <v>INTRA-CAND-EAST-PHYGDM-WADDINGTON</v>
      </c>
      <c r="AI3" s="81" t="s">
        <v>73</v>
      </c>
      <c r="AJ3" s="78">
        <v>0.8</v>
      </c>
    </row>
    <row r="4" spans="1:36" x14ac:dyDescent="0.2">
      <c r="A4" s="80">
        <v>36698</v>
      </c>
      <c r="B4" s="81" t="s">
        <v>67</v>
      </c>
      <c r="C4" s="81" t="s">
        <v>68</v>
      </c>
      <c r="D4" s="81" t="s">
        <v>41</v>
      </c>
      <c r="E4" s="81" t="s">
        <v>44</v>
      </c>
      <c r="F4" s="81" t="s">
        <v>19</v>
      </c>
      <c r="G4" s="81" t="s">
        <v>42</v>
      </c>
      <c r="H4" s="80">
        <v>36708</v>
      </c>
      <c r="I4" s="81">
        <v>0</v>
      </c>
      <c r="J4" s="79">
        <f t="shared" si="1"/>
        <v>0</v>
      </c>
      <c r="K4" s="79" t="e">
        <f t="shared" si="2"/>
        <v>#N/A</v>
      </c>
      <c r="L4" s="79" t="str">
        <f t="shared" si="3"/>
        <v>GD-CGPR-AECO/AV36708</v>
      </c>
      <c r="M4" s="79">
        <f t="shared" si="4"/>
        <v>0</v>
      </c>
      <c r="N4" s="79">
        <f t="shared" si="5"/>
        <v>0</v>
      </c>
      <c r="O4" s="83" t="str">
        <f t="shared" si="6"/>
        <v>G</v>
      </c>
      <c r="P4" s="83" t="str">
        <f ca="1">INDEX([17]Portfolios!A$3:G$929,MATCH(D4,[17]Portfolios!B$3:B$929,0),7)</f>
        <v>IMCANADA</v>
      </c>
      <c r="Q4" s="83">
        <f ca="1">IF($O4="P",INDEX('[17]Date Master'!I$3:J$332,MATCH($H4,'[17]Date Master'!I$3:I$332,0),2),0)</f>
        <v>0</v>
      </c>
      <c r="R4" s="83">
        <f ca="1">IF($O4="D",INDEX('[17]Date Master'!O$3:P$332,MATCH($H4,'[17]Date Master'!O$3:O$332,0),2),0)</f>
        <v>0</v>
      </c>
      <c r="S4" s="83">
        <f ca="1">IF($O4="PHY",INDEX('[17]Date Master'!R$3:S$332,MATCH($H4,'[17]Date Master'!R$3:R$332,0),2),0)</f>
        <v>0</v>
      </c>
      <c r="T4" s="83">
        <f ca="1">IF($O4="G",INDEX('[17]Date Master'!R$3:S$332,MATCH($H4,'[17]Date Master'!R$3:R$332,0),2),0)</f>
        <v>3</v>
      </c>
      <c r="U4" s="83">
        <f t="shared" si="7"/>
        <v>3</v>
      </c>
      <c r="V4" s="83" t="str">
        <f t="shared" si="8"/>
        <v>IMCANADAG3</v>
      </c>
      <c r="W4" s="83" t="str">
        <f ca="1">IF(ISNA(V4),"-",INDEX([17]Portfolios!A$3:H$827,MATCH(D4,[17]Portfolios!B$3:B$827,0),7)&amp;H4)</f>
        <v>IMCANADA36708</v>
      </c>
      <c r="X4" s="83" t="str">
        <f t="shared" si="9"/>
        <v>IMCANADAM36708</v>
      </c>
      <c r="Y4" s="83" t="str">
        <f t="shared" si="10"/>
        <v>IMCANADAG</v>
      </c>
      <c r="AC4" s="80">
        <v>36033</v>
      </c>
      <c r="AD4" s="81" t="s">
        <v>40</v>
      </c>
      <c r="AE4" s="81" t="s">
        <v>45</v>
      </c>
      <c r="AF4" s="81" t="s">
        <v>74</v>
      </c>
      <c r="AG4" t="s">
        <v>30</v>
      </c>
      <c r="AH4" t="str">
        <f t="shared" si="0"/>
        <v>INTRA-CAND-EAST-PHYNIAGARA/IM</v>
      </c>
      <c r="AI4" s="81" t="s">
        <v>75</v>
      </c>
      <c r="AJ4" s="78">
        <v>0.8</v>
      </c>
    </row>
    <row r="5" spans="1:36" x14ac:dyDescent="0.2">
      <c r="A5" s="80">
        <v>36698</v>
      </c>
      <c r="B5" s="81" t="s">
        <v>67</v>
      </c>
      <c r="C5" s="81" t="s">
        <v>68</v>
      </c>
      <c r="D5" s="81" t="s">
        <v>41</v>
      </c>
      <c r="E5" s="81" t="s">
        <v>44</v>
      </c>
      <c r="F5" s="81" t="s">
        <v>19</v>
      </c>
      <c r="G5" s="81" t="s">
        <v>47</v>
      </c>
      <c r="H5" s="80">
        <v>36678</v>
      </c>
      <c r="I5" s="81">
        <v>-40000</v>
      </c>
      <c r="J5" s="79">
        <f t="shared" si="1"/>
        <v>-44000</v>
      </c>
      <c r="K5" s="79">
        <f t="shared" si="2"/>
        <v>1.1000000000000001</v>
      </c>
      <c r="L5" s="79" t="str">
        <f t="shared" si="3"/>
        <v>GDP-HEHUB36678</v>
      </c>
      <c r="M5" s="79">
        <f t="shared" si="4"/>
        <v>-4</v>
      </c>
      <c r="N5" s="79">
        <f t="shared" si="5"/>
        <v>-4.4000000000000004</v>
      </c>
      <c r="O5" s="83" t="str">
        <f t="shared" si="6"/>
        <v>G</v>
      </c>
      <c r="P5" s="83" t="str">
        <f ca="1">INDEX([17]Portfolios!A$3:G$929,MATCH(D5,[17]Portfolios!B$3:B$929,0),7)</f>
        <v>IMCANADA</v>
      </c>
      <c r="Q5" s="83">
        <f ca="1">IF($O5="P",INDEX('[17]Date Master'!I$3:J$332,MATCH($H5,'[17]Date Master'!I$3:I$332,0),2),0)</f>
        <v>0</v>
      </c>
      <c r="R5" s="83">
        <f ca="1">IF($O5="D",INDEX('[17]Date Master'!O$3:P$332,MATCH($H5,'[17]Date Master'!O$3:O$332,0),2),0)</f>
        <v>0</v>
      </c>
      <c r="S5" s="83">
        <f ca="1">IF($O5="PHY",INDEX('[17]Date Master'!R$3:S$332,MATCH($H5,'[17]Date Master'!R$3:R$332,0),2),0)</f>
        <v>0</v>
      </c>
      <c r="T5" s="83">
        <f ca="1">IF($O5="G",INDEX('[17]Date Master'!R$3:S$332,MATCH($H5,'[17]Date Master'!R$3:R$332,0),2),0)</f>
        <v>1</v>
      </c>
      <c r="U5" s="83">
        <f t="shared" si="7"/>
        <v>1</v>
      </c>
      <c r="V5" s="83" t="str">
        <f t="shared" si="8"/>
        <v>IMCANADAG1</v>
      </c>
      <c r="W5" s="83" t="str">
        <f ca="1">IF(ISNA(V5),"-",INDEX([17]Portfolios!A$3:H$827,MATCH(D5,[17]Portfolios!B$3:B$827,0),7)&amp;H5)</f>
        <v>IMCANADA36678</v>
      </c>
      <c r="X5" s="83" t="str">
        <f t="shared" si="9"/>
        <v>IMCANADAM36678</v>
      </c>
      <c r="Y5" s="83" t="str">
        <f t="shared" si="10"/>
        <v>IMCANADAG</v>
      </c>
      <c r="AC5" s="80">
        <v>36033</v>
      </c>
      <c r="AD5" s="81" t="s">
        <v>40</v>
      </c>
      <c r="AE5" s="81" t="s">
        <v>45</v>
      </c>
      <c r="AF5" s="81" t="s">
        <v>76</v>
      </c>
      <c r="AG5" t="s">
        <v>30</v>
      </c>
      <c r="AH5" t="str">
        <f t="shared" si="0"/>
        <v>INTRA-CAND-EAST-PHYPARK-CDN/IM</v>
      </c>
    </row>
    <row r="6" spans="1:36" x14ac:dyDescent="0.2">
      <c r="A6" s="80">
        <v>36698</v>
      </c>
      <c r="B6" s="81" t="s">
        <v>67</v>
      </c>
      <c r="C6" s="81" t="s">
        <v>68</v>
      </c>
      <c r="D6" s="81" t="s">
        <v>41</v>
      </c>
      <c r="E6" s="81" t="s">
        <v>44</v>
      </c>
      <c r="F6" s="81" t="s">
        <v>19</v>
      </c>
      <c r="G6" s="81" t="s">
        <v>87</v>
      </c>
      <c r="H6" s="80">
        <v>36678</v>
      </c>
      <c r="I6" s="81">
        <v>320000</v>
      </c>
      <c r="J6" s="79">
        <f t="shared" si="1"/>
        <v>0</v>
      </c>
      <c r="K6" s="79" t="e">
        <f t="shared" si="2"/>
        <v>#N/A</v>
      </c>
      <c r="L6" s="79" t="str">
        <f t="shared" si="3"/>
        <v>GDP-KERN/OPAL36678</v>
      </c>
      <c r="M6" s="79">
        <f t="shared" si="4"/>
        <v>32</v>
      </c>
      <c r="N6" s="79">
        <f t="shared" si="5"/>
        <v>0</v>
      </c>
      <c r="O6" s="83" t="str">
        <f t="shared" si="6"/>
        <v>G</v>
      </c>
      <c r="P6" s="83" t="str">
        <f ca="1">INDEX([17]Portfolios!A$3:G$929,MATCH(D6,[17]Portfolios!B$3:B$929,0),7)</f>
        <v>IMCANADA</v>
      </c>
      <c r="Q6" s="83">
        <f ca="1">IF($O6="P",INDEX('[17]Date Master'!I$3:J$332,MATCH($H6,'[17]Date Master'!I$3:I$332,0),2),0)</f>
        <v>0</v>
      </c>
      <c r="R6" s="83">
        <f ca="1">IF($O6="D",INDEX('[17]Date Master'!O$3:P$332,MATCH($H6,'[17]Date Master'!O$3:O$332,0),2),0)</f>
        <v>0</v>
      </c>
      <c r="S6" s="83">
        <f ca="1">IF($O6="PHY",INDEX('[17]Date Master'!R$3:S$332,MATCH($H6,'[17]Date Master'!R$3:R$332,0),2),0)</f>
        <v>0</v>
      </c>
      <c r="T6" s="83">
        <f ca="1">IF($O6="G",INDEX('[17]Date Master'!R$3:S$332,MATCH($H6,'[17]Date Master'!R$3:R$332,0),2),0)</f>
        <v>1</v>
      </c>
      <c r="U6" s="83">
        <f t="shared" si="7"/>
        <v>1</v>
      </c>
      <c r="V6" s="83" t="str">
        <f t="shared" si="8"/>
        <v>IMCANADAG1</v>
      </c>
      <c r="W6" s="83" t="str">
        <f ca="1">IF(ISNA(V6),"-",INDEX([17]Portfolios!A$3:H$827,MATCH(D6,[17]Portfolios!B$3:B$827,0),7)&amp;H6)</f>
        <v>IMCANADA36678</v>
      </c>
      <c r="X6" s="83" t="str">
        <f t="shared" si="9"/>
        <v>IMCANADAM36678</v>
      </c>
      <c r="Y6" s="83" t="str">
        <f t="shared" si="10"/>
        <v>IMCANADAG</v>
      </c>
      <c r="AC6" s="80">
        <v>36033</v>
      </c>
      <c r="AD6" s="81" t="s">
        <v>40</v>
      </c>
      <c r="AE6" s="81" t="s">
        <v>45</v>
      </c>
      <c r="AF6" s="81" t="s">
        <v>77</v>
      </c>
      <c r="AG6" t="s">
        <v>30</v>
      </c>
      <c r="AH6" t="str">
        <f t="shared" si="0"/>
        <v>INTRA-CAND-EAST-PHYPARKWAY/IM</v>
      </c>
      <c r="AJ6" s="78"/>
    </row>
    <row r="7" spans="1:36" x14ac:dyDescent="0.2">
      <c r="A7" s="80">
        <v>36698</v>
      </c>
      <c r="B7" s="81" t="s">
        <v>67</v>
      </c>
      <c r="C7" s="81" t="s">
        <v>68</v>
      </c>
      <c r="D7" s="81" t="s">
        <v>41</v>
      </c>
      <c r="E7" s="81" t="s">
        <v>44</v>
      </c>
      <c r="F7" s="81" t="s">
        <v>19</v>
      </c>
      <c r="G7" s="81" t="s">
        <v>104</v>
      </c>
      <c r="H7" s="80">
        <v>36678</v>
      </c>
      <c r="I7" s="81">
        <v>192704</v>
      </c>
      <c r="J7" s="79">
        <f t="shared" si="1"/>
        <v>0</v>
      </c>
      <c r="K7" s="79" t="e">
        <f t="shared" si="2"/>
        <v>#N/A</v>
      </c>
      <c r="L7" s="79" t="str">
        <f t="shared" si="3"/>
        <v>GDP-NTHWST/CANB36678</v>
      </c>
      <c r="M7" s="79">
        <f t="shared" si="4"/>
        <v>19.270399999999999</v>
      </c>
      <c r="N7" s="79">
        <f t="shared" si="5"/>
        <v>0</v>
      </c>
      <c r="O7" s="83" t="str">
        <f t="shared" si="6"/>
        <v>G</v>
      </c>
      <c r="P7" s="83" t="str">
        <f ca="1">INDEX([17]Portfolios!A$3:G$929,MATCH(D7,[17]Portfolios!B$3:B$929,0),7)</f>
        <v>IMCANADA</v>
      </c>
      <c r="Q7" s="83">
        <f ca="1">IF($O7="P",INDEX('[17]Date Master'!I$3:J$332,MATCH($H7,'[17]Date Master'!I$3:I$332,0),2),0)</f>
        <v>0</v>
      </c>
      <c r="R7" s="83">
        <f ca="1">IF($O7="D",INDEX('[17]Date Master'!O$3:P$332,MATCH($H7,'[17]Date Master'!O$3:O$332,0),2),0)</f>
        <v>0</v>
      </c>
      <c r="S7" s="83">
        <f ca="1">IF($O7="PHY",INDEX('[17]Date Master'!R$3:S$332,MATCH($H7,'[17]Date Master'!R$3:R$332,0),2),0)</f>
        <v>0</v>
      </c>
      <c r="T7" s="83">
        <f ca="1">IF($O7="G",INDEX('[17]Date Master'!R$3:S$332,MATCH($H7,'[17]Date Master'!R$3:R$332,0),2),0)</f>
        <v>1</v>
      </c>
      <c r="U7" s="83">
        <f t="shared" si="7"/>
        <v>1</v>
      </c>
      <c r="V7" s="83" t="str">
        <f t="shared" si="8"/>
        <v>IMCANADAG1</v>
      </c>
      <c r="W7" s="83" t="str">
        <f ca="1">IF(ISNA(V7),"-",INDEX([17]Portfolios!A$3:H$827,MATCH(D7,[17]Portfolios!B$3:B$827,0),7)&amp;H7)</f>
        <v>IMCANADA36678</v>
      </c>
      <c r="X7" s="83" t="str">
        <f t="shared" si="9"/>
        <v>IMCANADAM36678</v>
      </c>
      <c r="Y7" s="83" t="str">
        <f t="shared" si="10"/>
        <v>IMCANADAG</v>
      </c>
      <c r="AC7" s="80">
        <v>36033</v>
      </c>
      <c r="AD7" s="81" t="s">
        <v>40</v>
      </c>
      <c r="AE7" s="81" t="s">
        <v>45</v>
      </c>
      <c r="AF7" s="81" t="s">
        <v>78</v>
      </c>
      <c r="AG7" t="s">
        <v>30</v>
      </c>
      <c r="AH7" t="str">
        <f t="shared" si="0"/>
        <v>INTRA-CAND-EAST-PHYWADDINGTON/IM</v>
      </c>
    </row>
    <row r="8" spans="1:36" x14ac:dyDescent="0.2">
      <c r="A8" s="80">
        <v>36698</v>
      </c>
      <c r="B8" s="81" t="s">
        <v>67</v>
      </c>
      <c r="C8" s="81" t="s">
        <v>68</v>
      </c>
      <c r="D8" s="81" t="s">
        <v>107</v>
      </c>
      <c r="E8" s="81" t="s">
        <v>44</v>
      </c>
      <c r="F8" s="81" t="s">
        <v>21</v>
      </c>
      <c r="G8" s="81" t="s">
        <v>108</v>
      </c>
      <c r="H8" s="80">
        <v>36678</v>
      </c>
      <c r="I8" s="81">
        <v>-45214</v>
      </c>
      <c r="J8" s="79">
        <f t="shared" si="1"/>
        <v>0</v>
      </c>
      <c r="K8" s="79" t="e">
        <f t="shared" si="2"/>
        <v>#N/A</v>
      </c>
      <c r="L8" s="79" t="str">
        <f t="shared" si="3"/>
        <v>GD-ST. 2 (C$)36678</v>
      </c>
      <c r="M8" s="79">
        <f t="shared" si="4"/>
        <v>-4.5213999999999999</v>
      </c>
      <c r="N8" s="79">
        <f t="shared" si="5"/>
        <v>0</v>
      </c>
      <c r="O8" s="83" t="str">
        <f t="shared" si="6"/>
        <v>PHY</v>
      </c>
      <c r="P8" s="83" t="str">
        <f ca="1">INDEX([17]Portfolios!A$3:G$929,MATCH(D8,[17]Portfolios!B$3:B$929,0),7)</f>
        <v>IMCANADA</v>
      </c>
      <c r="Q8" s="83">
        <f ca="1">IF($O8="P",INDEX('[17]Date Master'!I$3:J$332,MATCH($H8,'[17]Date Master'!I$3:I$332,0),2),0)</f>
        <v>0</v>
      </c>
      <c r="R8" s="83">
        <f ca="1">IF($O8="D",INDEX('[17]Date Master'!O$3:P$332,MATCH($H8,'[17]Date Master'!O$3:O$332,0),2),0)</f>
        <v>0</v>
      </c>
      <c r="S8" s="83">
        <f ca="1">IF($O8="PHY",INDEX('[17]Date Master'!R$3:S$332,MATCH($H8,'[17]Date Master'!R$3:R$332,0),2),0)</f>
        <v>1</v>
      </c>
      <c r="T8" s="83">
        <f ca="1">IF($O8="G",INDEX('[17]Date Master'!R$3:S$332,MATCH($H8,'[17]Date Master'!R$3:R$332,0),2),0)</f>
        <v>0</v>
      </c>
      <c r="U8" s="83">
        <f t="shared" si="7"/>
        <v>1</v>
      </c>
      <c r="V8" s="83" t="str">
        <f t="shared" si="8"/>
        <v>IMCANADAPHY1</v>
      </c>
      <c r="W8" s="83" t="str">
        <f ca="1">IF(ISNA(V8),"-",INDEX([17]Portfolios!A$3:H$827,MATCH(D8,[17]Portfolios!B$3:B$827,0),7)&amp;H8)</f>
        <v>IMCANADA36678</v>
      </c>
      <c r="X8" s="83" t="str">
        <f t="shared" si="9"/>
        <v>IMCANADAM36678</v>
      </c>
      <c r="Y8" s="83" t="str">
        <f t="shared" si="10"/>
        <v>IMCANADAPHY</v>
      </c>
      <c r="AC8" s="80">
        <v>36033</v>
      </c>
      <c r="AD8" s="81" t="s">
        <v>40</v>
      </c>
      <c r="AE8" s="81" t="s">
        <v>45</v>
      </c>
      <c r="AF8" s="81" t="s">
        <v>78</v>
      </c>
      <c r="AG8" t="s">
        <v>30</v>
      </c>
      <c r="AH8" t="str">
        <f ca="1">CONCATENATE(AE8,AF8)</f>
        <v>INTRA-CAND-EAST-PHYWADDINGTON/IM</v>
      </c>
      <c r="AI8" s="81"/>
    </row>
    <row r="9" spans="1:36" x14ac:dyDescent="0.2">
      <c r="A9" s="80">
        <v>36698</v>
      </c>
      <c r="B9" s="81" t="s">
        <v>67</v>
      </c>
      <c r="C9" s="81" t="s">
        <v>68</v>
      </c>
      <c r="D9" s="81" t="s">
        <v>107</v>
      </c>
      <c r="E9" s="81" t="s">
        <v>44</v>
      </c>
      <c r="F9" s="81" t="s">
        <v>21</v>
      </c>
      <c r="G9" s="81" t="s">
        <v>109</v>
      </c>
      <c r="H9" s="80">
        <v>36678</v>
      </c>
      <c r="I9" s="81">
        <v>-341946</v>
      </c>
      <c r="J9" s="79">
        <f t="shared" si="1"/>
        <v>0</v>
      </c>
      <c r="K9" s="79" t="e">
        <f t="shared" si="2"/>
        <v>#N/A</v>
      </c>
      <c r="L9" s="79" t="str">
        <f t="shared" si="3"/>
        <v>STN2-CDN/IM36678</v>
      </c>
      <c r="M9" s="79">
        <f t="shared" si="4"/>
        <v>-34.194600000000001</v>
      </c>
      <c r="N9" s="79">
        <f t="shared" si="5"/>
        <v>0</v>
      </c>
      <c r="O9" s="83" t="str">
        <f t="shared" si="6"/>
        <v>PHY</v>
      </c>
      <c r="P9" s="83" t="str">
        <f ca="1">INDEX([17]Portfolios!A$3:G$929,MATCH(D9,[17]Portfolios!B$3:B$929,0),7)</f>
        <v>IMCANADA</v>
      </c>
      <c r="Q9" s="83">
        <f ca="1">IF($O9="P",INDEX('[17]Date Master'!I$3:J$332,MATCH($H9,'[17]Date Master'!I$3:I$332,0),2),0)</f>
        <v>0</v>
      </c>
      <c r="R9" s="83">
        <f ca="1">IF($O9="D",INDEX('[17]Date Master'!O$3:P$332,MATCH($H9,'[17]Date Master'!O$3:O$332,0),2),0)</f>
        <v>0</v>
      </c>
      <c r="S9" s="83">
        <f ca="1">IF($O9="PHY",INDEX('[17]Date Master'!R$3:S$332,MATCH($H9,'[17]Date Master'!R$3:R$332,0),2),0)</f>
        <v>1</v>
      </c>
      <c r="T9" s="83">
        <f ca="1">IF($O9="G",INDEX('[17]Date Master'!R$3:S$332,MATCH($H9,'[17]Date Master'!R$3:R$332,0),2),0)</f>
        <v>0</v>
      </c>
      <c r="U9" s="83">
        <f t="shared" si="7"/>
        <v>1</v>
      </c>
      <c r="V9" s="83" t="str">
        <f t="shared" si="8"/>
        <v>IMCANADAPHY1</v>
      </c>
      <c r="W9" s="83" t="str">
        <f ca="1">IF(ISNA(V9),"-",INDEX([17]Portfolios!A$3:H$827,MATCH(D9,[17]Portfolios!B$3:B$827,0),7)&amp;H9)</f>
        <v>IMCANADA36678</v>
      </c>
      <c r="X9" s="83" t="str">
        <f t="shared" si="9"/>
        <v>IMCANADAM36678</v>
      </c>
      <c r="Y9" s="83" t="str">
        <f t="shared" si="10"/>
        <v>IMCANADAPHY</v>
      </c>
      <c r="AC9" s="80">
        <v>36033</v>
      </c>
      <c r="AD9" s="81" t="s">
        <v>40</v>
      </c>
      <c r="AE9" s="81" t="s">
        <v>69</v>
      </c>
      <c r="AF9" s="81" t="s">
        <v>42</v>
      </c>
      <c r="AG9" t="s">
        <v>30</v>
      </c>
      <c r="AH9" t="str">
        <f t="shared" si="0"/>
        <v>INTRA-CAND-WE-GD-GDLGD-CGPR-AECO/AV</v>
      </c>
      <c r="AI9" s="81"/>
    </row>
    <row r="10" spans="1:36" x14ac:dyDescent="0.2">
      <c r="A10" s="80">
        <v>36698</v>
      </c>
      <c r="B10" s="81" t="s">
        <v>67</v>
      </c>
      <c r="C10" s="81" t="s">
        <v>68</v>
      </c>
      <c r="D10" s="81" t="s">
        <v>107</v>
      </c>
      <c r="E10" s="81" t="s">
        <v>44</v>
      </c>
      <c r="F10" s="81" t="s">
        <v>21</v>
      </c>
      <c r="G10" s="81" t="s">
        <v>109</v>
      </c>
      <c r="H10" s="80">
        <v>36708</v>
      </c>
      <c r="I10" s="81">
        <v>-1323220</v>
      </c>
      <c r="J10" s="79">
        <f t="shared" si="1"/>
        <v>0</v>
      </c>
      <c r="K10" s="79" t="e">
        <f t="shared" si="2"/>
        <v>#N/A</v>
      </c>
      <c r="L10" s="79" t="str">
        <f t="shared" si="3"/>
        <v>STN2-CDN/IM36708</v>
      </c>
      <c r="M10" s="79">
        <f t="shared" si="4"/>
        <v>-132.322</v>
      </c>
      <c r="N10" s="79">
        <f t="shared" si="5"/>
        <v>0</v>
      </c>
      <c r="O10" s="83" t="str">
        <f t="shared" si="6"/>
        <v>PHY</v>
      </c>
      <c r="P10" s="83" t="str">
        <f ca="1">INDEX([17]Portfolios!A$3:G$929,MATCH(D10,[17]Portfolios!B$3:B$929,0),7)</f>
        <v>IMCANADA</v>
      </c>
      <c r="Q10" s="83">
        <f ca="1">IF($O10="P",INDEX('[17]Date Master'!I$3:J$332,MATCH($H10,'[17]Date Master'!I$3:I$332,0),2),0)</f>
        <v>0</v>
      </c>
      <c r="R10" s="83">
        <f ca="1">IF($O10="D",INDEX('[17]Date Master'!O$3:P$332,MATCH($H10,'[17]Date Master'!O$3:O$332,0),2),0)</f>
        <v>0</v>
      </c>
      <c r="S10" s="83">
        <f ca="1">IF($O10="PHY",INDEX('[17]Date Master'!R$3:S$332,MATCH($H10,'[17]Date Master'!R$3:R$332,0),2),0)</f>
        <v>3</v>
      </c>
      <c r="T10" s="83">
        <f ca="1">IF($O10="G",INDEX('[17]Date Master'!R$3:S$332,MATCH($H10,'[17]Date Master'!R$3:R$332,0),2),0)</f>
        <v>0</v>
      </c>
      <c r="U10" s="83">
        <f t="shared" si="7"/>
        <v>3</v>
      </c>
      <c r="V10" s="83" t="str">
        <f t="shared" si="8"/>
        <v>IMCANADAPHY3</v>
      </c>
      <c r="W10" s="83" t="str">
        <f ca="1">IF(ISNA(V10),"-",INDEX([17]Portfolios!A$3:H$827,MATCH(D10,[17]Portfolios!B$3:B$827,0),7)&amp;H10)</f>
        <v>IMCANADA36708</v>
      </c>
      <c r="X10" s="83" t="str">
        <f t="shared" si="9"/>
        <v>IMCANADAM36708</v>
      </c>
      <c r="Y10" s="83" t="str">
        <f t="shared" si="10"/>
        <v>IMCANADAPHY</v>
      </c>
      <c r="AC10" s="80">
        <v>36033</v>
      </c>
      <c r="AD10" s="81" t="s">
        <v>40</v>
      </c>
      <c r="AE10" s="81" t="s">
        <v>69</v>
      </c>
      <c r="AF10" s="81" t="s">
        <v>47</v>
      </c>
      <c r="AG10" t="s">
        <v>19</v>
      </c>
      <c r="AH10" t="str">
        <f t="shared" si="0"/>
        <v>INTRA-CAND-WE-GD-GDLGDP-HEHUB</v>
      </c>
    </row>
    <row r="11" spans="1:36" x14ac:dyDescent="0.2">
      <c r="A11" s="80">
        <v>36698</v>
      </c>
      <c r="B11" s="81" t="s">
        <v>67</v>
      </c>
      <c r="C11" s="81" t="s">
        <v>68</v>
      </c>
      <c r="D11" s="81" t="s">
        <v>107</v>
      </c>
      <c r="E11" s="81" t="s">
        <v>44</v>
      </c>
      <c r="F11" s="81" t="s">
        <v>21</v>
      </c>
      <c r="G11" s="81" t="s">
        <v>110</v>
      </c>
      <c r="H11" s="80">
        <v>36678</v>
      </c>
      <c r="I11" s="81">
        <v>180804</v>
      </c>
      <c r="J11" s="79">
        <f t="shared" si="1"/>
        <v>0</v>
      </c>
      <c r="K11" s="79" t="e">
        <f t="shared" si="2"/>
        <v>#N/A</v>
      </c>
      <c r="L11" s="79" t="str">
        <f t="shared" si="3"/>
        <v>STN2-US/IM36678</v>
      </c>
      <c r="M11" s="79">
        <f t="shared" si="4"/>
        <v>18.080400000000001</v>
      </c>
      <c r="N11" s="79">
        <f t="shared" si="5"/>
        <v>0</v>
      </c>
      <c r="O11" s="83" t="str">
        <f t="shared" si="6"/>
        <v>PHY</v>
      </c>
      <c r="P11" s="83" t="str">
        <f ca="1">INDEX([17]Portfolios!A$3:G$929,MATCH(D11,[17]Portfolios!B$3:B$929,0),7)</f>
        <v>IMCANADA</v>
      </c>
      <c r="Q11" s="83">
        <f ca="1">IF($O11="P",INDEX('[17]Date Master'!I$3:J$332,MATCH($H11,'[17]Date Master'!I$3:I$332,0),2),0)</f>
        <v>0</v>
      </c>
      <c r="R11" s="83">
        <f ca="1">IF($O11="D",INDEX('[17]Date Master'!O$3:P$332,MATCH($H11,'[17]Date Master'!O$3:O$332,0),2),0)</f>
        <v>0</v>
      </c>
      <c r="S11" s="83">
        <f ca="1">IF($O11="PHY",INDEX('[17]Date Master'!R$3:S$332,MATCH($H11,'[17]Date Master'!R$3:R$332,0),2),0)</f>
        <v>1</v>
      </c>
      <c r="T11" s="83">
        <f ca="1">IF($O11="G",INDEX('[17]Date Master'!R$3:S$332,MATCH($H11,'[17]Date Master'!R$3:R$332,0),2),0)</f>
        <v>0</v>
      </c>
      <c r="U11" s="83">
        <f t="shared" si="7"/>
        <v>1</v>
      </c>
      <c r="V11" s="83" t="str">
        <f t="shared" si="8"/>
        <v>IMCANADAPHY1</v>
      </c>
      <c r="W11" s="83" t="str">
        <f ca="1">IF(ISNA(V11),"-",INDEX([17]Portfolios!A$3:H$827,MATCH(D11,[17]Portfolios!B$3:B$827,0),7)&amp;H11)</f>
        <v>IMCANADA36678</v>
      </c>
      <c r="X11" s="83" t="str">
        <f t="shared" si="9"/>
        <v>IMCANADAM36678</v>
      </c>
      <c r="Y11" s="83" t="str">
        <f t="shared" si="10"/>
        <v>IMCANADAPHY</v>
      </c>
      <c r="AC11" s="80">
        <v>36033</v>
      </c>
      <c r="AD11" s="81" t="s">
        <v>40</v>
      </c>
      <c r="AE11" s="81" t="s">
        <v>79</v>
      </c>
      <c r="AF11" s="81" t="s">
        <v>80</v>
      </c>
      <c r="AG11" t="s">
        <v>30</v>
      </c>
      <c r="AH11" t="str">
        <f t="shared" si="0"/>
        <v>INTRA-CAND-WEST-PHYAECO-CDN/IM</v>
      </c>
    </row>
    <row r="12" spans="1:36" x14ac:dyDescent="0.2">
      <c r="A12" s="80">
        <v>36698</v>
      </c>
      <c r="B12" s="81" t="s">
        <v>67</v>
      </c>
      <c r="C12" s="81" t="s">
        <v>68</v>
      </c>
      <c r="D12" s="81" t="s">
        <v>107</v>
      </c>
      <c r="E12" s="81" t="s">
        <v>44</v>
      </c>
      <c r="F12" s="81" t="s">
        <v>21</v>
      </c>
      <c r="G12" s="81" t="s">
        <v>110</v>
      </c>
      <c r="H12" s="80">
        <v>36708</v>
      </c>
      <c r="I12" s="81">
        <v>1615517</v>
      </c>
      <c r="J12" s="79">
        <f t="shared" si="1"/>
        <v>0</v>
      </c>
      <c r="K12" s="79" t="e">
        <f t="shared" si="2"/>
        <v>#N/A</v>
      </c>
      <c r="L12" s="79" t="str">
        <f t="shared" si="3"/>
        <v>STN2-US/IM36708</v>
      </c>
      <c r="M12" s="79">
        <f t="shared" si="4"/>
        <v>161.55170000000001</v>
      </c>
      <c r="N12" s="79">
        <f t="shared" si="5"/>
        <v>0</v>
      </c>
      <c r="O12" s="83" t="str">
        <f t="shared" si="6"/>
        <v>PHY</v>
      </c>
      <c r="P12" s="83" t="str">
        <f ca="1">INDEX([17]Portfolios!A$3:G$929,MATCH(D12,[17]Portfolios!B$3:B$929,0),7)</f>
        <v>IMCANADA</v>
      </c>
      <c r="Q12" s="83">
        <f ca="1">IF($O12="P",INDEX('[17]Date Master'!I$3:J$332,MATCH($H12,'[17]Date Master'!I$3:I$332,0),2),0)</f>
        <v>0</v>
      </c>
      <c r="R12" s="83">
        <f ca="1">IF($O12="D",INDEX('[17]Date Master'!O$3:P$332,MATCH($H12,'[17]Date Master'!O$3:O$332,0),2),0)</f>
        <v>0</v>
      </c>
      <c r="S12" s="83">
        <f ca="1">IF($O12="PHY",INDEX('[17]Date Master'!R$3:S$332,MATCH($H12,'[17]Date Master'!R$3:R$332,0),2),0)</f>
        <v>3</v>
      </c>
      <c r="T12" s="83">
        <f ca="1">IF($O12="G",INDEX('[17]Date Master'!R$3:S$332,MATCH($H12,'[17]Date Master'!R$3:R$332,0),2),0)</f>
        <v>0</v>
      </c>
      <c r="U12" s="83">
        <f t="shared" si="7"/>
        <v>3</v>
      </c>
      <c r="V12" s="83" t="str">
        <f t="shared" si="8"/>
        <v>IMCANADAPHY3</v>
      </c>
      <c r="W12" s="83" t="str">
        <f ca="1">IF(ISNA(V12),"-",INDEX([17]Portfolios!A$3:H$827,MATCH(D12,[17]Portfolios!B$3:B$827,0),7)&amp;H12)</f>
        <v>IMCANADA36708</v>
      </c>
      <c r="X12" s="83" t="str">
        <f t="shared" si="9"/>
        <v>IMCANADAM36708</v>
      </c>
      <c r="Y12" s="83" t="str">
        <f t="shared" si="10"/>
        <v>IMCANADAPHY</v>
      </c>
      <c r="AC12" s="80">
        <v>36033</v>
      </c>
      <c r="AD12" s="81" t="s">
        <v>40</v>
      </c>
      <c r="AE12" s="81" t="s">
        <v>79</v>
      </c>
      <c r="AF12" s="81" t="s">
        <v>81</v>
      </c>
      <c r="AG12" t="s">
        <v>30</v>
      </c>
      <c r="AH12" t="str">
        <f t="shared" si="0"/>
        <v>INTRA-CAND-WEST-PHYAECO-US/IM</v>
      </c>
      <c r="AI12" s="81"/>
    </row>
    <row r="13" spans="1:36" x14ac:dyDescent="0.2">
      <c r="A13" s="80">
        <v>36698</v>
      </c>
      <c r="B13" s="81" t="s">
        <v>67</v>
      </c>
      <c r="C13" s="81" t="s">
        <v>68</v>
      </c>
      <c r="D13" s="81" t="s">
        <v>107</v>
      </c>
      <c r="E13" s="81" t="s">
        <v>44</v>
      </c>
      <c r="F13" s="81" t="s">
        <v>21</v>
      </c>
      <c r="G13" s="81" t="s">
        <v>111</v>
      </c>
      <c r="H13" s="80">
        <v>36678</v>
      </c>
      <c r="I13" s="81">
        <v>78415</v>
      </c>
      <c r="J13" s="79">
        <f t="shared" si="1"/>
        <v>0</v>
      </c>
      <c r="K13" s="79" t="e">
        <f t="shared" si="2"/>
        <v>#N/A</v>
      </c>
      <c r="L13" s="79" t="str">
        <f t="shared" si="3"/>
        <v>SUMAS-CDN/IM36678</v>
      </c>
      <c r="M13" s="79">
        <f t="shared" si="4"/>
        <v>7.8414999999999999</v>
      </c>
      <c r="N13" s="79">
        <f t="shared" si="5"/>
        <v>0</v>
      </c>
      <c r="O13" s="83" t="str">
        <f t="shared" si="6"/>
        <v>PHY</v>
      </c>
      <c r="P13" s="83" t="str">
        <f ca="1">INDEX([17]Portfolios!A$3:G$929,MATCH(D13,[17]Portfolios!B$3:B$929,0),7)</f>
        <v>IMCANADA</v>
      </c>
      <c r="Q13" s="83">
        <f ca="1">IF($O13="P",INDEX('[17]Date Master'!I$3:J$332,MATCH($H13,'[17]Date Master'!I$3:I$332,0),2),0)</f>
        <v>0</v>
      </c>
      <c r="R13" s="83">
        <f ca="1">IF($O13="D",INDEX('[17]Date Master'!O$3:P$332,MATCH($H13,'[17]Date Master'!O$3:O$332,0),2),0)</f>
        <v>0</v>
      </c>
      <c r="S13" s="83">
        <f ca="1">IF($O13="PHY",INDEX('[17]Date Master'!R$3:S$332,MATCH($H13,'[17]Date Master'!R$3:R$332,0),2),0)</f>
        <v>1</v>
      </c>
      <c r="T13" s="83">
        <f ca="1">IF($O13="G",INDEX('[17]Date Master'!R$3:S$332,MATCH($H13,'[17]Date Master'!R$3:R$332,0),2),0)</f>
        <v>0</v>
      </c>
      <c r="U13" s="83">
        <f t="shared" si="7"/>
        <v>1</v>
      </c>
      <c r="V13" s="83" t="str">
        <f t="shared" si="8"/>
        <v>IMCANADAPHY1</v>
      </c>
      <c r="W13" s="83" t="str">
        <f ca="1">IF(ISNA(V13),"-",INDEX([17]Portfolios!A$3:H$827,MATCH(D13,[17]Portfolios!B$3:B$827,0),7)&amp;H13)</f>
        <v>IMCANADA36678</v>
      </c>
      <c r="X13" s="83" t="str">
        <f t="shared" si="9"/>
        <v>IMCANADAM36678</v>
      </c>
      <c r="Y13" s="83" t="str">
        <f t="shared" si="10"/>
        <v>IMCANADAPHY</v>
      </c>
      <c r="AC13" s="80">
        <v>36033</v>
      </c>
      <c r="AD13" s="81" t="s">
        <v>40</v>
      </c>
      <c r="AE13" s="81" t="s">
        <v>79</v>
      </c>
      <c r="AF13" s="81" t="s">
        <v>82</v>
      </c>
      <c r="AG13" t="s">
        <v>30</v>
      </c>
      <c r="AH13" t="str">
        <f t="shared" si="0"/>
        <v>INTRA-CAND-WEST-PHYEMPRESS-CDN/IM</v>
      </c>
      <c r="AI13" s="81"/>
    </row>
    <row r="14" spans="1:36" x14ac:dyDescent="0.2">
      <c r="A14" s="80">
        <v>36698</v>
      </c>
      <c r="B14" s="81" t="s">
        <v>67</v>
      </c>
      <c r="C14" s="81" t="s">
        <v>68</v>
      </c>
      <c r="D14" s="81" t="s">
        <v>107</v>
      </c>
      <c r="E14" s="81" t="s">
        <v>44</v>
      </c>
      <c r="F14" s="81" t="s">
        <v>21</v>
      </c>
      <c r="G14" s="81" t="s">
        <v>111</v>
      </c>
      <c r="H14" s="80">
        <v>36708</v>
      </c>
      <c r="I14" s="81">
        <v>302107</v>
      </c>
      <c r="J14" s="79">
        <f t="shared" si="1"/>
        <v>0</v>
      </c>
      <c r="K14" s="79" t="e">
        <f t="shared" si="2"/>
        <v>#N/A</v>
      </c>
      <c r="L14" s="79" t="str">
        <f t="shared" si="3"/>
        <v>SUMAS-CDN/IM36708</v>
      </c>
      <c r="M14" s="79">
        <f t="shared" si="4"/>
        <v>30.210699999999999</v>
      </c>
      <c r="N14" s="79">
        <f t="shared" si="5"/>
        <v>0</v>
      </c>
      <c r="O14" s="83" t="str">
        <f t="shared" si="6"/>
        <v>PHY</v>
      </c>
      <c r="P14" s="83" t="str">
        <f ca="1">INDEX([17]Portfolios!A$3:G$929,MATCH(D14,[17]Portfolios!B$3:B$929,0),7)</f>
        <v>IMCANADA</v>
      </c>
      <c r="Q14" s="83">
        <f ca="1">IF($O14="P",INDEX('[17]Date Master'!I$3:J$332,MATCH($H14,'[17]Date Master'!I$3:I$332,0),2),0)</f>
        <v>0</v>
      </c>
      <c r="R14" s="83">
        <f ca="1">IF($O14="D",INDEX('[17]Date Master'!O$3:P$332,MATCH($H14,'[17]Date Master'!O$3:O$332,0),2),0)</f>
        <v>0</v>
      </c>
      <c r="S14" s="83">
        <f ca="1">IF($O14="PHY",INDEX('[17]Date Master'!R$3:S$332,MATCH($H14,'[17]Date Master'!R$3:R$332,0),2),0)</f>
        <v>3</v>
      </c>
      <c r="T14" s="83">
        <f ca="1">IF($O14="G",INDEX('[17]Date Master'!R$3:S$332,MATCH($H14,'[17]Date Master'!R$3:R$332,0),2),0)</f>
        <v>0</v>
      </c>
      <c r="U14" s="83">
        <f t="shared" si="7"/>
        <v>3</v>
      </c>
      <c r="V14" s="83" t="str">
        <f t="shared" si="8"/>
        <v>IMCANADAPHY3</v>
      </c>
      <c r="W14" s="83" t="str">
        <f ca="1">IF(ISNA(V14),"-",INDEX([17]Portfolios!A$3:H$827,MATCH(D14,[17]Portfolios!B$3:B$827,0),7)&amp;H14)</f>
        <v>IMCANADA36708</v>
      </c>
      <c r="X14" s="83" t="str">
        <f t="shared" si="9"/>
        <v>IMCANADAM36708</v>
      </c>
      <c r="Y14" s="83" t="str">
        <f t="shared" si="10"/>
        <v>IMCANADAPHY</v>
      </c>
      <c r="AC14" s="80">
        <v>36033</v>
      </c>
      <c r="AD14" s="81" t="s">
        <v>40</v>
      </c>
      <c r="AE14" s="81" t="s">
        <v>79</v>
      </c>
      <c r="AF14" s="81" t="s">
        <v>65</v>
      </c>
      <c r="AG14" t="s">
        <v>30</v>
      </c>
      <c r="AH14" t="str">
        <f t="shared" si="0"/>
        <v>INTRA-CAND-WEST-PHYEMPRESS-US/IM</v>
      </c>
    </row>
    <row r="15" spans="1:36" x14ac:dyDescent="0.2">
      <c r="A15" s="80">
        <v>36698</v>
      </c>
      <c r="B15" s="81" t="s">
        <v>67</v>
      </c>
      <c r="C15" s="81" t="s">
        <v>68</v>
      </c>
      <c r="D15" s="81" t="s">
        <v>107</v>
      </c>
      <c r="E15" s="81" t="s">
        <v>44</v>
      </c>
      <c r="F15" s="81" t="s">
        <v>21</v>
      </c>
      <c r="G15" s="81" t="s">
        <v>112</v>
      </c>
      <c r="H15" s="80">
        <v>36678</v>
      </c>
      <c r="I15" s="81">
        <v>-109057</v>
      </c>
      <c r="J15" s="79">
        <f t="shared" si="1"/>
        <v>0</v>
      </c>
      <c r="K15" s="79" t="e">
        <f t="shared" si="2"/>
        <v>#N/A</v>
      </c>
      <c r="L15" s="79" t="str">
        <f t="shared" si="3"/>
        <v>SUMAS-US/IM36678</v>
      </c>
      <c r="M15" s="79">
        <f t="shared" si="4"/>
        <v>-10.9057</v>
      </c>
      <c r="N15" s="79">
        <f t="shared" si="5"/>
        <v>0</v>
      </c>
      <c r="O15" s="83" t="str">
        <f t="shared" si="6"/>
        <v>PHY</v>
      </c>
      <c r="P15" s="83" t="str">
        <f ca="1">INDEX([17]Portfolios!A$3:G$929,MATCH(D15,[17]Portfolios!B$3:B$929,0),7)</f>
        <v>IMCANADA</v>
      </c>
      <c r="Q15" s="83">
        <f ca="1">IF($O15="P",INDEX('[17]Date Master'!I$3:J$332,MATCH($H15,'[17]Date Master'!I$3:I$332,0),2),0)</f>
        <v>0</v>
      </c>
      <c r="R15" s="83">
        <f ca="1">IF($O15="D",INDEX('[17]Date Master'!O$3:P$332,MATCH($H15,'[17]Date Master'!O$3:O$332,0),2),0)</f>
        <v>0</v>
      </c>
      <c r="S15" s="83">
        <f ca="1">IF($O15="PHY",INDEX('[17]Date Master'!R$3:S$332,MATCH($H15,'[17]Date Master'!R$3:R$332,0),2),0)</f>
        <v>1</v>
      </c>
      <c r="T15" s="83">
        <f ca="1">IF($O15="G",INDEX('[17]Date Master'!R$3:S$332,MATCH($H15,'[17]Date Master'!R$3:R$332,0),2),0)</f>
        <v>0</v>
      </c>
      <c r="U15" s="83">
        <f t="shared" si="7"/>
        <v>1</v>
      </c>
      <c r="V15" s="83" t="str">
        <f t="shared" si="8"/>
        <v>IMCANADAPHY1</v>
      </c>
      <c r="W15" s="83" t="str">
        <f ca="1">IF(ISNA(V15),"-",INDEX([17]Portfolios!A$3:H$827,MATCH(D15,[17]Portfolios!B$3:B$827,0),7)&amp;H15)</f>
        <v>IMCANADA36678</v>
      </c>
      <c r="X15" s="83" t="str">
        <f t="shared" si="9"/>
        <v>IMCANADAM36678</v>
      </c>
      <c r="Y15" s="83" t="str">
        <f t="shared" si="10"/>
        <v>IMCANADAPHY</v>
      </c>
      <c r="AC15" s="80">
        <v>36033</v>
      </c>
      <c r="AD15" s="81" t="s">
        <v>40</v>
      </c>
      <c r="AE15" s="81" t="s">
        <v>79</v>
      </c>
      <c r="AF15" s="81" t="s">
        <v>43</v>
      </c>
      <c r="AG15" t="s">
        <v>30</v>
      </c>
      <c r="AH15" t="str">
        <f t="shared" si="0"/>
        <v>INTRA-CAND-WEST-PHYGD-AECOUS-DAILY</v>
      </c>
    </row>
    <row r="16" spans="1:36" x14ac:dyDescent="0.2">
      <c r="A16" s="80">
        <v>36698</v>
      </c>
      <c r="B16" s="81" t="s">
        <v>67</v>
      </c>
      <c r="C16" s="81" t="s">
        <v>68</v>
      </c>
      <c r="D16" s="81" t="s">
        <v>107</v>
      </c>
      <c r="E16" s="81" t="s">
        <v>44</v>
      </c>
      <c r="F16" s="81" t="s">
        <v>21</v>
      </c>
      <c r="G16" s="81" t="s">
        <v>112</v>
      </c>
      <c r="H16" s="80">
        <v>36708</v>
      </c>
      <c r="I16" s="81">
        <v>-1691802</v>
      </c>
      <c r="J16" s="79">
        <f t="shared" si="1"/>
        <v>0</v>
      </c>
      <c r="K16" s="79" t="e">
        <f t="shared" si="2"/>
        <v>#N/A</v>
      </c>
      <c r="L16" s="79" t="str">
        <f t="shared" si="3"/>
        <v>SUMAS-US/IM36708</v>
      </c>
      <c r="M16" s="79">
        <f t="shared" si="4"/>
        <v>-169.18020000000001</v>
      </c>
      <c r="N16" s="79">
        <f t="shared" si="5"/>
        <v>0</v>
      </c>
      <c r="O16" s="83" t="str">
        <f t="shared" si="6"/>
        <v>PHY</v>
      </c>
      <c r="P16" s="83" t="str">
        <f ca="1">INDEX([17]Portfolios!A$3:G$929,MATCH(D16,[17]Portfolios!B$3:B$929,0),7)</f>
        <v>IMCANADA</v>
      </c>
      <c r="Q16" s="83">
        <f ca="1">IF($O16="P",INDEX('[17]Date Master'!I$3:J$332,MATCH($H16,'[17]Date Master'!I$3:I$332,0),2),0)</f>
        <v>0</v>
      </c>
      <c r="R16" s="83">
        <f ca="1">IF($O16="D",INDEX('[17]Date Master'!O$3:P$332,MATCH($H16,'[17]Date Master'!O$3:O$332,0),2),0)</f>
        <v>0</v>
      </c>
      <c r="S16" s="83">
        <f ca="1">IF($O16="PHY",INDEX('[17]Date Master'!R$3:S$332,MATCH($H16,'[17]Date Master'!R$3:R$332,0),2),0)</f>
        <v>3</v>
      </c>
      <c r="T16" s="83">
        <f ca="1">IF($O16="G",INDEX('[17]Date Master'!R$3:S$332,MATCH($H16,'[17]Date Master'!R$3:R$332,0),2),0)</f>
        <v>0</v>
      </c>
      <c r="U16" s="83">
        <f t="shared" si="7"/>
        <v>3</v>
      </c>
      <c r="V16" s="83" t="str">
        <f t="shared" si="8"/>
        <v>IMCANADAPHY3</v>
      </c>
      <c r="W16" s="83" t="str">
        <f ca="1">IF(ISNA(V16),"-",INDEX([17]Portfolios!A$3:H$827,MATCH(D16,[17]Portfolios!B$3:B$827,0),7)&amp;H16)</f>
        <v>IMCANADA36708</v>
      </c>
      <c r="X16" s="83" t="str">
        <f t="shared" si="9"/>
        <v>IMCANADAM36708</v>
      </c>
      <c r="Y16" s="83" t="str">
        <f t="shared" si="10"/>
        <v>IMCANADAPHY</v>
      </c>
      <c r="AC16" s="80">
        <v>36033</v>
      </c>
      <c r="AD16" s="81" t="s">
        <v>40</v>
      </c>
      <c r="AE16" s="81" t="s">
        <v>79</v>
      </c>
      <c r="AF16" s="81" t="s">
        <v>42</v>
      </c>
      <c r="AG16" t="s">
        <v>19</v>
      </c>
      <c r="AH16" t="str">
        <f t="shared" si="0"/>
        <v>INTRA-CAND-WEST-PHYGD-CGPR-AECO/AV</v>
      </c>
    </row>
    <row r="17" spans="1:36" x14ac:dyDescent="0.2">
      <c r="A17" s="80">
        <v>36698</v>
      </c>
      <c r="B17" s="81" t="s">
        <v>67</v>
      </c>
      <c r="C17" s="81" t="s">
        <v>68</v>
      </c>
      <c r="D17" s="81" t="s">
        <v>105</v>
      </c>
      <c r="E17" s="81" t="s">
        <v>21</v>
      </c>
      <c r="F17" s="81"/>
      <c r="G17" s="81" t="s">
        <v>106</v>
      </c>
      <c r="H17" s="80">
        <v>36678</v>
      </c>
      <c r="I17" s="81">
        <v>1054170</v>
      </c>
      <c r="J17" s="79">
        <f t="shared" si="1"/>
        <v>0</v>
      </c>
      <c r="K17" s="79" t="e">
        <f t="shared" si="2"/>
        <v>#N/A</v>
      </c>
      <c r="L17" s="79" t="str">
        <f t="shared" si="3"/>
        <v>IF-NTHWST/CANB36678</v>
      </c>
      <c r="M17" s="79">
        <f t="shared" si="4"/>
        <v>105.417</v>
      </c>
      <c r="N17" s="79">
        <f t="shared" si="5"/>
        <v>0</v>
      </c>
      <c r="O17" s="83" t="str">
        <f t="shared" si="6"/>
        <v>P</v>
      </c>
      <c r="P17" s="83" t="str">
        <f ca="1">INDEX([17]Portfolios!A$3:G$929,MATCH(D17,[17]Portfolios!B$3:B$929,0),7)</f>
        <v>IMCANADA</v>
      </c>
      <c r="Q17" s="83" t="e">
        <f ca="1">IF($O17="P",INDEX('[17]Date Master'!I$3:J$332,MATCH($H17,'[17]Date Master'!I$3:I$332,0),2),0)</f>
        <v>#N/A</v>
      </c>
      <c r="R17" s="83">
        <f ca="1">IF($O17="D",INDEX('[17]Date Master'!O$3:P$332,MATCH($H17,'[17]Date Master'!O$3:O$332,0),2),0)</f>
        <v>0</v>
      </c>
      <c r="S17" s="83">
        <f ca="1">IF($O17="PHY",INDEX('[17]Date Master'!R$3:S$332,MATCH($H17,'[17]Date Master'!R$3:R$332,0),2),0)</f>
        <v>0</v>
      </c>
      <c r="T17" s="83">
        <f ca="1">IF($O17="G",INDEX('[17]Date Master'!R$3:S$332,MATCH($H17,'[17]Date Master'!R$3:R$332,0),2),0)</f>
        <v>0</v>
      </c>
      <c r="U17" s="83" t="e">
        <f t="shared" si="7"/>
        <v>#N/A</v>
      </c>
      <c r="V17" s="83" t="e">
        <f t="shared" si="8"/>
        <v>#N/A</v>
      </c>
      <c r="W17" s="83" t="str">
        <f ca="1">IF(ISNA(V17),"-",INDEX([17]Portfolios!A$3:H$827,MATCH(D17,[17]Portfolios!B$3:B$827,0),7)&amp;H17)</f>
        <v>-</v>
      </c>
      <c r="X17" s="83" t="str">
        <f t="shared" si="9"/>
        <v>-</v>
      </c>
      <c r="Y17" s="83" t="str">
        <f t="shared" si="10"/>
        <v>IMCANADAP</v>
      </c>
      <c r="AC17" s="80">
        <v>36033</v>
      </c>
      <c r="AD17" s="81" t="s">
        <v>40</v>
      </c>
      <c r="AE17" s="81" t="s">
        <v>79</v>
      </c>
      <c r="AF17" s="81" t="s">
        <v>83</v>
      </c>
      <c r="AG17" t="s">
        <v>30</v>
      </c>
      <c r="AH17" t="str">
        <f t="shared" si="0"/>
        <v>INTRA-CAND-WEST-PHYGD-CGPR-AECO/DA</v>
      </c>
    </row>
    <row r="18" spans="1:36" x14ac:dyDescent="0.2">
      <c r="A18" s="80">
        <v>36698</v>
      </c>
      <c r="B18" s="81" t="s">
        <v>67</v>
      </c>
      <c r="C18" s="81" t="s">
        <v>68</v>
      </c>
      <c r="D18" s="81" t="s">
        <v>105</v>
      </c>
      <c r="E18" s="81" t="s">
        <v>21</v>
      </c>
      <c r="F18" s="81"/>
      <c r="G18" s="81" t="s">
        <v>106</v>
      </c>
      <c r="H18" s="80">
        <v>36708</v>
      </c>
      <c r="I18" s="81">
        <v>162940</v>
      </c>
      <c r="J18" s="79">
        <f t="shared" si="1"/>
        <v>0</v>
      </c>
      <c r="K18" s="79" t="e">
        <f t="shared" si="2"/>
        <v>#N/A</v>
      </c>
      <c r="L18" s="79" t="str">
        <f t="shared" si="3"/>
        <v>IF-NTHWST/CANB36708</v>
      </c>
      <c r="M18" s="79">
        <f t="shared" si="4"/>
        <v>16.294</v>
      </c>
      <c r="N18" s="79">
        <f t="shared" si="5"/>
        <v>0</v>
      </c>
      <c r="O18" s="83" t="str">
        <f t="shared" si="6"/>
        <v>P</v>
      </c>
      <c r="P18" s="83" t="str">
        <f ca="1">INDEX([17]Portfolios!A$3:G$929,MATCH(D18,[17]Portfolios!B$3:B$929,0),7)</f>
        <v>IMCANADA</v>
      </c>
      <c r="Q18" s="83">
        <f ca="1">IF($O18="P",INDEX('[17]Date Master'!I$3:J$332,MATCH($H18,'[17]Date Master'!I$3:I$332,0),2),0)</f>
        <v>3</v>
      </c>
      <c r="R18" s="83">
        <f ca="1">IF($O18="D",INDEX('[17]Date Master'!O$3:P$332,MATCH($H18,'[17]Date Master'!O$3:O$332,0),2),0)</f>
        <v>0</v>
      </c>
      <c r="S18" s="83">
        <f ca="1">IF($O18="PHY",INDEX('[17]Date Master'!R$3:S$332,MATCH($H18,'[17]Date Master'!R$3:R$332,0),2),0)</f>
        <v>0</v>
      </c>
      <c r="T18" s="83">
        <f ca="1">IF($O18="G",INDEX('[17]Date Master'!R$3:S$332,MATCH($H18,'[17]Date Master'!R$3:R$332,0),2),0)</f>
        <v>0</v>
      </c>
      <c r="U18" s="83">
        <f t="shared" si="7"/>
        <v>3</v>
      </c>
      <c r="V18" s="83" t="str">
        <f t="shared" si="8"/>
        <v>IMCANADAP3</v>
      </c>
      <c r="W18" s="83" t="str">
        <f ca="1">IF(ISNA(V18),"-",INDEX([17]Portfolios!A$3:H$827,MATCH(D18,[17]Portfolios!B$3:B$827,0),7)&amp;H18)</f>
        <v>IMCANADA36708</v>
      </c>
      <c r="X18" s="83" t="str">
        <f t="shared" si="9"/>
        <v>IMCANADAP36708</v>
      </c>
      <c r="Y18" s="83" t="str">
        <f t="shared" si="10"/>
        <v>IMCANADAP</v>
      </c>
      <c r="AC18" s="80">
        <v>36033</v>
      </c>
      <c r="AD18" s="81" t="s">
        <v>40</v>
      </c>
      <c r="AE18" s="81" t="s">
        <v>79</v>
      </c>
      <c r="AF18" s="81" t="s">
        <v>84</v>
      </c>
      <c r="AG18" t="s">
        <v>19</v>
      </c>
      <c r="AH18" t="str">
        <f t="shared" si="0"/>
        <v>INTRA-CAND-WEST-PHYGD-CGPR-EMPRESS</v>
      </c>
      <c r="AJ18" s="78"/>
    </row>
    <row r="19" spans="1:36" x14ac:dyDescent="0.2">
      <c r="A19" s="80">
        <v>36698</v>
      </c>
      <c r="B19" s="81" t="s">
        <v>67</v>
      </c>
      <c r="C19" s="81" t="s">
        <v>68</v>
      </c>
      <c r="D19" s="81" t="s">
        <v>105</v>
      </c>
      <c r="E19" s="81" t="s">
        <v>21</v>
      </c>
      <c r="F19" s="81"/>
      <c r="G19" s="81" t="s">
        <v>48</v>
      </c>
      <c r="H19" s="80">
        <v>36678</v>
      </c>
      <c r="I19" s="81">
        <v>-1200000</v>
      </c>
      <c r="J19" s="79">
        <f t="shared" si="1"/>
        <v>-840000</v>
      </c>
      <c r="K19" s="79">
        <f t="shared" si="2"/>
        <v>0.7</v>
      </c>
      <c r="L19" s="79" t="str">
        <f t="shared" si="3"/>
        <v>IF-NTHWST/CANBR36678</v>
      </c>
      <c r="M19" s="79">
        <f t="shared" si="4"/>
        <v>-120</v>
      </c>
      <c r="N19" s="79">
        <f t="shared" si="5"/>
        <v>-84</v>
      </c>
      <c r="O19" s="83" t="str">
        <f t="shared" si="6"/>
        <v>P</v>
      </c>
      <c r="P19" s="83" t="str">
        <f ca="1">INDEX([17]Portfolios!A$3:G$929,MATCH(D19,[17]Portfolios!B$3:B$929,0),7)</f>
        <v>IMCANADA</v>
      </c>
      <c r="Q19" s="83" t="e">
        <f ca="1">IF($O19="P",INDEX('[17]Date Master'!I$3:J$332,MATCH($H19,'[17]Date Master'!I$3:I$332,0),2),0)</f>
        <v>#N/A</v>
      </c>
      <c r="R19" s="83">
        <f ca="1">IF($O19="D",INDEX('[17]Date Master'!O$3:P$332,MATCH($H19,'[17]Date Master'!O$3:O$332,0),2),0)</f>
        <v>0</v>
      </c>
      <c r="S19" s="83">
        <f ca="1">IF($O19="PHY",INDEX('[17]Date Master'!R$3:S$332,MATCH($H19,'[17]Date Master'!R$3:R$332,0),2),0)</f>
        <v>0</v>
      </c>
      <c r="T19" s="83">
        <f ca="1">IF($O19="G",INDEX('[17]Date Master'!R$3:S$332,MATCH($H19,'[17]Date Master'!R$3:R$332,0),2),0)</f>
        <v>0</v>
      </c>
      <c r="U19" s="83" t="e">
        <f t="shared" si="7"/>
        <v>#N/A</v>
      </c>
      <c r="V19" s="83" t="e">
        <f t="shared" si="8"/>
        <v>#N/A</v>
      </c>
      <c r="W19" s="83" t="str">
        <f ca="1">IF(ISNA(V19),"-",INDEX([17]Portfolios!A$3:H$827,MATCH(D19,[17]Portfolios!B$3:B$827,0),7)&amp;H19)</f>
        <v>-</v>
      </c>
      <c r="X19" s="83" t="str">
        <f t="shared" si="9"/>
        <v>-</v>
      </c>
      <c r="Y19" s="83" t="str">
        <f t="shared" si="10"/>
        <v>IMCANADAP</v>
      </c>
      <c r="AC19" s="80">
        <v>36033</v>
      </c>
      <c r="AD19" s="81" t="s">
        <v>40</v>
      </c>
      <c r="AE19" s="81" t="s">
        <v>41</v>
      </c>
      <c r="AF19" s="81" t="s">
        <v>42</v>
      </c>
      <c r="AG19" t="s">
        <v>19</v>
      </c>
      <c r="AH19" t="str">
        <f t="shared" si="0"/>
        <v>INTRA-CAND-BC-GD-GDLGD-CGPR-AECO/AV</v>
      </c>
      <c r="AJ19" s="78"/>
    </row>
    <row r="20" spans="1:36" x14ac:dyDescent="0.2">
      <c r="A20" s="80">
        <v>36698</v>
      </c>
      <c r="B20" s="81" t="s">
        <v>67</v>
      </c>
      <c r="C20" s="81" t="s">
        <v>68</v>
      </c>
      <c r="D20" s="81" t="s">
        <v>105</v>
      </c>
      <c r="E20" s="81" t="s">
        <v>21</v>
      </c>
      <c r="F20" s="81"/>
      <c r="G20" s="81" t="s">
        <v>48</v>
      </c>
      <c r="H20" s="80">
        <v>36708</v>
      </c>
      <c r="I20" s="81">
        <v>619011</v>
      </c>
      <c r="J20" s="79">
        <f t="shared" si="1"/>
        <v>433307.69999999995</v>
      </c>
      <c r="K20" s="79">
        <f t="shared" si="2"/>
        <v>0.7</v>
      </c>
      <c r="L20" s="79" t="str">
        <f t="shared" si="3"/>
        <v>IF-NTHWST/CANBR36708</v>
      </c>
      <c r="M20" s="79">
        <f t="shared" si="4"/>
        <v>61.9011</v>
      </c>
      <c r="N20" s="79">
        <f t="shared" si="5"/>
        <v>43.330769999999994</v>
      </c>
      <c r="O20" s="83" t="str">
        <f t="shared" si="6"/>
        <v>P</v>
      </c>
      <c r="P20" s="83" t="str">
        <f ca="1">INDEX([17]Portfolios!A$3:G$929,MATCH(D20,[17]Portfolios!B$3:B$929,0),7)</f>
        <v>IMCANADA</v>
      </c>
      <c r="Q20" s="83">
        <f ca="1">IF($O20="P",INDEX('[17]Date Master'!I$3:J$332,MATCH($H20,'[17]Date Master'!I$3:I$332,0),2),0)</f>
        <v>3</v>
      </c>
      <c r="R20" s="83">
        <f ca="1">IF($O20="D",INDEX('[17]Date Master'!O$3:P$332,MATCH($H20,'[17]Date Master'!O$3:O$332,0),2),0)</f>
        <v>0</v>
      </c>
      <c r="S20" s="83">
        <f ca="1">IF($O20="PHY",INDEX('[17]Date Master'!R$3:S$332,MATCH($H20,'[17]Date Master'!R$3:R$332,0),2),0)</f>
        <v>0</v>
      </c>
      <c r="T20" s="83">
        <f ca="1">IF($O20="G",INDEX('[17]Date Master'!R$3:S$332,MATCH($H20,'[17]Date Master'!R$3:R$332,0),2),0)</f>
        <v>0</v>
      </c>
      <c r="U20" s="83">
        <f t="shared" si="7"/>
        <v>3</v>
      </c>
      <c r="V20" s="83" t="str">
        <f t="shared" si="8"/>
        <v>IMCANADAP3</v>
      </c>
      <c r="W20" s="83" t="str">
        <f ca="1">IF(ISNA(V20),"-",INDEX([17]Portfolios!A$3:H$827,MATCH(D20,[17]Portfolios!B$3:B$827,0),7)&amp;H20)</f>
        <v>IMCANADA36708</v>
      </c>
      <c r="X20" s="83" t="str">
        <f t="shared" si="9"/>
        <v>IMCANADAP36708</v>
      </c>
      <c r="Y20" s="83" t="str">
        <f t="shared" si="10"/>
        <v>IMCANADAP</v>
      </c>
      <c r="AC20" s="80">
        <v>36033</v>
      </c>
      <c r="AD20" s="81" t="s">
        <v>40</v>
      </c>
      <c r="AE20" s="81" t="s">
        <v>41</v>
      </c>
      <c r="AF20" s="81" t="s">
        <v>85</v>
      </c>
      <c r="AG20" t="s">
        <v>19</v>
      </c>
      <c r="AH20" t="str">
        <f t="shared" si="0"/>
        <v>INTRA-CAND-BC-GD-GDLGD-NTHWST/CANB</v>
      </c>
      <c r="AJ20" s="78"/>
    </row>
    <row r="21" spans="1:36" x14ac:dyDescent="0.2">
      <c r="A21" s="80">
        <v>36698</v>
      </c>
      <c r="B21" s="81" t="s">
        <v>67</v>
      </c>
      <c r="C21" s="81" t="s">
        <v>68</v>
      </c>
      <c r="D21" s="81" t="s">
        <v>105</v>
      </c>
      <c r="E21" s="81" t="s">
        <v>21</v>
      </c>
      <c r="F21" s="81"/>
      <c r="G21" s="81" t="s">
        <v>48</v>
      </c>
      <c r="H21" s="80">
        <v>36739</v>
      </c>
      <c r="I21" s="81">
        <v>0</v>
      </c>
      <c r="J21" s="79">
        <f t="shared" si="1"/>
        <v>0</v>
      </c>
      <c r="K21" s="79">
        <f t="shared" si="2"/>
        <v>0.7</v>
      </c>
      <c r="L21" s="79" t="str">
        <f t="shared" si="3"/>
        <v>IF-NTHWST/CANBR36739</v>
      </c>
      <c r="M21" s="79">
        <f t="shared" si="4"/>
        <v>0</v>
      </c>
      <c r="N21" s="79">
        <f t="shared" si="5"/>
        <v>0</v>
      </c>
      <c r="O21" s="83" t="str">
        <f t="shared" si="6"/>
        <v>P</v>
      </c>
      <c r="P21" s="83" t="str">
        <f ca="1">INDEX([17]Portfolios!A$3:G$929,MATCH(D21,[17]Portfolios!B$3:B$929,0),7)</f>
        <v>IMCANADA</v>
      </c>
      <c r="Q21" s="83">
        <f ca="1">IF($O21="P",INDEX('[17]Date Master'!I$3:J$332,MATCH($H21,'[17]Date Master'!I$3:I$332,0),2),0)</f>
        <v>4</v>
      </c>
      <c r="R21" s="83">
        <f ca="1">IF($O21="D",INDEX('[17]Date Master'!O$3:P$332,MATCH($H21,'[17]Date Master'!O$3:O$332,0),2),0)</f>
        <v>0</v>
      </c>
      <c r="S21" s="83">
        <f ca="1">IF($O21="PHY",INDEX('[17]Date Master'!R$3:S$332,MATCH($H21,'[17]Date Master'!R$3:R$332,0),2),0)</f>
        <v>0</v>
      </c>
      <c r="T21" s="83">
        <f ca="1">IF($O21="G",INDEX('[17]Date Master'!R$3:S$332,MATCH($H21,'[17]Date Master'!R$3:R$332,0),2),0)</f>
        <v>0</v>
      </c>
      <c r="U21" s="83">
        <f t="shared" si="7"/>
        <v>4</v>
      </c>
      <c r="V21" s="83" t="str">
        <f t="shared" si="8"/>
        <v>IMCANADAP4</v>
      </c>
      <c r="W21" s="83" t="str">
        <f ca="1">IF(ISNA(V21),"-",INDEX([17]Portfolios!A$3:H$827,MATCH(D21,[17]Portfolios!B$3:B$827,0),7)&amp;H21)</f>
        <v>IMCANADA36739</v>
      </c>
      <c r="X21" s="83" t="str">
        <f t="shared" si="9"/>
        <v>IMCANADAP36739</v>
      </c>
      <c r="Y21" s="83" t="str">
        <f t="shared" si="10"/>
        <v>IMCANADAP</v>
      </c>
      <c r="AC21" s="80">
        <v>36033</v>
      </c>
      <c r="AD21" s="81" t="s">
        <v>40</v>
      </c>
      <c r="AE21" s="81" t="s">
        <v>86</v>
      </c>
      <c r="AF21" t="s">
        <v>71</v>
      </c>
      <c r="AG21" t="s">
        <v>21</v>
      </c>
      <c r="AH21" t="str">
        <f t="shared" si="0"/>
        <v>INTRA-CAND-WEST-PRCNG</v>
      </c>
      <c r="AJ21" s="78"/>
    </row>
    <row r="22" spans="1:36" x14ac:dyDescent="0.2">
      <c r="A22" s="80">
        <v>36698</v>
      </c>
      <c r="B22" s="81" t="s">
        <v>67</v>
      </c>
      <c r="C22" s="81" t="s">
        <v>68</v>
      </c>
      <c r="D22" s="81" t="s">
        <v>105</v>
      </c>
      <c r="E22" s="81" t="s">
        <v>21</v>
      </c>
      <c r="F22" s="81"/>
      <c r="G22" s="81" t="s">
        <v>48</v>
      </c>
      <c r="H22" s="80">
        <v>36770</v>
      </c>
      <c r="I22" s="81">
        <v>0</v>
      </c>
      <c r="J22" s="79">
        <f t="shared" si="1"/>
        <v>0</v>
      </c>
      <c r="K22" s="79">
        <f t="shared" si="2"/>
        <v>0.7</v>
      </c>
      <c r="L22" s="79" t="str">
        <f t="shared" si="3"/>
        <v>IF-NTHWST/CANBR36770</v>
      </c>
      <c r="M22" s="79">
        <f t="shared" si="4"/>
        <v>0</v>
      </c>
      <c r="N22" s="79">
        <f t="shared" si="5"/>
        <v>0</v>
      </c>
      <c r="O22" s="83" t="str">
        <f t="shared" si="6"/>
        <v>P</v>
      </c>
      <c r="P22" s="83" t="str">
        <f ca="1">INDEX([17]Portfolios!A$3:G$929,MATCH(D22,[17]Portfolios!B$3:B$929,0),7)</f>
        <v>IMCANADA</v>
      </c>
      <c r="Q22" s="83">
        <f ca="1">IF($O22="P",INDEX('[17]Date Master'!I$3:J$332,MATCH($H22,'[17]Date Master'!I$3:I$332,0),2),0)</f>
        <v>5</v>
      </c>
      <c r="R22" s="83">
        <f ca="1">IF($O22="D",INDEX('[17]Date Master'!O$3:P$332,MATCH($H22,'[17]Date Master'!O$3:O$332,0),2),0)</f>
        <v>0</v>
      </c>
      <c r="S22" s="83">
        <f ca="1">IF($O22="PHY",INDEX('[17]Date Master'!R$3:S$332,MATCH($H22,'[17]Date Master'!R$3:R$332,0),2),0)</f>
        <v>0</v>
      </c>
      <c r="T22" s="83">
        <f ca="1">IF($O22="G",INDEX('[17]Date Master'!R$3:S$332,MATCH($H22,'[17]Date Master'!R$3:R$332,0),2),0)</f>
        <v>0</v>
      </c>
      <c r="U22" s="83">
        <f t="shared" si="7"/>
        <v>5</v>
      </c>
      <c r="V22" s="83" t="str">
        <f t="shared" si="8"/>
        <v>IMCANADAP5</v>
      </c>
      <c r="W22" s="83" t="str">
        <f ca="1">IF(ISNA(V22),"-",INDEX([17]Portfolios!A$3:H$827,MATCH(D22,[17]Portfolios!B$3:B$827,0),7)&amp;H22)</f>
        <v>IMCANADA36770</v>
      </c>
      <c r="X22" s="83" t="str">
        <f t="shared" si="9"/>
        <v>IMCANADAP36770</v>
      </c>
      <c r="Y22" s="83" t="str">
        <f t="shared" si="10"/>
        <v>IMCANADAP</v>
      </c>
      <c r="AC22" s="80">
        <v>36033</v>
      </c>
      <c r="AD22" s="81" t="s">
        <v>40</v>
      </c>
      <c r="AE22" s="81" t="s">
        <v>86</v>
      </c>
      <c r="AF22" t="s">
        <v>88</v>
      </c>
      <c r="AG22" t="s">
        <v>21</v>
      </c>
      <c r="AH22" t="str">
        <f t="shared" si="0"/>
        <v>INTRA-CAND-WEST-PRCCGPR-AECO/BASIS</v>
      </c>
    </row>
    <row r="23" spans="1:36" x14ac:dyDescent="0.2">
      <c r="A23" s="80">
        <v>36698</v>
      </c>
      <c r="B23" s="81" t="s">
        <v>67</v>
      </c>
      <c r="C23" s="81" t="s">
        <v>68</v>
      </c>
      <c r="D23" s="81" t="s">
        <v>105</v>
      </c>
      <c r="E23" s="81" t="s">
        <v>21</v>
      </c>
      <c r="F23" s="81"/>
      <c r="G23" s="81" t="s">
        <v>48</v>
      </c>
      <c r="H23" s="80">
        <v>36800</v>
      </c>
      <c r="I23" s="81">
        <v>0</v>
      </c>
      <c r="J23" s="79">
        <f t="shared" si="1"/>
        <v>0</v>
      </c>
      <c r="K23" s="79">
        <f t="shared" si="2"/>
        <v>0.7</v>
      </c>
      <c r="L23" s="79" t="str">
        <f t="shared" si="3"/>
        <v>IF-NTHWST/CANBR36800</v>
      </c>
      <c r="M23" s="79">
        <f t="shared" si="4"/>
        <v>0</v>
      </c>
      <c r="N23" s="79">
        <f t="shared" si="5"/>
        <v>0</v>
      </c>
      <c r="O23" s="83" t="str">
        <f t="shared" si="6"/>
        <v>P</v>
      </c>
      <c r="P23" s="83" t="str">
        <f ca="1">INDEX([17]Portfolios!A$3:G$929,MATCH(D23,[17]Portfolios!B$3:B$929,0),7)</f>
        <v>IMCANADA</v>
      </c>
      <c r="Q23" s="83">
        <f ca="1">IF($O23="P",INDEX('[17]Date Master'!I$3:J$332,MATCH($H23,'[17]Date Master'!I$3:I$332,0),2),0)</f>
        <v>6</v>
      </c>
      <c r="R23" s="83">
        <f ca="1">IF($O23="D",INDEX('[17]Date Master'!O$3:P$332,MATCH($H23,'[17]Date Master'!O$3:O$332,0),2),0)</f>
        <v>0</v>
      </c>
      <c r="S23" s="83">
        <f ca="1">IF($O23="PHY",INDEX('[17]Date Master'!R$3:S$332,MATCH($H23,'[17]Date Master'!R$3:R$332,0),2),0)</f>
        <v>0</v>
      </c>
      <c r="T23" s="83">
        <f ca="1">IF($O23="G",INDEX('[17]Date Master'!R$3:S$332,MATCH($H23,'[17]Date Master'!R$3:R$332,0),2),0)</f>
        <v>0</v>
      </c>
      <c r="U23" s="83">
        <f t="shared" si="7"/>
        <v>6</v>
      </c>
      <c r="V23" s="83" t="str">
        <f t="shared" si="8"/>
        <v>IMCANADAP6</v>
      </c>
      <c r="W23" s="83" t="str">
        <f ca="1">IF(ISNA(V23),"-",INDEX([17]Portfolios!A$3:H$827,MATCH(D23,[17]Portfolios!B$3:B$827,0),7)&amp;H23)</f>
        <v>IMCANADA36800</v>
      </c>
      <c r="X23" s="83" t="str">
        <f t="shared" si="9"/>
        <v>IMCANADAP36800</v>
      </c>
      <c r="Y23" s="83" t="str">
        <f t="shared" si="10"/>
        <v>IMCANADAP</v>
      </c>
      <c r="AC23" s="80">
        <v>36033</v>
      </c>
      <c r="AD23" s="81" t="s">
        <v>40</v>
      </c>
      <c r="AE23" s="81" t="s">
        <v>86</v>
      </c>
      <c r="AF23" t="s">
        <v>89</v>
      </c>
      <c r="AG23" t="s">
        <v>21</v>
      </c>
      <c r="AH23" t="str">
        <f t="shared" si="0"/>
        <v>INTRA-CAND-WEST-PRCIF-NWPL_ROCKY_M</v>
      </c>
      <c r="AJ23" s="78"/>
    </row>
    <row r="24" spans="1:36" x14ac:dyDescent="0.2">
      <c r="A24" s="80">
        <v>36698</v>
      </c>
      <c r="B24" t="s">
        <v>67</v>
      </c>
      <c r="C24" t="s">
        <v>68</v>
      </c>
      <c r="D24" t="s">
        <v>105</v>
      </c>
      <c r="E24" t="s">
        <v>21</v>
      </c>
      <c r="G24" t="s">
        <v>89</v>
      </c>
      <c r="H24" s="80">
        <v>36678</v>
      </c>
      <c r="I24">
        <v>600000</v>
      </c>
      <c r="J24" s="79">
        <f t="shared" si="1"/>
        <v>0</v>
      </c>
      <c r="K24" s="79" t="e">
        <f t="shared" si="2"/>
        <v>#N/A</v>
      </c>
      <c r="L24" s="79" t="str">
        <f t="shared" si="3"/>
        <v>IF-NWPL_ROCKY_M36678</v>
      </c>
      <c r="M24" s="79">
        <f t="shared" si="4"/>
        <v>60</v>
      </c>
      <c r="N24" s="79">
        <f t="shared" si="5"/>
        <v>0</v>
      </c>
      <c r="O24" s="83" t="str">
        <f t="shared" si="6"/>
        <v>P</v>
      </c>
      <c r="P24" s="83" t="str">
        <f ca="1">INDEX([17]Portfolios!A$3:G$929,MATCH(D24,[17]Portfolios!B$3:B$929,0),7)</f>
        <v>IMCANADA</v>
      </c>
      <c r="Q24" s="83" t="e">
        <f ca="1">IF($O24="P",INDEX('[17]Date Master'!I$3:J$332,MATCH($H24,'[17]Date Master'!I$3:I$332,0),2),0)</f>
        <v>#N/A</v>
      </c>
      <c r="R24" s="83">
        <f ca="1">IF($O24="D",INDEX('[17]Date Master'!O$3:P$332,MATCH($H24,'[17]Date Master'!O$3:O$332,0),2),0)</f>
        <v>0</v>
      </c>
      <c r="S24" s="83">
        <f ca="1">IF($O24="PHY",INDEX('[17]Date Master'!R$3:S$332,MATCH($H24,'[17]Date Master'!R$3:R$332,0),2),0)</f>
        <v>0</v>
      </c>
      <c r="T24" s="83">
        <f ca="1">IF($O24="G",INDEX('[17]Date Master'!R$3:S$332,MATCH($H24,'[17]Date Master'!R$3:R$332,0),2),0)</f>
        <v>0</v>
      </c>
      <c r="U24" s="83" t="e">
        <f t="shared" si="7"/>
        <v>#N/A</v>
      </c>
      <c r="V24" s="83" t="e">
        <f t="shared" si="8"/>
        <v>#N/A</v>
      </c>
      <c r="W24" s="83" t="str">
        <f ca="1">IF(ISNA(V24),"-",INDEX([17]Portfolios!A$3:H$827,MATCH(D24,[17]Portfolios!B$3:B$827,0),7)&amp;H24)</f>
        <v>-</v>
      </c>
      <c r="X24" s="83" t="str">
        <f t="shared" si="9"/>
        <v>-</v>
      </c>
      <c r="Y24" s="83" t="str">
        <f t="shared" si="10"/>
        <v>IMCANADAP</v>
      </c>
      <c r="AC24" s="80">
        <v>36033</v>
      </c>
      <c r="AD24" s="81" t="s">
        <v>40</v>
      </c>
      <c r="AE24" t="s">
        <v>69</v>
      </c>
      <c r="AF24" t="s">
        <v>43</v>
      </c>
      <c r="AG24" t="s">
        <v>19</v>
      </c>
      <c r="AH24" t="str">
        <f t="shared" si="0"/>
        <v>INTRA-CAND-WE-GD-GDLGD-AECOUS-DAILY</v>
      </c>
      <c r="AJ24" s="78"/>
    </row>
    <row r="25" spans="1:36" x14ac:dyDescent="0.2">
      <c r="A25" s="80">
        <v>36698</v>
      </c>
      <c r="B25" t="s">
        <v>67</v>
      </c>
      <c r="C25" t="s">
        <v>68</v>
      </c>
      <c r="D25" t="s">
        <v>105</v>
      </c>
      <c r="E25" t="s">
        <v>21</v>
      </c>
      <c r="G25" t="s">
        <v>89</v>
      </c>
      <c r="H25" s="80">
        <v>36708</v>
      </c>
      <c r="I25">
        <v>541635</v>
      </c>
      <c r="J25" s="79">
        <f t="shared" si="1"/>
        <v>0</v>
      </c>
      <c r="K25" s="79" t="e">
        <f t="shared" si="2"/>
        <v>#N/A</v>
      </c>
      <c r="L25" s="79" t="str">
        <f t="shared" si="3"/>
        <v>IF-NWPL_ROCKY_M36708</v>
      </c>
      <c r="M25" s="79">
        <f t="shared" si="4"/>
        <v>54.163499999999999</v>
      </c>
      <c r="N25" s="79">
        <f t="shared" si="5"/>
        <v>0</v>
      </c>
      <c r="O25" s="83" t="str">
        <f t="shared" si="6"/>
        <v>P</v>
      </c>
      <c r="P25" s="83" t="str">
        <f ca="1">INDEX([17]Portfolios!A$3:G$929,MATCH(D25,[17]Portfolios!B$3:B$929,0),7)</f>
        <v>IMCANADA</v>
      </c>
      <c r="Q25" s="83">
        <f ca="1">IF($O25="P",INDEX('[17]Date Master'!I$3:J$332,MATCH($H25,'[17]Date Master'!I$3:I$332,0),2),0)</f>
        <v>3</v>
      </c>
      <c r="R25" s="83">
        <f ca="1">IF($O25="D",INDEX('[17]Date Master'!O$3:P$332,MATCH($H25,'[17]Date Master'!O$3:O$332,0),2),0)</f>
        <v>0</v>
      </c>
      <c r="S25" s="83">
        <f ca="1">IF($O25="PHY",INDEX('[17]Date Master'!R$3:S$332,MATCH($H25,'[17]Date Master'!R$3:R$332,0),2),0)</f>
        <v>0</v>
      </c>
      <c r="T25" s="83">
        <f ca="1">IF($O25="G",INDEX('[17]Date Master'!R$3:S$332,MATCH($H25,'[17]Date Master'!R$3:R$332,0),2),0)</f>
        <v>0</v>
      </c>
      <c r="U25" s="83">
        <f t="shared" si="7"/>
        <v>3</v>
      </c>
      <c r="V25" s="83" t="str">
        <f t="shared" si="8"/>
        <v>IMCANADAP3</v>
      </c>
      <c r="W25" s="83" t="str">
        <f ca="1">IF(ISNA(V25),"-",INDEX([17]Portfolios!A$3:H$827,MATCH(D25,[17]Portfolios!B$3:B$827,0),7)&amp;H25)</f>
        <v>IMCANADA36708</v>
      </c>
      <c r="X25" s="83" t="str">
        <f t="shared" si="9"/>
        <v>IMCANADAP36708</v>
      </c>
      <c r="Y25" s="83" t="str">
        <f t="shared" si="10"/>
        <v>IMCANADAP</v>
      </c>
      <c r="AC25" s="80">
        <v>36033</v>
      </c>
      <c r="AD25" s="81" t="s">
        <v>40</v>
      </c>
      <c r="AE25" s="81" t="s">
        <v>79</v>
      </c>
      <c r="AF25" t="s">
        <v>90</v>
      </c>
      <c r="AG25" t="s">
        <v>30</v>
      </c>
      <c r="AH25" t="str">
        <f ca="1">CONCATENATE(AE25,AF25)</f>
        <v>INTRA-CAND-WEST-PHYGDC-EMPRESS/DAY</v>
      </c>
      <c r="AJ25" s="78"/>
    </row>
    <row r="26" spans="1:36" x14ac:dyDescent="0.2">
      <c r="A26" s="80">
        <v>36698</v>
      </c>
      <c r="B26" t="s">
        <v>67</v>
      </c>
      <c r="C26" t="s">
        <v>68</v>
      </c>
      <c r="D26" t="s">
        <v>105</v>
      </c>
      <c r="E26" t="s">
        <v>21</v>
      </c>
      <c r="G26" t="s">
        <v>71</v>
      </c>
      <c r="H26" s="80">
        <v>36678</v>
      </c>
      <c r="I26">
        <v>0</v>
      </c>
      <c r="J26" s="79">
        <f t="shared" si="1"/>
        <v>0</v>
      </c>
      <c r="K26" s="79">
        <f t="shared" si="2"/>
        <v>1</v>
      </c>
      <c r="L26" s="79" t="str">
        <f t="shared" si="3"/>
        <v>NG36678</v>
      </c>
      <c r="M26" s="79">
        <f t="shared" si="4"/>
        <v>0</v>
      </c>
      <c r="N26" s="79">
        <f t="shared" si="5"/>
        <v>0</v>
      </c>
      <c r="O26" s="83" t="str">
        <f t="shared" si="6"/>
        <v>P</v>
      </c>
      <c r="P26" s="83" t="str">
        <f ca="1">INDEX([17]Portfolios!A$3:G$929,MATCH(D26,[17]Portfolios!B$3:B$929,0),7)</f>
        <v>IMCANADA</v>
      </c>
      <c r="Q26" s="83" t="e">
        <f ca="1">IF($O26="P",INDEX('[17]Date Master'!I$3:J$332,MATCH($H26,'[17]Date Master'!I$3:I$332,0),2),0)</f>
        <v>#N/A</v>
      </c>
      <c r="R26" s="83">
        <f ca="1">IF($O26="D",INDEX('[17]Date Master'!O$3:P$332,MATCH($H26,'[17]Date Master'!O$3:O$332,0),2),0)</f>
        <v>0</v>
      </c>
      <c r="S26" s="83">
        <f ca="1">IF($O26="PHY",INDEX('[17]Date Master'!R$3:S$332,MATCH($H26,'[17]Date Master'!R$3:R$332,0),2),0)</f>
        <v>0</v>
      </c>
      <c r="T26" s="83">
        <f ca="1">IF($O26="G",INDEX('[17]Date Master'!R$3:S$332,MATCH($H26,'[17]Date Master'!R$3:R$332,0),2),0)</f>
        <v>0</v>
      </c>
      <c r="U26" s="83" t="e">
        <f t="shared" si="7"/>
        <v>#N/A</v>
      </c>
      <c r="V26" s="83" t="e">
        <f t="shared" si="8"/>
        <v>#N/A</v>
      </c>
      <c r="W26" s="83" t="str">
        <f ca="1">IF(ISNA(V26),"-",INDEX([17]Portfolios!A$3:H$827,MATCH(D26,[17]Portfolios!B$3:B$827,0),7)&amp;H26)</f>
        <v>-</v>
      </c>
      <c r="X26" s="83" t="str">
        <f t="shared" si="9"/>
        <v>-</v>
      </c>
      <c r="Y26" s="83" t="str">
        <f t="shared" si="10"/>
        <v>IMCANADAP</v>
      </c>
      <c r="AC26" s="80">
        <v>36033</v>
      </c>
      <c r="AD26" s="81" t="s">
        <v>40</v>
      </c>
      <c r="AE26" s="81" t="s">
        <v>91</v>
      </c>
      <c r="AF26" s="81" t="s">
        <v>73</v>
      </c>
      <c r="AG26" t="s">
        <v>21</v>
      </c>
      <c r="AH26" t="str">
        <f t="shared" ref="AH26:AH33" si="11">CONCATENATE(AE26,AF26)</f>
        <v>IMCAN-ERMS-XL-PRCNGMR-AECO/C</v>
      </c>
      <c r="AJ26" s="78"/>
    </row>
    <row r="27" spans="1:36" x14ac:dyDescent="0.2">
      <c r="A27" s="80">
        <v>36698</v>
      </c>
      <c r="B27" t="s">
        <v>67</v>
      </c>
      <c r="C27" t="s">
        <v>68</v>
      </c>
      <c r="D27" t="s">
        <v>105</v>
      </c>
      <c r="E27" t="s">
        <v>21</v>
      </c>
      <c r="G27" t="s">
        <v>71</v>
      </c>
      <c r="H27" s="80">
        <v>36708</v>
      </c>
      <c r="I27">
        <v>541635</v>
      </c>
      <c r="J27" s="79">
        <f t="shared" si="1"/>
        <v>541635</v>
      </c>
      <c r="K27" s="79">
        <f t="shared" si="2"/>
        <v>1</v>
      </c>
      <c r="L27" s="79" t="str">
        <f t="shared" si="3"/>
        <v>NG36708</v>
      </c>
      <c r="M27" s="79">
        <f t="shared" si="4"/>
        <v>54.163499999999999</v>
      </c>
      <c r="N27" s="79">
        <f t="shared" si="5"/>
        <v>54.163499999999999</v>
      </c>
      <c r="O27" s="83" t="str">
        <f t="shared" si="6"/>
        <v>P</v>
      </c>
      <c r="P27" s="83" t="str">
        <f ca="1">INDEX([17]Portfolios!A$3:G$929,MATCH(D27,[17]Portfolios!B$3:B$929,0),7)</f>
        <v>IMCANADA</v>
      </c>
      <c r="Q27" s="83">
        <f ca="1">IF($O27="P",INDEX('[17]Date Master'!I$3:J$332,MATCH($H27,'[17]Date Master'!I$3:I$332,0),2),0)</f>
        <v>3</v>
      </c>
      <c r="R27" s="83">
        <f ca="1">IF($O27="D",INDEX('[17]Date Master'!O$3:P$332,MATCH($H27,'[17]Date Master'!O$3:O$332,0),2),0)</f>
        <v>0</v>
      </c>
      <c r="S27" s="83">
        <f ca="1">IF($O27="PHY",INDEX('[17]Date Master'!R$3:S$332,MATCH($H27,'[17]Date Master'!R$3:R$332,0),2),0)</f>
        <v>0</v>
      </c>
      <c r="T27" s="83">
        <f ca="1">IF($O27="G",INDEX('[17]Date Master'!R$3:S$332,MATCH($H27,'[17]Date Master'!R$3:R$332,0),2),0)</f>
        <v>0</v>
      </c>
      <c r="U27" s="83">
        <f t="shared" si="7"/>
        <v>3</v>
      </c>
      <c r="V27" s="83" t="str">
        <f t="shared" si="8"/>
        <v>IMCANADAP3</v>
      </c>
      <c r="W27" s="83" t="str">
        <f ca="1">IF(ISNA(V27),"-",INDEX([17]Portfolios!A$3:H$827,MATCH(D27,[17]Portfolios!B$3:B$827,0),7)&amp;H27)</f>
        <v>IMCANADA36708</v>
      </c>
      <c r="X27" s="83" t="str">
        <f t="shared" si="9"/>
        <v>IMCANADAP36708</v>
      </c>
      <c r="Y27" s="83" t="str">
        <f t="shared" si="10"/>
        <v>IMCANADAP</v>
      </c>
      <c r="AC27" s="80">
        <v>36033</v>
      </c>
      <c r="AD27" s="81" t="s">
        <v>40</v>
      </c>
      <c r="AE27" s="81" t="s">
        <v>91</v>
      </c>
      <c r="AF27" s="84" t="s">
        <v>71</v>
      </c>
      <c r="AG27" t="s">
        <v>21</v>
      </c>
      <c r="AH27" t="str">
        <f t="shared" si="11"/>
        <v>IMCAN-ERMS-XL-PRCNG</v>
      </c>
    </row>
    <row r="28" spans="1:36" x14ac:dyDescent="0.2">
      <c r="A28" s="80">
        <v>36698</v>
      </c>
      <c r="B28" t="s">
        <v>67</v>
      </c>
      <c r="C28" t="s">
        <v>68</v>
      </c>
      <c r="D28" t="s">
        <v>105</v>
      </c>
      <c r="E28" t="s">
        <v>21</v>
      </c>
      <c r="G28" t="s">
        <v>71</v>
      </c>
      <c r="H28" s="80">
        <v>36739</v>
      </c>
      <c r="I28">
        <v>0</v>
      </c>
      <c r="J28" s="79">
        <f t="shared" si="1"/>
        <v>0</v>
      </c>
      <c r="K28" s="79">
        <f t="shared" si="2"/>
        <v>1</v>
      </c>
      <c r="L28" s="79" t="str">
        <f t="shared" si="3"/>
        <v>NG36739</v>
      </c>
      <c r="M28" s="79">
        <f t="shared" si="4"/>
        <v>0</v>
      </c>
      <c r="N28" s="79">
        <f t="shared" si="5"/>
        <v>0</v>
      </c>
      <c r="O28" s="83" t="str">
        <f t="shared" si="6"/>
        <v>P</v>
      </c>
      <c r="P28" s="83" t="str">
        <f ca="1">INDEX([17]Portfolios!A$3:G$929,MATCH(D28,[17]Portfolios!B$3:B$929,0),7)</f>
        <v>IMCANADA</v>
      </c>
      <c r="Q28" s="83">
        <f ca="1">IF($O28="P",INDEX('[17]Date Master'!I$3:J$332,MATCH($H28,'[17]Date Master'!I$3:I$332,0),2),0)</f>
        <v>4</v>
      </c>
      <c r="R28" s="83">
        <f ca="1">IF($O28="D",INDEX('[17]Date Master'!O$3:P$332,MATCH($H28,'[17]Date Master'!O$3:O$332,0),2),0)</f>
        <v>0</v>
      </c>
      <c r="S28" s="83">
        <f ca="1">IF($O28="PHY",INDEX('[17]Date Master'!R$3:S$332,MATCH($H28,'[17]Date Master'!R$3:R$332,0),2),0)</f>
        <v>0</v>
      </c>
      <c r="T28" s="83">
        <f ca="1">IF($O28="G",INDEX('[17]Date Master'!R$3:S$332,MATCH($H28,'[17]Date Master'!R$3:R$332,0),2),0)</f>
        <v>0</v>
      </c>
      <c r="U28" s="83">
        <f t="shared" si="7"/>
        <v>4</v>
      </c>
      <c r="V28" s="83" t="str">
        <f t="shared" si="8"/>
        <v>IMCANADAP4</v>
      </c>
      <c r="W28" s="83" t="str">
        <f ca="1">IF(ISNA(V28),"-",INDEX([17]Portfolios!A$3:H$827,MATCH(D28,[17]Portfolios!B$3:B$827,0),7)&amp;H28)</f>
        <v>IMCANADA36739</v>
      </c>
      <c r="X28" s="83" t="str">
        <f t="shared" si="9"/>
        <v>IMCANADAP36739</v>
      </c>
      <c r="Y28" s="83" t="str">
        <f t="shared" si="10"/>
        <v>IMCANADAP</v>
      </c>
      <c r="AC28" s="80">
        <v>36033</v>
      </c>
      <c r="AD28" s="81" t="s">
        <v>40</v>
      </c>
      <c r="AE28" s="81" t="s">
        <v>91</v>
      </c>
      <c r="AF28" s="84" t="s">
        <v>48</v>
      </c>
      <c r="AG28" t="s">
        <v>21</v>
      </c>
      <c r="AH28" t="str">
        <f t="shared" si="11"/>
        <v>IMCAN-ERMS-XL-PRCIF-NTHWST/CANBR</v>
      </c>
    </row>
    <row r="29" spans="1:36" x14ac:dyDescent="0.2">
      <c r="A29" s="80">
        <v>36698</v>
      </c>
      <c r="B29" t="s">
        <v>67</v>
      </c>
      <c r="C29" t="s">
        <v>68</v>
      </c>
      <c r="D29" t="s">
        <v>105</v>
      </c>
      <c r="E29" t="s">
        <v>21</v>
      </c>
      <c r="G29" t="s">
        <v>71</v>
      </c>
      <c r="H29" s="80">
        <v>36770</v>
      </c>
      <c r="I29">
        <v>0</v>
      </c>
      <c r="J29" s="79">
        <f t="shared" si="1"/>
        <v>0</v>
      </c>
      <c r="K29" s="79">
        <f t="shared" si="2"/>
        <v>1</v>
      </c>
      <c r="L29" s="79" t="str">
        <f t="shared" si="3"/>
        <v>NG36770</v>
      </c>
      <c r="M29" s="79">
        <f t="shared" si="4"/>
        <v>0</v>
      </c>
      <c r="N29" s="79">
        <f t="shared" si="5"/>
        <v>0</v>
      </c>
      <c r="O29" s="83" t="str">
        <f t="shared" si="6"/>
        <v>P</v>
      </c>
      <c r="P29" s="83" t="str">
        <f ca="1">INDEX([17]Portfolios!A$3:G$929,MATCH(D29,[17]Portfolios!B$3:B$929,0),7)</f>
        <v>IMCANADA</v>
      </c>
      <c r="Q29" s="83">
        <f ca="1">IF($O29="P",INDEX('[17]Date Master'!I$3:J$332,MATCH($H29,'[17]Date Master'!I$3:I$332,0),2),0)</f>
        <v>5</v>
      </c>
      <c r="R29" s="83">
        <f ca="1">IF($O29="D",INDEX('[17]Date Master'!O$3:P$332,MATCH($H29,'[17]Date Master'!O$3:O$332,0),2),0)</f>
        <v>0</v>
      </c>
      <c r="S29" s="83">
        <f ca="1">IF($O29="PHY",INDEX('[17]Date Master'!R$3:S$332,MATCH($H29,'[17]Date Master'!R$3:R$332,0),2),0)</f>
        <v>0</v>
      </c>
      <c r="T29" s="83">
        <f ca="1">IF($O29="G",INDEX('[17]Date Master'!R$3:S$332,MATCH($H29,'[17]Date Master'!R$3:R$332,0),2),0)</f>
        <v>0</v>
      </c>
      <c r="U29" s="83">
        <f t="shared" si="7"/>
        <v>5</v>
      </c>
      <c r="V29" s="83" t="str">
        <f t="shared" si="8"/>
        <v>IMCANADAP5</v>
      </c>
      <c r="W29" s="83" t="str">
        <f ca="1">IF(ISNA(V29),"-",INDEX([17]Portfolios!A$3:H$827,MATCH(D29,[17]Portfolios!B$3:B$827,0),7)&amp;H29)</f>
        <v>IMCANADA36770</v>
      </c>
      <c r="X29" s="83" t="str">
        <f t="shared" si="9"/>
        <v>IMCANADAP36770</v>
      </c>
      <c r="Y29" s="83" t="str">
        <f t="shared" si="10"/>
        <v>IMCANADAP</v>
      </c>
      <c r="AC29" s="80">
        <v>36033</v>
      </c>
      <c r="AD29" s="81" t="s">
        <v>40</v>
      </c>
      <c r="AE29" s="81" t="s">
        <v>91</v>
      </c>
      <c r="AF29" s="81" t="s">
        <v>75</v>
      </c>
      <c r="AG29" t="s">
        <v>21</v>
      </c>
      <c r="AH29" t="str">
        <f t="shared" si="11"/>
        <v>IMCAN-ERMS-XL-PRCSTATION2/US$</v>
      </c>
    </row>
    <row r="30" spans="1:36" x14ac:dyDescent="0.2">
      <c r="A30" s="80">
        <v>36698</v>
      </c>
      <c r="B30" t="s">
        <v>67</v>
      </c>
      <c r="C30" t="s">
        <v>68</v>
      </c>
      <c r="D30" t="s">
        <v>105</v>
      </c>
      <c r="E30" t="s">
        <v>21</v>
      </c>
      <c r="G30" t="s">
        <v>71</v>
      </c>
      <c r="H30" s="80">
        <v>36800</v>
      </c>
      <c r="I30">
        <v>0</v>
      </c>
      <c r="J30" s="79">
        <f t="shared" si="1"/>
        <v>0</v>
      </c>
      <c r="K30" s="79">
        <f t="shared" si="2"/>
        <v>1</v>
      </c>
      <c r="L30" s="79" t="str">
        <f t="shared" si="3"/>
        <v>NG36800</v>
      </c>
      <c r="M30" s="79">
        <f t="shared" si="4"/>
        <v>0</v>
      </c>
      <c r="N30" s="79">
        <f t="shared" si="5"/>
        <v>0</v>
      </c>
      <c r="O30" s="83" t="str">
        <f t="shared" si="6"/>
        <v>P</v>
      </c>
      <c r="P30" s="83" t="str">
        <f ca="1">INDEX([17]Portfolios!A$3:G$929,MATCH(D30,[17]Portfolios!B$3:B$929,0),7)</f>
        <v>IMCANADA</v>
      </c>
      <c r="Q30" s="83">
        <f ca="1">IF($O30="P",INDEX('[17]Date Master'!I$3:J$332,MATCH($H30,'[17]Date Master'!I$3:I$332,0),2),0)</f>
        <v>6</v>
      </c>
      <c r="R30" s="83">
        <f ca="1">IF($O30="D",INDEX('[17]Date Master'!O$3:P$332,MATCH($H30,'[17]Date Master'!O$3:O$332,0),2),0)</f>
        <v>0</v>
      </c>
      <c r="S30" s="83">
        <f ca="1">IF($O30="PHY",INDEX('[17]Date Master'!R$3:S$332,MATCH($H30,'[17]Date Master'!R$3:R$332,0),2),0)</f>
        <v>0</v>
      </c>
      <c r="T30" s="83">
        <f ca="1">IF($O30="G",INDEX('[17]Date Master'!R$3:S$332,MATCH($H30,'[17]Date Master'!R$3:R$332,0),2),0)</f>
        <v>0</v>
      </c>
      <c r="U30" s="83">
        <f t="shared" si="7"/>
        <v>6</v>
      </c>
      <c r="V30" s="83" t="str">
        <f t="shared" si="8"/>
        <v>IMCANADAP6</v>
      </c>
      <c r="W30" s="83" t="str">
        <f ca="1">IF(ISNA(V30),"-",INDEX([17]Portfolios!A$3:H$827,MATCH(D30,[17]Portfolios!B$3:B$827,0),7)&amp;H30)</f>
        <v>IMCANADA36800</v>
      </c>
      <c r="X30" s="83" t="str">
        <f t="shared" si="9"/>
        <v>IMCANADAP36800</v>
      </c>
      <c r="Y30" s="83" t="str">
        <f t="shared" si="10"/>
        <v>IMCANADAP</v>
      </c>
      <c r="AC30" s="80">
        <v>36033</v>
      </c>
      <c r="AD30" s="81" t="s">
        <v>40</v>
      </c>
      <c r="AE30" s="81" t="s">
        <v>91</v>
      </c>
      <c r="AF30" s="81" t="s">
        <v>66</v>
      </c>
      <c r="AG30" t="s">
        <v>21</v>
      </c>
      <c r="AH30" t="str">
        <f t="shared" si="11"/>
        <v>IMCAN-ERMS-XL-PRCIF-NWPL-ROCK/CA</v>
      </c>
    </row>
    <row r="31" spans="1:36" x14ac:dyDescent="0.2">
      <c r="A31" s="80">
        <v>36698</v>
      </c>
      <c r="B31" t="s">
        <v>67</v>
      </c>
      <c r="C31" t="s">
        <v>68</v>
      </c>
      <c r="D31" t="s">
        <v>105</v>
      </c>
      <c r="E31" t="s">
        <v>21</v>
      </c>
      <c r="G31" t="s">
        <v>99</v>
      </c>
      <c r="H31" s="80">
        <v>36678</v>
      </c>
      <c r="I31">
        <v>0</v>
      </c>
      <c r="J31" s="79">
        <f t="shared" si="1"/>
        <v>0</v>
      </c>
      <c r="K31" s="79" t="e">
        <f t="shared" si="2"/>
        <v>#N/A</v>
      </c>
      <c r="L31" s="79" t="str">
        <f t="shared" si="3"/>
        <v>NGGJ36678</v>
      </c>
      <c r="M31" s="79">
        <f t="shared" si="4"/>
        <v>0</v>
      </c>
      <c r="N31" s="79">
        <f t="shared" si="5"/>
        <v>0</v>
      </c>
      <c r="O31" s="83" t="str">
        <f t="shared" si="6"/>
        <v>P</v>
      </c>
      <c r="P31" s="83" t="str">
        <f ca="1">INDEX([17]Portfolios!A$3:G$929,MATCH(D31,[17]Portfolios!B$3:B$929,0),7)</f>
        <v>IMCANADA</v>
      </c>
      <c r="Q31" s="83" t="e">
        <f ca="1">IF($O31="P",INDEX('[17]Date Master'!I$3:J$332,MATCH($H31,'[17]Date Master'!I$3:I$332,0),2),0)</f>
        <v>#N/A</v>
      </c>
      <c r="R31" s="83">
        <f ca="1">IF($O31="D",INDEX('[17]Date Master'!O$3:P$332,MATCH($H31,'[17]Date Master'!O$3:O$332,0),2),0)</f>
        <v>0</v>
      </c>
      <c r="S31" s="83">
        <f ca="1">IF($O31="PHY",INDEX('[17]Date Master'!R$3:S$332,MATCH($H31,'[17]Date Master'!R$3:R$332,0),2),0)</f>
        <v>0</v>
      </c>
      <c r="T31" s="83">
        <f ca="1">IF($O31="G",INDEX('[17]Date Master'!R$3:S$332,MATCH($H31,'[17]Date Master'!R$3:R$332,0),2),0)</f>
        <v>0</v>
      </c>
      <c r="U31" s="83" t="e">
        <f t="shared" si="7"/>
        <v>#N/A</v>
      </c>
      <c r="V31" s="83" t="e">
        <f t="shared" si="8"/>
        <v>#N/A</v>
      </c>
      <c r="W31" s="83" t="str">
        <f ca="1">IF(ISNA(V31),"-",INDEX([17]Portfolios!A$3:H$827,MATCH(D31,[17]Portfolios!B$3:B$827,0),7)&amp;H31)</f>
        <v>-</v>
      </c>
      <c r="X31" s="83" t="str">
        <f t="shared" si="9"/>
        <v>-</v>
      </c>
      <c r="Y31" s="83" t="str">
        <f t="shared" si="10"/>
        <v>IMCANADAP</v>
      </c>
      <c r="AC31" s="80">
        <v>36033</v>
      </c>
      <c r="AD31" s="81" t="s">
        <v>40</v>
      </c>
      <c r="AE31" s="81" t="s">
        <v>91</v>
      </c>
      <c r="AF31" s="81" t="s">
        <v>94</v>
      </c>
      <c r="AG31" t="s">
        <v>21</v>
      </c>
      <c r="AH31" t="str">
        <f t="shared" si="11"/>
        <v>IMCAN-ERMS-XL-PRCNGI-MALIN/FP</v>
      </c>
    </row>
    <row r="32" spans="1:36" x14ac:dyDescent="0.2">
      <c r="A32" s="80">
        <v>36698</v>
      </c>
      <c r="B32" t="s">
        <v>67</v>
      </c>
      <c r="C32" t="s">
        <v>68</v>
      </c>
      <c r="D32" t="s">
        <v>69</v>
      </c>
      <c r="E32" t="s">
        <v>44</v>
      </c>
      <c r="F32" t="s">
        <v>19</v>
      </c>
      <c r="G32" t="s">
        <v>43</v>
      </c>
      <c r="H32" s="80">
        <v>36678</v>
      </c>
      <c r="I32">
        <v>-40000</v>
      </c>
      <c r="J32" s="79">
        <f t="shared" si="1"/>
        <v>8000</v>
      </c>
      <c r="K32" s="79">
        <f t="shared" si="2"/>
        <v>-0.2</v>
      </c>
      <c r="L32" s="79" t="str">
        <f t="shared" si="3"/>
        <v>GD-AECOUS-DAILY36678</v>
      </c>
      <c r="M32" s="79">
        <f t="shared" si="4"/>
        <v>-4</v>
      </c>
      <c r="N32" s="79">
        <f t="shared" si="5"/>
        <v>0.8</v>
      </c>
      <c r="O32" s="83" t="str">
        <f t="shared" si="6"/>
        <v>G</v>
      </c>
      <c r="P32" s="83" t="str">
        <f ca="1">INDEX([17]Portfolios!A$3:G$929,MATCH(D32,[17]Portfolios!B$3:B$929,0),7)</f>
        <v>IMCANADA</v>
      </c>
      <c r="Q32" s="83">
        <f ca="1">IF($O32="P",INDEX('[17]Date Master'!I$3:J$332,MATCH($H32,'[17]Date Master'!I$3:I$332,0),2),0)</f>
        <v>0</v>
      </c>
      <c r="R32" s="83">
        <f ca="1">IF($O32="D",INDEX('[17]Date Master'!O$3:P$332,MATCH($H32,'[17]Date Master'!O$3:O$332,0),2),0)</f>
        <v>0</v>
      </c>
      <c r="S32" s="83">
        <f ca="1">IF($O32="PHY",INDEX('[17]Date Master'!R$3:S$332,MATCH($H32,'[17]Date Master'!R$3:R$332,0),2),0)</f>
        <v>0</v>
      </c>
      <c r="T32" s="83">
        <f ca="1">IF($O32="G",INDEX('[17]Date Master'!R$3:S$332,MATCH($H32,'[17]Date Master'!R$3:R$332,0),2),0)</f>
        <v>1</v>
      </c>
      <c r="U32" s="83">
        <f t="shared" si="7"/>
        <v>1</v>
      </c>
      <c r="V32" s="83" t="str">
        <f t="shared" si="8"/>
        <v>IMCANADAG1</v>
      </c>
      <c r="W32" s="83" t="str">
        <f ca="1">IF(ISNA(V32),"-",INDEX([17]Portfolios!A$3:H$827,MATCH(D32,[17]Portfolios!B$3:B$827,0),7)&amp;H32)</f>
        <v>IMCANADA36678</v>
      </c>
      <c r="X32" s="83" t="str">
        <f t="shared" si="9"/>
        <v>IMCANADAM36678</v>
      </c>
      <c r="Y32" s="83" t="str">
        <f t="shared" si="10"/>
        <v>IMCANADAG</v>
      </c>
      <c r="AC32" s="80">
        <v>36033</v>
      </c>
      <c r="AD32" s="81" t="s">
        <v>40</v>
      </c>
      <c r="AE32" s="81" t="s">
        <v>95</v>
      </c>
      <c r="AF32" s="81" t="s">
        <v>88</v>
      </c>
      <c r="AG32" t="s">
        <v>20</v>
      </c>
      <c r="AH32" t="str">
        <f t="shared" si="11"/>
        <v>IMCAN-ERMS-XL-BASCGPR-AECO/BASIS</v>
      </c>
    </row>
    <row r="33" spans="1:34" x14ac:dyDescent="0.2">
      <c r="A33" s="80">
        <v>36698</v>
      </c>
      <c r="B33" t="s">
        <v>67</v>
      </c>
      <c r="C33" t="s">
        <v>68</v>
      </c>
      <c r="D33" t="s">
        <v>69</v>
      </c>
      <c r="E33" t="s">
        <v>44</v>
      </c>
      <c r="F33" t="s">
        <v>19</v>
      </c>
      <c r="G33" t="s">
        <v>42</v>
      </c>
      <c r="H33" s="80">
        <v>36678</v>
      </c>
      <c r="I33">
        <v>807384</v>
      </c>
      <c r="J33" s="79">
        <f t="shared" si="1"/>
        <v>0</v>
      </c>
      <c r="K33" s="79" t="e">
        <f t="shared" si="2"/>
        <v>#N/A</v>
      </c>
      <c r="L33" s="79" t="str">
        <f t="shared" si="3"/>
        <v>GD-CGPR-AECO/AV36678</v>
      </c>
      <c r="M33" s="79">
        <f t="shared" si="4"/>
        <v>80.738399999999999</v>
      </c>
      <c r="N33" s="79">
        <f t="shared" si="5"/>
        <v>0</v>
      </c>
      <c r="O33" s="83" t="str">
        <f t="shared" si="6"/>
        <v>PHY</v>
      </c>
      <c r="P33" s="83" t="str">
        <f ca="1">INDEX([17]Portfolios!A$3:G$929,MATCH(D33,[17]Portfolios!B$3:B$929,0),7)</f>
        <v>IMCANADA</v>
      </c>
      <c r="Q33" s="83">
        <f ca="1">IF($O33="P",INDEX('[17]Date Master'!I$3:J$332,MATCH($H33,'[17]Date Master'!I$3:I$332,0),2),0)</f>
        <v>0</v>
      </c>
      <c r="R33" s="83">
        <f ca="1">IF($O33="D",INDEX('[17]Date Master'!O$3:P$332,MATCH($H33,'[17]Date Master'!O$3:O$332,0),2),0)</f>
        <v>0</v>
      </c>
      <c r="S33" s="83">
        <f ca="1">IF($O33="PHY",INDEX('[17]Date Master'!R$3:S$332,MATCH($H33,'[17]Date Master'!R$3:R$332,0),2),0)</f>
        <v>1</v>
      </c>
      <c r="T33" s="83">
        <f ca="1">IF($O33="G",INDEX('[17]Date Master'!R$3:S$332,MATCH($H33,'[17]Date Master'!R$3:R$332,0),2),0)</f>
        <v>0</v>
      </c>
      <c r="U33" s="83">
        <f t="shared" si="7"/>
        <v>1</v>
      </c>
      <c r="V33" s="83" t="str">
        <f t="shared" si="8"/>
        <v>IMCANADAPHY1</v>
      </c>
      <c r="W33" s="83" t="str">
        <f ca="1">IF(ISNA(V33),"-",INDEX([17]Portfolios!A$3:H$827,MATCH(D33,[17]Portfolios!B$3:B$827,0),7)&amp;H33)</f>
        <v>IMCANADA36678</v>
      </c>
      <c r="X33" s="83" t="str">
        <f t="shared" si="9"/>
        <v>IMCANADAM36678</v>
      </c>
      <c r="Y33" s="83" t="str">
        <f t="shared" si="10"/>
        <v>IMCANADAPHY</v>
      </c>
      <c r="AC33" s="80">
        <v>36033</v>
      </c>
      <c r="AD33" s="81" t="s">
        <v>40</v>
      </c>
      <c r="AE33" s="81" t="s">
        <v>96</v>
      </c>
      <c r="AF33" s="81" t="s">
        <v>47</v>
      </c>
      <c r="AG33" t="s">
        <v>19</v>
      </c>
      <c r="AH33" t="str">
        <f t="shared" si="11"/>
        <v>IMCAN-ERMS-XL-GDLGDP-HEHUB</v>
      </c>
    </row>
    <row r="34" spans="1:34" x14ac:dyDescent="0.2">
      <c r="A34" s="85">
        <v>36698</v>
      </c>
      <c r="B34" t="s">
        <v>67</v>
      </c>
      <c r="C34" t="s">
        <v>68</v>
      </c>
      <c r="D34" t="s">
        <v>69</v>
      </c>
      <c r="E34" t="s">
        <v>44</v>
      </c>
      <c r="F34" t="s">
        <v>19</v>
      </c>
      <c r="G34" t="s">
        <v>47</v>
      </c>
      <c r="H34" s="80">
        <v>36678</v>
      </c>
      <c r="I34">
        <v>200000</v>
      </c>
      <c r="J34" s="79">
        <f t="shared" si="1"/>
        <v>220000.00000000003</v>
      </c>
      <c r="K34" s="79">
        <f t="shared" si="2"/>
        <v>1.1000000000000001</v>
      </c>
      <c r="L34" s="79" t="str">
        <f t="shared" si="3"/>
        <v>GDP-HEHUB36678</v>
      </c>
      <c r="M34" s="79">
        <f t="shared" si="4"/>
        <v>20</v>
      </c>
      <c r="N34" s="79">
        <f t="shared" si="5"/>
        <v>22.000000000000004</v>
      </c>
      <c r="O34" s="83" t="str">
        <f t="shared" si="6"/>
        <v>G</v>
      </c>
      <c r="P34" s="83" t="str">
        <f ca="1">INDEX([17]Portfolios!A$3:G$929,MATCH(D34,[17]Portfolios!B$3:B$929,0),7)</f>
        <v>IMCANADA</v>
      </c>
      <c r="Q34" s="83">
        <f ca="1">IF($O34="P",INDEX('[17]Date Master'!I$3:J$332,MATCH($H34,'[17]Date Master'!I$3:I$332,0),2),0)</f>
        <v>0</v>
      </c>
      <c r="R34" s="83">
        <f ca="1">IF($O34="D",INDEX('[17]Date Master'!O$3:P$332,MATCH($H34,'[17]Date Master'!O$3:O$332,0),2),0)</f>
        <v>0</v>
      </c>
      <c r="S34" s="83">
        <f ca="1">IF($O34="PHY",INDEX('[17]Date Master'!R$3:S$332,MATCH($H34,'[17]Date Master'!R$3:R$332,0),2),0)</f>
        <v>0</v>
      </c>
      <c r="T34" s="83">
        <f ca="1">IF($O34="G",INDEX('[17]Date Master'!R$3:S$332,MATCH($H34,'[17]Date Master'!R$3:R$332,0),2),0)</f>
        <v>1</v>
      </c>
      <c r="U34" s="83">
        <f t="shared" si="7"/>
        <v>1</v>
      </c>
      <c r="V34" s="83" t="str">
        <f t="shared" si="8"/>
        <v>IMCANADAG1</v>
      </c>
      <c r="W34" s="83" t="str">
        <f ca="1">IF(ISNA(V34),"-",INDEX([17]Portfolios!A$3:H$827,MATCH(D34,[17]Portfolios!B$3:B$827,0),7)&amp;H34)</f>
        <v>IMCANADA36678</v>
      </c>
      <c r="X34" s="83" t="str">
        <f t="shared" si="9"/>
        <v>IMCANADAM36678</v>
      </c>
      <c r="Y34" s="83" t="str">
        <f t="shared" si="10"/>
        <v>IMCANADAG</v>
      </c>
      <c r="AC34" s="80">
        <v>36033</v>
      </c>
      <c r="AD34" s="81" t="s">
        <v>40</v>
      </c>
      <c r="AE34" t="s">
        <v>86</v>
      </c>
      <c r="AF34" t="s">
        <v>100</v>
      </c>
      <c r="AG34" t="s">
        <v>21</v>
      </c>
      <c r="AH34" t="s">
        <v>101</v>
      </c>
    </row>
    <row r="35" spans="1:34" x14ac:dyDescent="0.2">
      <c r="A35" s="85">
        <v>36698</v>
      </c>
      <c r="B35" t="s">
        <v>67</v>
      </c>
      <c r="C35" t="s">
        <v>68</v>
      </c>
      <c r="D35" t="s">
        <v>69</v>
      </c>
      <c r="E35" t="s">
        <v>44</v>
      </c>
      <c r="F35" t="s">
        <v>19</v>
      </c>
      <c r="G35" t="s">
        <v>87</v>
      </c>
      <c r="H35" s="80">
        <v>36678</v>
      </c>
      <c r="I35">
        <v>-80000</v>
      </c>
      <c r="J35" s="79">
        <f t="shared" si="1"/>
        <v>0</v>
      </c>
      <c r="K35" s="79" t="e">
        <f t="shared" si="2"/>
        <v>#N/A</v>
      </c>
      <c r="L35" s="79" t="str">
        <f t="shared" si="3"/>
        <v>GDP-KERN/OPAL36678</v>
      </c>
      <c r="M35" s="79">
        <f t="shared" si="4"/>
        <v>-8</v>
      </c>
      <c r="N35" s="79">
        <f t="shared" si="5"/>
        <v>0</v>
      </c>
      <c r="O35" s="83" t="str">
        <f t="shared" si="6"/>
        <v>G</v>
      </c>
      <c r="P35" s="83" t="str">
        <f ca="1">INDEX([17]Portfolios!A$3:G$929,MATCH(D35,[17]Portfolios!B$3:B$929,0),7)</f>
        <v>IMCANADA</v>
      </c>
      <c r="Q35" s="83">
        <f ca="1">IF($O35="P",INDEX('[17]Date Master'!I$3:J$332,MATCH($H35,'[17]Date Master'!I$3:I$332,0),2),0)</f>
        <v>0</v>
      </c>
      <c r="R35" s="83">
        <f ca="1">IF($O35="D",INDEX('[17]Date Master'!O$3:P$332,MATCH($H35,'[17]Date Master'!O$3:O$332,0),2),0)</f>
        <v>0</v>
      </c>
      <c r="S35" s="83">
        <f ca="1">IF($O35="PHY",INDEX('[17]Date Master'!R$3:S$332,MATCH($H35,'[17]Date Master'!R$3:R$332,0),2),0)</f>
        <v>0</v>
      </c>
      <c r="T35" s="83">
        <f ca="1">IF($O35="G",INDEX('[17]Date Master'!R$3:S$332,MATCH($H35,'[17]Date Master'!R$3:R$332,0),2),0)</f>
        <v>1</v>
      </c>
      <c r="U35" s="83">
        <f t="shared" si="7"/>
        <v>1</v>
      </c>
      <c r="V35" s="83" t="str">
        <f t="shared" si="8"/>
        <v>IMCANADAG1</v>
      </c>
      <c r="W35" s="83" t="str">
        <f ca="1">IF(ISNA(V35),"-",INDEX([17]Portfolios!A$3:H$827,MATCH(D35,[17]Portfolios!B$3:B$827,0),7)&amp;H35)</f>
        <v>IMCANADA36678</v>
      </c>
      <c r="X35" s="83" t="str">
        <f t="shared" si="9"/>
        <v>IMCANADAM36678</v>
      </c>
      <c r="Y35" s="83" t="str">
        <f t="shared" si="10"/>
        <v>IMCANADAG</v>
      </c>
      <c r="AC35" s="80">
        <v>36033</v>
      </c>
      <c r="AD35" s="81" t="s">
        <v>40</v>
      </c>
      <c r="AE35" t="s">
        <v>86</v>
      </c>
      <c r="AF35" t="s">
        <v>73</v>
      </c>
      <c r="AG35" t="s">
        <v>21</v>
      </c>
      <c r="AH35" t="s">
        <v>102</v>
      </c>
    </row>
    <row r="36" spans="1:34" x14ac:dyDescent="0.2">
      <c r="A36" s="85">
        <v>36698</v>
      </c>
      <c r="B36" t="s">
        <v>67</v>
      </c>
      <c r="C36" t="s">
        <v>68</v>
      </c>
      <c r="D36" t="s">
        <v>69</v>
      </c>
      <c r="E36" t="s">
        <v>44</v>
      </c>
      <c r="F36" t="s">
        <v>19</v>
      </c>
      <c r="G36" t="s">
        <v>113</v>
      </c>
      <c r="H36" s="80">
        <v>36708</v>
      </c>
      <c r="I36">
        <v>293288</v>
      </c>
      <c r="J36" s="79">
        <f t="shared" si="1"/>
        <v>0</v>
      </c>
      <c r="K36" s="79" t="e">
        <f t="shared" si="2"/>
        <v>#N/A</v>
      </c>
      <c r="L36" s="79" t="str">
        <f t="shared" si="3"/>
        <v>UNKNOWN36708</v>
      </c>
      <c r="M36" s="79">
        <f t="shared" si="4"/>
        <v>29.328800000000001</v>
      </c>
      <c r="N36" s="79">
        <f t="shared" si="5"/>
        <v>0</v>
      </c>
      <c r="O36" s="83" t="str">
        <f t="shared" si="6"/>
        <v>G</v>
      </c>
      <c r="P36" s="83" t="str">
        <f ca="1">INDEX([17]Portfolios!A$3:G$929,MATCH(D36,[17]Portfolios!B$3:B$929,0),7)</f>
        <v>IMCANADA</v>
      </c>
      <c r="Q36" s="83">
        <f ca="1">IF($O36="P",INDEX('[17]Date Master'!I$3:J$332,MATCH($H36,'[17]Date Master'!I$3:I$332,0),2),0)</f>
        <v>0</v>
      </c>
      <c r="R36" s="83">
        <f ca="1">IF($O36="D",INDEX('[17]Date Master'!O$3:P$332,MATCH($H36,'[17]Date Master'!O$3:O$332,0),2),0)</f>
        <v>0</v>
      </c>
      <c r="S36" s="83">
        <f ca="1">IF($O36="PHY",INDEX('[17]Date Master'!R$3:S$332,MATCH($H36,'[17]Date Master'!R$3:R$332,0),2),0)</f>
        <v>0</v>
      </c>
      <c r="T36" s="83">
        <f ca="1">IF($O36="G",INDEX('[17]Date Master'!R$3:S$332,MATCH($H36,'[17]Date Master'!R$3:R$332,0),2),0)</f>
        <v>3</v>
      </c>
      <c r="U36" s="83">
        <f t="shared" si="7"/>
        <v>3</v>
      </c>
      <c r="V36" s="83" t="str">
        <f t="shared" si="8"/>
        <v>IMCANADAG3</v>
      </c>
      <c r="W36" s="83" t="str">
        <f ca="1">IF(ISNA(V36),"-",INDEX([17]Portfolios!A$3:H$827,MATCH(D36,[17]Portfolios!B$3:B$827,0),7)&amp;H36)</f>
        <v>IMCANADA36708</v>
      </c>
      <c r="X36" s="83" t="str">
        <f t="shared" si="9"/>
        <v>IMCANADAM36708</v>
      </c>
      <c r="Y36" s="83" t="str">
        <f t="shared" si="10"/>
        <v>IMCANADAG</v>
      </c>
      <c r="AC36" s="80">
        <v>36033</v>
      </c>
      <c r="AD36" s="81" t="s">
        <v>40</v>
      </c>
      <c r="AE36" t="s">
        <v>86</v>
      </c>
      <c r="AF36" t="s">
        <v>99</v>
      </c>
      <c r="AG36" t="s">
        <v>21</v>
      </c>
      <c r="AH36" t="s">
        <v>103</v>
      </c>
    </row>
    <row r="37" spans="1:34" x14ac:dyDescent="0.2">
      <c r="A37" s="85">
        <v>36698</v>
      </c>
      <c r="B37" t="s">
        <v>67</v>
      </c>
      <c r="C37" t="s">
        <v>68</v>
      </c>
      <c r="D37" t="s">
        <v>86</v>
      </c>
      <c r="E37" t="s">
        <v>21</v>
      </c>
      <c r="G37" t="s">
        <v>88</v>
      </c>
      <c r="H37" s="80">
        <v>36678</v>
      </c>
      <c r="I37">
        <v>-4392660</v>
      </c>
      <c r="J37" s="79">
        <f t="shared" si="1"/>
        <v>0</v>
      </c>
      <c r="K37" s="79" t="e">
        <f t="shared" si="2"/>
        <v>#N/A</v>
      </c>
      <c r="L37" s="79" t="str">
        <f t="shared" si="3"/>
        <v>CGPR-AECO/BASIS36678</v>
      </c>
      <c r="M37" s="79">
        <f t="shared" si="4"/>
        <v>-439.26600000000002</v>
      </c>
      <c r="N37" s="79">
        <f t="shared" si="5"/>
        <v>0</v>
      </c>
      <c r="O37" s="83" t="str">
        <f t="shared" si="6"/>
        <v>P</v>
      </c>
      <c r="P37" s="83" t="str">
        <f ca="1">INDEX([17]Portfolios!A$3:G$929,MATCH(D37,[17]Portfolios!B$3:B$929,0),7)</f>
        <v>IMCANADA</v>
      </c>
      <c r="Q37" s="83" t="e">
        <f ca="1">IF($O37="P",INDEX('[17]Date Master'!I$3:J$332,MATCH($H37,'[17]Date Master'!I$3:I$332,0),2),0)</f>
        <v>#N/A</v>
      </c>
      <c r="R37" s="83">
        <f ca="1">IF($O37="D",INDEX('[17]Date Master'!O$3:P$332,MATCH($H37,'[17]Date Master'!O$3:O$332,0),2),0)</f>
        <v>0</v>
      </c>
      <c r="S37" s="83">
        <f ca="1">IF($O37="PHY",INDEX('[17]Date Master'!R$3:S$332,MATCH($H37,'[17]Date Master'!R$3:R$332,0),2),0)</f>
        <v>0</v>
      </c>
      <c r="T37" s="83">
        <f ca="1">IF($O37="G",INDEX('[17]Date Master'!R$3:S$332,MATCH($H37,'[17]Date Master'!R$3:R$332,0),2),0)</f>
        <v>0</v>
      </c>
      <c r="U37" s="83" t="e">
        <f t="shared" si="7"/>
        <v>#N/A</v>
      </c>
      <c r="V37" s="83" t="e">
        <f t="shared" si="8"/>
        <v>#N/A</v>
      </c>
      <c r="W37" s="83" t="str">
        <f ca="1">IF(ISNA(V37),"-",INDEX([17]Portfolios!A$3:H$827,MATCH(D37,[17]Portfolios!B$3:B$827,0),7)&amp;H37)</f>
        <v>-</v>
      </c>
      <c r="X37" s="83" t="str">
        <f t="shared" si="9"/>
        <v>-</v>
      </c>
      <c r="Y37" s="83" t="str">
        <f t="shared" si="10"/>
        <v>IMCANADAP</v>
      </c>
      <c r="AC37" s="80">
        <v>36033</v>
      </c>
      <c r="AD37" s="81" t="s">
        <v>40</v>
      </c>
      <c r="AE37" s="81" t="s">
        <v>69</v>
      </c>
      <c r="AF37" s="81" t="s">
        <v>87</v>
      </c>
      <c r="AG37" t="s">
        <v>19</v>
      </c>
      <c r="AH37" t="str">
        <f t="shared" ref="AH37:AH55" si="12">CONCATENATE(AE37,AF37)</f>
        <v>INTRA-CAND-WE-GD-GDLGDP-KERN/OPAL</v>
      </c>
    </row>
    <row r="38" spans="1:34" x14ac:dyDescent="0.2">
      <c r="A38" s="85">
        <v>36698</v>
      </c>
      <c r="B38" t="s">
        <v>67</v>
      </c>
      <c r="C38" t="s">
        <v>68</v>
      </c>
      <c r="D38" t="s">
        <v>86</v>
      </c>
      <c r="E38" t="s">
        <v>21</v>
      </c>
      <c r="G38" t="s">
        <v>88</v>
      </c>
      <c r="H38" s="80">
        <v>36708</v>
      </c>
      <c r="I38">
        <v>-2365304</v>
      </c>
      <c r="J38" s="79">
        <f t="shared" si="1"/>
        <v>0</v>
      </c>
      <c r="K38" s="79" t="e">
        <f t="shared" si="2"/>
        <v>#N/A</v>
      </c>
      <c r="L38" s="79" t="str">
        <f t="shared" si="3"/>
        <v>CGPR-AECO/BASIS36708</v>
      </c>
      <c r="M38" s="79">
        <f t="shared" si="4"/>
        <v>-236.53039999999999</v>
      </c>
      <c r="N38" s="79">
        <f t="shared" si="5"/>
        <v>0</v>
      </c>
      <c r="O38" s="83" t="str">
        <f t="shared" si="6"/>
        <v>P</v>
      </c>
      <c r="P38" s="83" t="str">
        <f ca="1">INDEX([17]Portfolios!A$3:G$929,MATCH(D38,[17]Portfolios!B$3:B$929,0),7)</f>
        <v>IMCANADA</v>
      </c>
      <c r="Q38" s="83">
        <f ca="1">IF($O38="P",INDEX('[17]Date Master'!I$3:J$332,MATCH($H38,'[17]Date Master'!I$3:I$332,0),2),0)</f>
        <v>3</v>
      </c>
      <c r="R38" s="83">
        <f ca="1">IF($O38="D",INDEX('[17]Date Master'!O$3:P$332,MATCH($H38,'[17]Date Master'!O$3:O$332,0),2),0)</f>
        <v>0</v>
      </c>
      <c r="S38" s="83">
        <f ca="1">IF($O38="PHY",INDEX('[17]Date Master'!R$3:S$332,MATCH($H38,'[17]Date Master'!R$3:R$332,0),2),0)</f>
        <v>0</v>
      </c>
      <c r="T38" s="83">
        <f ca="1">IF($O38="G",INDEX('[17]Date Master'!R$3:S$332,MATCH($H38,'[17]Date Master'!R$3:R$332,0),2),0)</f>
        <v>0</v>
      </c>
      <c r="U38" s="83">
        <f t="shared" si="7"/>
        <v>3</v>
      </c>
      <c r="V38" s="83" t="str">
        <f t="shared" si="8"/>
        <v>IMCANADAP3</v>
      </c>
      <c r="W38" s="83" t="str">
        <f ca="1">IF(ISNA(V38),"-",INDEX([17]Portfolios!A$3:H$827,MATCH(D38,[17]Portfolios!B$3:B$827,0),7)&amp;H38)</f>
        <v>IMCANADA36708</v>
      </c>
      <c r="X38" s="83" t="str">
        <f t="shared" si="9"/>
        <v>IMCANADAP36708</v>
      </c>
      <c r="Y38" s="83" t="str">
        <f t="shared" si="10"/>
        <v>IMCANADAP</v>
      </c>
      <c r="AC38" s="80">
        <v>36034</v>
      </c>
      <c r="AD38" s="81" t="s">
        <v>40</v>
      </c>
      <c r="AE38" t="s">
        <v>79</v>
      </c>
      <c r="AF38" t="s">
        <v>92</v>
      </c>
      <c r="AG38" t="s">
        <v>30</v>
      </c>
      <c r="AH38" t="str">
        <f t="shared" si="12"/>
        <v>INTRA-CAND-WEST-PHYCHIPPAWA-CDN/IM</v>
      </c>
    </row>
    <row r="39" spans="1:34" x14ac:dyDescent="0.2">
      <c r="A39" s="85">
        <v>36698</v>
      </c>
      <c r="B39" t="s">
        <v>67</v>
      </c>
      <c r="C39" t="s">
        <v>68</v>
      </c>
      <c r="D39" t="s">
        <v>86</v>
      </c>
      <c r="E39" t="s">
        <v>21</v>
      </c>
      <c r="G39" t="s">
        <v>88</v>
      </c>
      <c r="H39" s="80">
        <v>36739</v>
      </c>
      <c r="I39">
        <v>742221</v>
      </c>
      <c r="J39" s="79">
        <f t="shared" si="1"/>
        <v>0</v>
      </c>
      <c r="K39" s="79" t="e">
        <f t="shared" si="2"/>
        <v>#N/A</v>
      </c>
      <c r="L39" s="79" t="str">
        <f t="shared" si="3"/>
        <v>CGPR-AECO/BASIS36739</v>
      </c>
      <c r="M39" s="79">
        <f t="shared" si="4"/>
        <v>74.222099999999998</v>
      </c>
      <c r="N39" s="79">
        <f t="shared" si="5"/>
        <v>0</v>
      </c>
      <c r="O39" s="83" t="str">
        <f t="shared" si="6"/>
        <v>P</v>
      </c>
      <c r="P39" s="83" t="str">
        <f ca="1">INDEX([17]Portfolios!A$3:G$929,MATCH(D39,[17]Portfolios!B$3:B$929,0),7)</f>
        <v>IMCANADA</v>
      </c>
      <c r="Q39" s="83">
        <f ca="1">IF($O39="P",INDEX('[17]Date Master'!I$3:J$332,MATCH($H39,'[17]Date Master'!I$3:I$332,0),2),0)</f>
        <v>4</v>
      </c>
      <c r="R39" s="83">
        <f ca="1">IF($O39="D",INDEX('[17]Date Master'!O$3:P$332,MATCH($H39,'[17]Date Master'!O$3:O$332,0),2),0)</f>
        <v>0</v>
      </c>
      <c r="S39" s="83">
        <f ca="1">IF($O39="PHY",INDEX('[17]Date Master'!R$3:S$332,MATCH($H39,'[17]Date Master'!R$3:R$332,0),2),0)</f>
        <v>0</v>
      </c>
      <c r="T39" s="83">
        <f ca="1">IF($O39="G",INDEX('[17]Date Master'!R$3:S$332,MATCH($H39,'[17]Date Master'!R$3:R$332,0),2),0)</f>
        <v>0</v>
      </c>
      <c r="U39" s="83">
        <f t="shared" si="7"/>
        <v>4</v>
      </c>
      <c r="V39" s="83" t="str">
        <f t="shared" si="8"/>
        <v>IMCANADAP4</v>
      </c>
      <c r="W39" s="83" t="str">
        <f ca="1">IF(ISNA(V39),"-",INDEX([17]Portfolios!A$3:H$827,MATCH(D39,[17]Portfolios!B$3:B$827,0),7)&amp;H39)</f>
        <v>IMCANADA36739</v>
      </c>
      <c r="X39" s="83" t="str">
        <f t="shared" si="9"/>
        <v>IMCANADAP36739</v>
      </c>
      <c r="Y39" s="83" t="str">
        <f t="shared" si="10"/>
        <v>IMCANADAP</v>
      </c>
      <c r="AC39" s="80">
        <v>36035</v>
      </c>
      <c r="AD39" s="81" t="s">
        <v>40</v>
      </c>
      <c r="AE39" t="s">
        <v>79</v>
      </c>
      <c r="AF39" t="s">
        <v>92</v>
      </c>
      <c r="AG39" t="s">
        <v>30</v>
      </c>
      <c r="AH39" t="str">
        <f t="shared" si="12"/>
        <v>INTRA-CAND-WEST-PHYCHIPPAWA-CDN/IM</v>
      </c>
    </row>
    <row r="40" spans="1:34" x14ac:dyDescent="0.2">
      <c r="A40" s="85">
        <v>36698</v>
      </c>
      <c r="B40" t="s">
        <v>67</v>
      </c>
      <c r="C40" t="s">
        <v>68</v>
      </c>
      <c r="D40" t="s">
        <v>86</v>
      </c>
      <c r="E40" t="s">
        <v>21</v>
      </c>
      <c r="G40" t="s">
        <v>88</v>
      </c>
      <c r="H40" s="80">
        <v>36770</v>
      </c>
      <c r="I40">
        <v>714707</v>
      </c>
      <c r="J40" s="79">
        <f t="shared" si="1"/>
        <v>0</v>
      </c>
      <c r="K40" s="79" t="e">
        <f t="shared" si="2"/>
        <v>#N/A</v>
      </c>
      <c r="L40" s="79" t="str">
        <f t="shared" si="3"/>
        <v>CGPR-AECO/BASIS36770</v>
      </c>
      <c r="M40" s="79">
        <f t="shared" si="4"/>
        <v>71.470699999999994</v>
      </c>
      <c r="N40" s="79">
        <f t="shared" si="5"/>
        <v>0</v>
      </c>
      <c r="O40" s="83" t="str">
        <f t="shared" si="6"/>
        <v>P</v>
      </c>
      <c r="P40" s="83" t="str">
        <f ca="1">INDEX([17]Portfolios!A$3:G$929,MATCH(D40,[17]Portfolios!B$3:B$929,0),7)</f>
        <v>IMCANADA</v>
      </c>
      <c r="Q40" s="83">
        <f ca="1">IF($O40="P",INDEX('[17]Date Master'!I$3:J$332,MATCH($H40,'[17]Date Master'!I$3:I$332,0),2),0)</f>
        <v>5</v>
      </c>
      <c r="R40" s="83">
        <f ca="1">IF($O40="D",INDEX('[17]Date Master'!O$3:P$332,MATCH($H40,'[17]Date Master'!O$3:O$332,0),2),0)</f>
        <v>0</v>
      </c>
      <c r="S40" s="83">
        <f ca="1">IF($O40="PHY",INDEX('[17]Date Master'!R$3:S$332,MATCH($H40,'[17]Date Master'!R$3:R$332,0),2),0)</f>
        <v>0</v>
      </c>
      <c r="T40" s="83">
        <f ca="1">IF($O40="G",INDEX('[17]Date Master'!R$3:S$332,MATCH($H40,'[17]Date Master'!R$3:R$332,0),2),0)</f>
        <v>0</v>
      </c>
      <c r="U40" s="83">
        <f t="shared" si="7"/>
        <v>5</v>
      </c>
      <c r="V40" s="83" t="str">
        <f t="shared" si="8"/>
        <v>IMCANADAP5</v>
      </c>
      <c r="W40" s="83" t="str">
        <f ca="1">IF(ISNA(V40),"-",INDEX([17]Portfolios!A$3:H$827,MATCH(D40,[17]Portfolios!B$3:B$827,0),7)&amp;H40)</f>
        <v>IMCANADA36770</v>
      </c>
      <c r="X40" s="83" t="str">
        <f t="shared" si="9"/>
        <v>IMCANADAP36770</v>
      </c>
      <c r="Y40" s="83" t="str">
        <f t="shared" si="10"/>
        <v>IMCANADAP</v>
      </c>
      <c r="AC40" s="80">
        <v>36036</v>
      </c>
      <c r="AD40" s="81" t="s">
        <v>40</v>
      </c>
      <c r="AE40" t="s">
        <v>79</v>
      </c>
      <c r="AF40" t="s">
        <v>46</v>
      </c>
      <c r="AG40" t="s">
        <v>30</v>
      </c>
      <c r="AH40" t="str">
        <f t="shared" si="12"/>
        <v>INTRA-CAND-WEST-PHYCHIPPAWA/IM</v>
      </c>
    </row>
    <row r="41" spans="1:34" x14ac:dyDescent="0.2">
      <c r="A41" s="85">
        <v>36698</v>
      </c>
      <c r="B41" t="s">
        <v>67</v>
      </c>
      <c r="C41" t="s">
        <v>68</v>
      </c>
      <c r="D41" t="s">
        <v>86</v>
      </c>
      <c r="E41" t="s">
        <v>21</v>
      </c>
      <c r="G41" t="s">
        <v>88</v>
      </c>
      <c r="H41" s="80">
        <v>36800</v>
      </c>
      <c r="I41">
        <v>582474</v>
      </c>
      <c r="J41" s="79">
        <f t="shared" si="1"/>
        <v>0</v>
      </c>
      <c r="K41" s="79" t="e">
        <f t="shared" si="2"/>
        <v>#N/A</v>
      </c>
      <c r="L41" s="79" t="str">
        <f t="shared" si="3"/>
        <v>CGPR-AECO/BASIS36800</v>
      </c>
      <c r="M41" s="79">
        <f t="shared" si="4"/>
        <v>58.247399999999999</v>
      </c>
      <c r="N41" s="79">
        <f t="shared" si="5"/>
        <v>0</v>
      </c>
      <c r="O41" s="83" t="str">
        <f t="shared" si="6"/>
        <v>P</v>
      </c>
      <c r="P41" s="83" t="str">
        <f ca="1">INDEX([17]Portfolios!A$3:G$929,MATCH(D41,[17]Portfolios!B$3:B$929,0),7)</f>
        <v>IMCANADA</v>
      </c>
      <c r="Q41" s="83">
        <f ca="1">IF($O41="P",INDEX('[17]Date Master'!I$3:J$332,MATCH($H41,'[17]Date Master'!I$3:I$332,0),2),0)</f>
        <v>6</v>
      </c>
      <c r="R41" s="83">
        <f ca="1">IF($O41="D",INDEX('[17]Date Master'!O$3:P$332,MATCH($H41,'[17]Date Master'!O$3:O$332,0),2),0)</f>
        <v>0</v>
      </c>
      <c r="S41" s="83">
        <f ca="1">IF($O41="PHY",INDEX('[17]Date Master'!R$3:S$332,MATCH($H41,'[17]Date Master'!R$3:R$332,0),2),0)</f>
        <v>0</v>
      </c>
      <c r="T41" s="83">
        <f ca="1">IF($O41="G",INDEX('[17]Date Master'!R$3:S$332,MATCH($H41,'[17]Date Master'!R$3:R$332,0),2),0)</f>
        <v>0</v>
      </c>
      <c r="U41" s="83">
        <f t="shared" si="7"/>
        <v>6</v>
      </c>
      <c r="V41" s="83" t="str">
        <f t="shared" si="8"/>
        <v>IMCANADAP6</v>
      </c>
      <c r="W41" s="83" t="str">
        <f ca="1">IF(ISNA(V41),"-",INDEX([17]Portfolios!A$3:H$827,MATCH(D41,[17]Portfolios!B$3:B$827,0),7)&amp;H41)</f>
        <v>IMCANADA36800</v>
      </c>
      <c r="X41" s="83" t="str">
        <f t="shared" si="9"/>
        <v>IMCANADAP36800</v>
      </c>
      <c r="Y41" s="83" t="str">
        <f t="shared" si="10"/>
        <v>IMCANADAP</v>
      </c>
      <c r="AC41" s="80">
        <v>36033</v>
      </c>
      <c r="AD41" s="81" t="s">
        <v>40</v>
      </c>
      <c r="AE41" t="s">
        <v>79</v>
      </c>
      <c r="AF41" t="s">
        <v>93</v>
      </c>
      <c r="AG41" t="s">
        <v>30</v>
      </c>
      <c r="AH41" t="str">
        <f t="shared" si="12"/>
        <v>INTRA-CAND-WEST-PHYEMERSON-ONT</v>
      </c>
    </row>
    <row r="42" spans="1:34" x14ac:dyDescent="0.2">
      <c r="A42" s="85">
        <v>36698</v>
      </c>
      <c r="B42" t="s">
        <v>67</v>
      </c>
      <c r="C42" t="s">
        <v>68</v>
      </c>
      <c r="D42" t="s">
        <v>86</v>
      </c>
      <c r="E42" t="s">
        <v>21</v>
      </c>
      <c r="G42" t="s">
        <v>89</v>
      </c>
      <c r="H42" s="80">
        <v>36678</v>
      </c>
      <c r="I42">
        <v>-900000</v>
      </c>
      <c r="J42" s="79">
        <f t="shared" si="1"/>
        <v>0</v>
      </c>
      <c r="K42" s="79" t="e">
        <f t="shared" si="2"/>
        <v>#N/A</v>
      </c>
      <c r="L42" s="79" t="str">
        <f t="shared" si="3"/>
        <v>IF-NWPL_ROCKY_M36678</v>
      </c>
      <c r="M42" s="79">
        <f t="shared" si="4"/>
        <v>-90</v>
      </c>
      <c r="N42" s="79">
        <f t="shared" si="5"/>
        <v>0</v>
      </c>
      <c r="O42" s="83" t="str">
        <f t="shared" si="6"/>
        <v>P</v>
      </c>
      <c r="P42" s="83" t="str">
        <f ca="1">INDEX([17]Portfolios!A$3:G$929,MATCH(D42,[17]Portfolios!B$3:B$929,0),7)</f>
        <v>IMCANADA</v>
      </c>
      <c r="Q42" s="83" t="e">
        <f ca="1">IF($O42="P",INDEX('[17]Date Master'!I$3:J$332,MATCH($H42,'[17]Date Master'!I$3:I$332,0),2),0)</f>
        <v>#N/A</v>
      </c>
      <c r="R42" s="83">
        <f ca="1">IF($O42="D",INDEX('[17]Date Master'!O$3:P$332,MATCH($H42,'[17]Date Master'!O$3:O$332,0),2),0)</f>
        <v>0</v>
      </c>
      <c r="S42" s="83">
        <f ca="1">IF($O42="PHY",INDEX('[17]Date Master'!R$3:S$332,MATCH($H42,'[17]Date Master'!R$3:R$332,0),2),0)</f>
        <v>0</v>
      </c>
      <c r="T42" s="83">
        <f ca="1">IF($O42="G",INDEX('[17]Date Master'!R$3:S$332,MATCH($H42,'[17]Date Master'!R$3:R$332,0),2),0)</f>
        <v>0</v>
      </c>
      <c r="U42" s="83" t="e">
        <f t="shared" si="7"/>
        <v>#N/A</v>
      </c>
      <c r="V42" s="83" t="e">
        <f t="shared" si="8"/>
        <v>#N/A</v>
      </c>
      <c r="W42" s="83" t="str">
        <f ca="1">IF(ISNA(V42),"-",INDEX([17]Portfolios!A$3:H$827,MATCH(D42,[17]Portfolios!B$3:B$827,0),7)&amp;H42)</f>
        <v>-</v>
      </c>
      <c r="X42" s="83" t="str">
        <f t="shared" si="9"/>
        <v>-</v>
      </c>
      <c r="Y42" s="83" t="str">
        <f t="shared" si="10"/>
        <v>IMCANADAP</v>
      </c>
      <c r="AC42" s="80">
        <v>36033</v>
      </c>
      <c r="AD42" s="81" t="s">
        <v>40</v>
      </c>
      <c r="AE42" t="s">
        <v>79</v>
      </c>
      <c r="AF42" t="s">
        <v>93</v>
      </c>
      <c r="AG42" t="s">
        <v>30</v>
      </c>
      <c r="AH42" t="str">
        <f t="shared" si="12"/>
        <v>INTRA-CAND-WEST-PHYEMERSON-ONT</v>
      </c>
    </row>
    <row r="43" spans="1:34" x14ac:dyDescent="0.2">
      <c r="A43" s="85">
        <v>36698</v>
      </c>
      <c r="B43" t="s">
        <v>67</v>
      </c>
      <c r="C43" t="s">
        <v>68</v>
      </c>
      <c r="D43" t="s">
        <v>86</v>
      </c>
      <c r="E43" t="s">
        <v>21</v>
      </c>
      <c r="G43" t="s">
        <v>89</v>
      </c>
      <c r="H43" s="80">
        <v>36708</v>
      </c>
      <c r="I43">
        <v>154753</v>
      </c>
      <c r="J43" s="79">
        <f t="shared" si="1"/>
        <v>0</v>
      </c>
      <c r="K43" s="79" t="e">
        <f t="shared" si="2"/>
        <v>#N/A</v>
      </c>
      <c r="L43" s="79" t="str">
        <f t="shared" si="3"/>
        <v>IF-NWPL_ROCKY_M36708</v>
      </c>
      <c r="M43" s="79">
        <f t="shared" si="4"/>
        <v>15.475300000000001</v>
      </c>
      <c r="N43" s="79">
        <f t="shared" si="5"/>
        <v>0</v>
      </c>
      <c r="O43" s="83" t="str">
        <f t="shared" si="6"/>
        <v>P</v>
      </c>
      <c r="P43" s="83" t="str">
        <f ca="1">INDEX([17]Portfolios!A$3:G$929,MATCH(D43,[17]Portfolios!B$3:B$929,0),7)</f>
        <v>IMCANADA</v>
      </c>
      <c r="Q43" s="83">
        <f ca="1">IF($O43="P",INDEX('[17]Date Master'!I$3:J$332,MATCH($H43,'[17]Date Master'!I$3:I$332,0),2),0)</f>
        <v>3</v>
      </c>
      <c r="R43" s="83">
        <f ca="1">IF($O43="D",INDEX('[17]Date Master'!O$3:P$332,MATCH($H43,'[17]Date Master'!O$3:O$332,0),2),0)</f>
        <v>0</v>
      </c>
      <c r="S43" s="83">
        <f ca="1">IF($O43="PHY",INDEX('[17]Date Master'!R$3:S$332,MATCH($H43,'[17]Date Master'!R$3:R$332,0),2),0)</f>
        <v>0</v>
      </c>
      <c r="T43" s="83">
        <f ca="1">IF($O43="G",INDEX('[17]Date Master'!R$3:S$332,MATCH($H43,'[17]Date Master'!R$3:R$332,0),2),0)</f>
        <v>0</v>
      </c>
      <c r="U43" s="83">
        <f t="shared" si="7"/>
        <v>3</v>
      </c>
      <c r="V43" s="83" t="str">
        <f t="shared" si="8"/>
        <v>IMCANADAP3</v>
      </c>
      <c r="W43" s="83" t="str">
        <f ca="1">IF(ISNA(V43),"-",INDEX([17]Portfolios!A$3:H$827,MATCH(D43,[17]Portfolios!B$3:B$827,0),7)&amp;H43)</f>
        <v>IMCANADA36708</v>
      </c>
      <c r="X43" s="83" t="str">
        <f t="shared" si="9"/>
        <v>IMCANADAP36708</v>
      </c>
      <c r="Y43" s="83" t="str">
        <f t="shared" si="10"/>
        <v>IMCANADAP</v>
      </c>
      <c r="AC43" s="80">
        <v>36033</v>
      </c>
      <c r="AD43" s="81" t="s">
        <v>40</v>
      </c>
      <c r="AE43" t="s">
        <v>79</v>
      </c>
      <c r="AF43" t="s">
        <v>97</v>
      </c>
      <c r="AG43" t="s">
        <v>30</v>
      </c>
      <c r="AH43" t="str">
        <f t="shared" si="12"/>
        <v>INTRA-CAND-WEST-PHYGD-AECOUSD-DAIL</v>
      </c>
    </row>
    <row r="44" spans="1:34" x14ac:dyDescent="0.2">
      <c r="A44" s="85">
        <v>36698</v>
      </c>
      <c r="B44" t="s">
        <v>67</v>
      </c>
      <c r="C44" t="s">
        <v>68</v>
      </c>
      <c r="D44" t="s">
        <v>86</v>
      </c>
      <c r="E44" t="s">
        <v>21</v>
      </c>
      <c r="G44" t="s">
        <v>71</v>
      </c>
      <c r="H44" s="80">
        <v>36678</v>
      </c>
      <c r="I44">
        <v>0</v>
      </c>
      <c r="J44" s="79">
        <f t="shared" si="1"/>
        <v>0</v>
      </c>
      <c r="K44" s="79">
        <f t="shared" si="2"/>
        <v>1</v>
      </c>
      <c r="L44" s="79" t="str">
        <f t="shared" si="3"/>
        <v>NG36678</v>
      </c>
      <c r="M44" s="79">
        <f t="shared" si="4"/>
        <v>0</v>
      </c>
      <c r="N44" s="79">
        <f t="shared" si="5"/>
        <v>0</v>
      </c>
      <c r="O44" s="83" t="str">
        <f t="shared" si="6"/>
        <v>P</v>
      </c>
      <c r="P44" s="83" t="str">
        <f ca="1">INDEX([17]Portfolios!A$3:G$929,MATCH(D44,[17]Portfolios!B$3:B$929,0),7)</f>
        <v>IMCANADA</v>
      </c>
      <c r="Q44" s="83" t="e">
        <f ca="1">IF($O44="P",INDEX('[17]Date Master'!I$3:J$332,MATCH($H44,'[17]Date Master'!I$3:I$332,0),2),0)</f>
        <v>#N/A</v>
      </c>
      <c r="R44" s="83">
        <f ca="1">IF($O44="D",INDEX('[17]Date Master'!O$3:P$332,MATCH($H44,'[17]Date Master'!O$3:O$332,0),2),0)</f>
        <v>0</v>
      </c>
      <c r="S44" s="83">
        <f ca="1">IF($O44="PHY",INDEX('[17]Date Master'!R$3:S$332,MATCH($H44,'[17]Date Master'!R$3:R$332,0),2),0)</f>
        <v>0</v>
      </c>
      <c r="T44" s="83">
        <f ca="1">IF($O44="G",INDEX('[17]Date Master'!R$3:S$332,MATCH($H44,'[17]Date Master'!R$3:R$332,0),2),0)</f>
        <v>0</v>
      </c>
      <c r="U44" s="83" t="e">
        <f t="shared" si="7"/>
        <v>#N/A</v>
      </c>
      <c r="V44" s="83" t="e">
        <f t="shared" si="8"/>
        <v>#N/A</v>
      </c>
      <c r="W44" s="83" t="str">
        <f ca="1">IF(ISNA(V44),"-",INDEX([17]Portfolios!A$3:H$827,MATCH(D44,[17]Portfolios!B$3:B$827,0),7)&amp;H44)</f>
        <v>-</v>
      </c>
      <c r="X44" s="83" t="str">
        <f t="shared" si="9"/>
        <v>-</v>
      </c>
      <c r="Y44" s="83" t="str">
        <f t="shared" si="10"/>
        <v>IMCANADAP</v>
      </c>
      <c r="AC44" s="80">
        <v>36033</v>
      </c>
      <c r="AD44" s="81" t="s">
        <v>40</v>
      </c>
      <c r="AE44" t="s">
        <v>79</v>
      </c>
      <c r="AF44" t="s">
        <v>72</v>
      </c>
      <c r="AG44" t="s">
        <v>30</v>
      </c>
      <c r="AH44" t="str">
        <f t="shared" si="12"/>
        <v>INTRA-CAND-WEST-PHYGDM-WADDINGTON</v>
      </c>
    </row>
    <row r="45" spans="1:34" x14ac:dyDescent="0.2">
      <c r="A45" s="85">
        <v>36698</v>
      </c>
      <c r="B45" t="s">
        <v>67</v>
      </c>
      <c r="C45" t="s">
        <v>68</v>
      </c>
      <c r="D45" t="s">
        <v>86</v>
      </c>
      <c r="E45" t="s">
        <v>21</v>
      </c>
      <c r="G45" t="s">
        <v>71</v>
      </c>
      <c r="H45" s="80">
        <v>36708</v>
      </c>
      <c r="I45">
        <v>-1248006</v>
      </c>
      <c r="J45" s="79">
        <f t="shared" si="1"/>
        <v>-1248006</v>
      </c>
      <c r="K45" s="79">
        <f t="shared" si="2"/>
        <v>1</v>
      </c>
      <c r="L45" s="79" t="str">
        <f t="shared" si="3"/>
        <v>NG36708</v>
      </c>
      <c r="M45" s="79">
        <f t="shared" si="4"/>
        <v>-124.8006</v>
      </c>
      <c r="N45" s="79">
        <f t="shared" si="5"/>
        <v>-124.8006</v>
      </c>
      <c r="O45" s="83" t="str">
        <f t="shared" si="6"/>
        <v>P</v>
      </c>
      <c r="P45" s="83" t="str">
        <f ca="1">INDEX([17]Portfolios!A$3:G$929,MATCH(D45,[17]Portfolios!B$3:B$929,0),7)</f>
        <v>IMCANADA</v>
      </c>
      <c r="Q45" s="83">
        <f ca="1">IF($O45="P",INDEX('[17]Date Master'!I$3:J$332,MATCH($H45,'[17]Date Master'!I$3:I$332,0),2),0)</f>
        <v>3</v>
      </c>
      <c r="R45" s="83">
        <f ca="1">IF($O45="D",INDEX('[17]Date Master'!O$3:P$332,MATCH($H45,'[17]Date Master'!O$3:O$332,0),2),0)</f>
        <v>0</v>
      </c>
      <c r="S45" s="83">
        <f ca="1">IF($O45="PHY",INDEX('[17]Date Master'!R$3:S$332,MATCH($H45,'[17]Date Master'!R$3:R$332,0),2),0)</f>
        <v>0</v>
      </c>
      <c r="T45" s="83">
        <f ca="1">IF($O45="G",INDEX('[17]Date Master'!R$3:S$332,MATCH($H45,'[17]Date Master'!R$3:R$332,0),2),0)</f>
        <v>0</v>
      </c>
      <c r="U45" s="83">
        <f t="shared" si="7"/>
        <v>3</v>
      </c>
      <c r="V45" s="83" t="str">
        <f t="shared" si="8"/>
        <v>IMCANADAP3</v>
      </c>
      <c r="W45" s="83" t="str">
        <f ca="1">IF(ISNA(V45),"-",INDEX([17]Portfolios!A$3:H$827,MATCH(D45,[17]Portfolios!B$3:B$827,0),7)&amp;H45)</f>
        <v>IMCANADA36708</v>
      </c>
      <c r="X45" s="83" t="str">
        <f t="shared" si="9"/>
        <v>IMCANADAP36708</v>
      </c>
      <c r="Y45" s="83" t="str">
        <f t="shared" si="10"/>
        <v>IMCANADAP</v>
      </c>
      <c r="AC45" s="80">
        <v>36033</v>
      </c>
      <c r="AD45" s="81" t="s">
        <v>40</v>
      </c>
      <c r="AE45" t="s">
        <v>79</v>
      </c>
      <c r="AF45" t="s">
        <v>74</v>
      </c>
      <c r="AG45" t="s">
        <v>30</v>
      </c>
      <c r="AH45" t="str">
        <f t="shared" si="12"/>
        <v>INTRA-CAND-WEST-PHYNIAGARA/IM</v>
      </c>
    </row>
    <row r="46" spans="1:34" x14ac:dyDescent="0.2">
      <c r="A46" s="85">
        <v>36698</v>
      </c>
      <c r="B46" t="s">
        <v>67</v>
      </c>
      <c r="C46" t="s">
        <v>68</v>
      </c>
      <c r="D46" t="s">
        <v>86</v>
      </c>
      <c r="E46" t="s">
        <v>21</v>
      </c>
      <c r="G46" t="s">
        <v>71</v>
      </c>
      <c r="H46" s="80">
        <v>36739</v>
      </c>
      <c r="I46">
        <v>615951</v>
      </c>
      <c r="J46" s="79">
        <f t="shared" si="1"/>
        <v>615951</v>
      </c>
      <c r="K46" s="79">
        <f t="shared" si="2"/>
        <v>1</v>
      </c>
      <c r="L46" s="79" t="str">
        <f t="shared" si="3"/>
        <v>NG36739</v>
      </c>
      <c r="M46" s="79">
        <f t="shared" si="4"/>
        <v>61.595100000000002</v>
      </c>
      <c r="N46" s="79">
        <f t="shared" si="5"/>
        <v>61.595100000000002</v>
      </c>
      <c r="O46" s="83" t="str">
        <f t="shared" si="6"/>
        <v>P</v>
      </c>
      <c r="P46" s="83" t="str">
        <f ca="1">INDEX([17]Portfolios!A$3:G$929,MATCH(D46,[17]Portfolios!B$3:B$929,0),7)</f>
        <v>IMCANADA</v>
      </c>
      <c r="Q46" s="83">
        <f ca="1">IF($O46="P",INDEX('[17]Date Master'!I$3:J$332,MATCH($H46,'[17]Date Master'!I$3:I$332,0),2),0)</f>
        <v>4</v>
      </c>
      <c r="R46" s="83">
        <f ca="1">IF($O46="D",INDEX('[17]Date Master'!O$3:P$332,MATCH($H46,'[17]Date Master'!O$3:O$332,0),2),0)</f>
        <v>0</v>
      </c>
      <c r="S46" s="83">
        <f ca="1">IF($O46="PHY",INDEX('[17]Date Master'!R$3:S$332,MATCH($H46,'[17]Date Master'!R$3:R$332,0),2),0)</f>
        <v>0</v>
      </c>
      <c r="T46" s="83">
        <f ca="1">IF($O46="G",INDEX('[17]Date Master'!R$3:S$332,MATCH($H46,'[17]Date Master'!R$3:R$332,0),2),0)</f>
        <v>0</v>
      </c>
      <c r="U46" s="83">
        <f t="shared" si="7"/>
        <v>4</v>
      </c>
      <c r="V46" s="83" t="str">
        <f t="shared" si="8"/>
        <v>IMCANADAP4</v>
      </c>
      <c r="W46" s="83" t="str">
        <f ca="1">IF(ISNA(V46),"-",INDEX([17]Portfolios!A$3:H$827,MATCH(D46,[17]Portfolios!B$3:B$827,0),7)&amp;H46)</f>
        <v>IMCANADA36739</v>
      </c>
      <c r="X46" s="83" t="str">
        <f t="shared" si="9"/>
        <v>IMCANADAP36739</v>
      </c>
      <c r="Y46" s="83" t="str">
        <f t="shared" si="10"/>
        <v>IMCANADAP</v>
      </c>
      <c r="AC46" s="80">
        <v>36033</v>
      </c>
      <c r="AD46" s="81" t="s">
        <v>40</v>
      </c>
      <c r="AE46" t="s">
        <v>79</v>
      </c>
      <c r="AF46" t="s">
        <v>74</v>
      </c>
      <c r="AG46" t="s">
        <v>30</v>
      </c>
      <c r="AH46" t="str">
        <f t="shared" si="12"/>
        <v>INTRA-CAND-WEST-PHYNIAGARA/IM</v>
      </c>
    </row>
    <row r="47" spans="1:34" x14ac:dyDescent="0.2">
      <c r="A47" s="85">
        <v>36698</v>
      </c>
      <c r="B47" t="s">
        <v>67</v>
      </c>
      <c r="C47" t="s">
        <v>68</v>
      </c>
      <c r="D47" t="s">
        <v>86</v>
      </c>
      <c r="E47" t="s">
        <v>21</v>
      </c>
      <c r="G47" t="s">
        <v>71</v>
      </c>
      <c r="H47" s="80">
        <v>36770</v>
      </c>
      <c r="I47">
        <v>741398</v>
      </c>
      <c r="J47" s="79">
        <f t="shared" si="1"/>
        <v>741398</v>
      </c>
      <c r="K47" s="79">
        <f t="shared" si="2"/>
        <v>1</v>
      </c>
      <c r="L47" s="79" t="str">
        <f t="shared" si="3"/>
        <v>NG36770</v>
      </c>
      <c r="M47" s="79">
        <f t="shared" si="4"/>
        <v>74.139799999999994</v>
      </c>
      <c r="N47" s="79">
        <f t="shared" si="5"/>
        <v>74.139799999999994</v>
      </c>
      <c r="O47" s="83" t="str">
        <f t="shared" si="6"/>
        <v>P</v>
      </c>
      <c r="P47" s="83" t="str">
        <f ca="1">INDEX([17]Portfolios!A$3:G$929,MATCH(D47,[17]Portfolios!B$3:B$929,0),7)</f>
        <v>IMCANADA</v>
      </c>
      <c r="Q47" s="83">
        <f ca="1">IF($O47="P",INDEX('[17]Date Master'!I$3:J$332,MATCH($H47,'[17]Date Master'!I$3:I$332,0),2),0)</f>
        <v>5</v>
      </c>
      <c r="R47" s="83">
        <f ca="1">IF($O47="D",INDEX('[17]Date Master'!O$3:P$332,MATCH($H47,'[17]Date Master'!O$3:O$332,0),2),0)</f>
        <v>0</v>
      </c>
      <c r="S47" s="83">
        <f ca="1">IF($O47="PHY",INDEX('[17]Date Master'!R$3:S$332,MATCH($H47,'[17]Date Master'!R$3:R$332,0),2),0)</f>
        <v>0</v>
      </c>
      <c r="T47" s="83">
        <f ca="1">IF($O47="G",INDEX('[17]Date Master'!R$3:S$332,MATCH($H47,'[17]Date Master'!R$3:R$332,0),2),0)</f>
        <v>0</v>
      </c>
      <c r="U47" s="83">
        <f t="shared" si="7"/>
        <v>5</v>
      </c>
      <c r="V47" s="83" t="str">
        <f t="shared" si="8"/>
        <v>IMCANADAP5</v>
      </c>
      <c r="W47" s="83" t="str">
        <f ca="1">IF(ISNA(V47),"-",INDEX([17]Portfolios!A$3:H$827,MATCH(D47,[17]Portfolios!B$3:B$827,0),7)&amp;H47)</f>
        <v>IMCANADA36770</v>
      </c>
      <c r="X47" s="83" t="str">
        <f t="shared" si="9"/>
        <v>IMCANADAP36770</v>
      </c>
      <c r="Y47" s="83" t="str">
        <f t="shared" si="10"/>
        <v>IMCANADAP</v>
      </c>
      <c r="AC47" s="80">
        <v>36033</v>
      </c>
      <c r="AD47" s="81" t="s">
        <v>40</v>
      </c>
      <c r="AE47" t="s">
        <v>79</v>
      </c>
      <c r="AF47" t="s">
        <v>76</v>
      </c>
      <c r="AG47" t="s">
        <v>30</v>
      </c>
      <c r="AH47" t="str">
        <f t="shared" si="12"/>
        <v>INTRA-CAND-WEST-PHYPARK-CDN/IM</v>
      </c>
    </row>
    <row r="48" spans="1:34" x14ac:dyDescent="0.2">
      <c r="A48" s="85">
        <v>36698</v>
      </c>
      <c r="B48" t="s">
        <v>67</v>
      </c>
      <c r="C48" t="s">
        <v>68</v>
      </c>
      <c r="D48" t="s">
        <v>86</v>
      </c>
      <c r="E48" t="s">
        <v>21</v>
      </c>
      <c r="G48" t="s">
        <v>71</v>
      </c>
      <c r="H48" s="80">
        <v>36800</v>
      </c>
      <c r="I48">
        <v>1047686</v>
      </c>
      <c r="J48" s="79">
        <f t="shared" si="1"/>
        <v>1047686</v>
      </c>
      <c r="K48" s="79">
        <f t="shared" si="2"/>
        <v>1</v>
      </c>
      <c r="L48" s="79" t="str">
        <f t="shared" si="3"/>
        <v>NG36800</v>
      </c>
      <c r="M48" s="79">
        <f t="shared" si="4"/>
        <v>104.76860000000001</v>
      </c>
      <c r="N48" s="79">
        <f t="shared" si="5"/>
        <v>104.76860000000001</v>
      </c>
      <c r="O48" s="83" t="str">
        <f t="shared" si="6"/>
        <v>P</v>
      </c>
      <c r="P48" s="83" t="str">
        <f ca="1">INDEX([17]Portfolios!A$3:G$929,MATCH(D48,[17]Portfolios!B$3:B$929,0),7)</f>
        <v>IMCANADA</v>
      </c>
      <c r="Q48" s="83">
        <f ca="1">IF($O48="P",INDEX('[17]Date Master'!I$3:J$332,MATCH($H48,'[17]Date Master'!I$3:I$332,0),2),0)</f>
        <v>6</v>
      </c>
      <c r="R48" s="83">
        <f ca="1">IF($O48="D",INDEX('[17]Date Master'!O$3:P$332,MATCH($H48,'[17]Date Master'!O$3:O$332,0),2),0)</f>
        <v>0</v>
      </c>
      <c r="S48" s="83">
        <f ca="1">IF($O48="PHY",INDEX('[17]Date Master'!R$3:S$332,MATCH($H48,'[17]Date Master'!R$3:R$332,0),2),0)</f>
        <v>0</v>
      </c>
      <c r="T48" s="83">
        <f ca="1">IF($O48="G",INDEX('[17]Date Master'!R$3:S$332,MATCH($H48,'[17]Date Master'!R$3:R$332,0),2),0)</f>
        <v>0</v>
      </c>
      <c r="U48" s="83">
        <f t="shared" si="7"/>
        <v>6</v>
      </c>
      <c r="V48" s="83" t="str">
        <f t="shared" si="8"/>
        <v>IMCANADAP6</v>
      </c>
      <c r="W48" s="83" t="str">
        <f ca="1">IF(ISNA(V48),"-",INDEX([17]Portfolios!A$3:H$827,MATCH(D48,[17]Portfolios!B$3:B$827,0),7)&amp;H48)</f>
        <v>IMCANADA36800</v>
      </c>
      <c r="X48" s="83" t="str">
        <f t="shared" si="9"/>
        <v>IMCANADAP36800</v>
      </c>
      <c r="Y48" s="83" t="str">
        <f t="shared" si="10"/>
        <v>IMCANADAP</v>
      </c>
      <c r="AC48" s="80">
        <v>36033</v>
      </c>
      <c r="AD48" s="81" t="s">
        <v>40</v>
      </c>
      <c r="AE48" t="s">
        <v>79</v>
      </c>
      <c r="AF48" t="s">
        <v>76</v>
      </c>
      <c r="AG48" t="s">
        <v>30</v>
      </c>
      <c r="AH48" t="str">
        <f t="shared" si="12"/>
        <v>INTRA-CAND-WEST-PHYPARK-CDN/IM</v>
      </c>
    </row>
    <row r="49" spans="1:34" x14ac:dyDescent="0.2">
      <c r="A49" s="85">
        <v>36698</v>
      </c>
      <c r="B49" t="s">
        <v>67</v>
      </c>
      <c r="C49" t="s">
        <v>68</v>
      </c>
      <c r="D49" t="s">
        <v>86</v>
      </c>
      <c r="E49" t="s">
        <v>21</v>
      </c>
      <c r="G49" t="s">
        <v>99</v>
      </c>
      <c r="H49" s="80">
        <v>36678</v>
      </c>
      <c r="I49">
        <v>0</v>
      </c>
      <c r="J49" s="79">
        <f t="shared" si="1"/>
        <v>0</v>
      </c>
      <c r="K49" s="79" t="e">
        <f t="shared" si="2"/>
        <v>#N/A</v>
      </c>
      <c r="L49" s="79" t="str">
        <f t="shared" si="3"/>
        <v>NGGJ36678</v>
      </c>
      <c r="M49" s="79">
        <f t="shared" si="4"/>
        <v>0</v>
      </c>
      <c r="N49" s="79">
        <f t="shared" si="5"/>
        <v>0</v>
      </c>
      <c r="O49" s="83" t="str">
        <f t="shared" si="6"/>
        <v>P</v>
      </c>
      <c r="P49" s="83" t="str">
        <f ca="1">INDEX([17]Portfolios!A$3:G$929,MATCH(D49,[17]Portfolios!B$3:B$929,0),7)</f>
        <v>IMCANADA</v>
      </c>
      <c r="Q49" s="83" t="e">
        <f ca="1">IF($O49="P",INDEX('[17]Date Master'!I$3:J$332,MATCH($H49,'[17]Date Master'!I$3:I$332,0),2),0)</f>
        <v>#N/A</v>
      </c>
      <c r="R49" s="83">
        <f ca="1">IF($O49="D",INDEX('[17]Date Master'!O$3:P$332,MATCH($H49,'[17]Date Master'!O$3:O$332,0),2),0)</f>
        <v>0</v>
      </c>
      <c r="S49" s="83">
        <f ca="1">IF($O49="PHY",INDEX('[17]Date Master'!R$3:S$332,MATCH($H49,'[17]Date Master'!R$3:R$332,0),2),0)</f>
        <v>0</v>
      </c>
      <c r="T49" s="83">
        <f ca="1">IF($O49="G",INDEX('[17]Date Master'!R$3:S$332,MATCH($H49,'[17]Date Master'!R$3:R$332,0),2),0)</f>
        <v>0</v>
      </c>
      <c r="U49" s="83" t="e">
        <f t="shared" si="7"/>
        <v>#N/A</v>
      </c>
      <c r="V49" s="83" t="e">
        <f t="shared" si="8"/>
        <v>#N/A</v>
      </c>
      <c r="W49" s="83" t="str">
        <f ca="1">IF(ISNA(V49),"-",INDEX([17]Portfolios!A$3:H$827,MATCH(D49,[17]Portfolios!B$3:B$827,0),7)&amp;H49)</f>
        <v>-</v>
      </c>
      <c r="X49" s="83" t="str">
        <f t="shared" si="9"/>
        <v>-</v>
      </c>
      <c r="Y49" s="83" t="str">
        <f t="shared" si="10"/>
        <v>IMCANADAP</v>
      </c>
      <c r="AC49" s="80">
        <v>36033</v>
      </c>
      <c r="AD49" s="81" t="s">
        <v>40</v>
      </c>
      <c r="AE49" t="s">
        <v>79</v>
      </c>
      <c r="AF49" t="s">
        <v>77</v>
      </c>
      <c r="AG49" t="s">
        <v>30</v>
      </c>
      <c r="AH49" t="str">
        <f t="shared" si="12"/>
        <v>INTRA-CAND-WEST-PHYPARKWAY/IM</v>
      </c>
    </row>
    <row r="50" spans="1:34" x14ac:dyDescent="0.2">
      <c r="A50" s="85">
        <v>36698</v>
      </c>
      <c r="B50" t="s">
        <v>67</v>
      </c>
      <c r="C50" t="s">
        <v>68</v>
      </c>
      <c r="D50" t="s">
        <v>86</v>
      </c>
      <c r="E50" t="s">
        <v>21</v>
      </c>
      <c r="G50" t="s">
        <v>100</v>
      </c>
      <c r="H50" s="80">
        <v>36678</v>
      </c>
      <c r="I50">
        <v>150000</v>
      </c>
      <c r="J50" s="79">
        <f t="shared" si="1"/>
        <v>0</v>
      </c>
      <c r="K50" s="79" t="e">
        <f t="shared" si="2"/>
        <v>#N/A</v>
      </c>
      <c r="L50" s="79" t="str">
        <f t="shared" si="3"/>
        <v>NGI-MALIN36678</v>
      </c>
      <c r="M50" s="79">
        <f t="shared" si="4"/>
        <v>15</v>
      </c>
      <c r="N50" s="79">
        <f t="shared" si="5"/>
        <v>0</v>
      </c>
      <c r="O50" s="83" t="str">
        <f t="shared" si="6"/>
        <v>P</v>
      </c>
      <c r="P50" s="83" t="str">
        <f ca="1">INDEX([17]Portfolios!A$3:G$929,MATCH(D50,[17]Portfolios!B$3:B$929,0),7)</f>
        <v>IMCANADA</v>
      </c>
      <c r="Q50" s="83" t="e">
        <f ca="1">IF($O50="P",INDEX('[17]Date Master'!I$3:J$332,MATCH($H50,'[17]Date Master'!I$3:I$332,0),2),0)</f>
        <v>#N/A</v>
      </c>
      <c r="R50" s="83">
        <f ca="1">IF($O50="D",INDEX('[17]Date Master'!O$3:P$332,MATCH($H50,'[17]Date Master'!O$3:O$332,0),2),0)</f>
        <v>0</v>
      </c>
      <c r="S50" s="83">
        <f ca="1">IF($O50="PHY",INDEX('[17]Date Master'!R$3:S$332,MATCH($H50,'[17]Date Master'!R$3:R$332,0),2),0)</f>
        <v>0</v>
      </c>
      <c r="T50" s="83">
        <f ca="1">IF($O50="G",INDEX('[17]Date Master'!R$3:S$332,MATCH($H50,'[17]Date Master'!R$3:R$332,0),2),0)</f>
        <v>0</v>
      </c>
      <c r="U50" s="83" t="e">
        <f t="shared" si="7"/>
        <v>#N/A</v>
      </c>
      <c r="V50" s="83" t="e">
        <f t="shared" si="8"/>
        <v>#N/A</v>
      </c>
      <c r="W50" s="83" t="str">
        <f ca="1">IF(ISNA(V50),"-",INDEX([17]Portfolios!A$3:H$827,MATCH(D50,[17]Portfolios!B$3:B$827,0),7)&amp;H50)</f>
        <v>-</v>
      </c>
      <c r="X50" s="83" t="str">
        <f t="shared" si="9"/>
        <v>-</v>
      </c>
      <c r="Y50" s="83" t="str">
        <f t="shared" si="10"/>
        <v>IMCANADAP</v>
      </c>
      <c r="AC50" s="80">
        <v>36033</v>
      </c>
      <c r="AD50" s="81" t="s">
        <v>40</v>
      </c>
      <c r="AE50" t="s">
        <v>79</v>
      </c>
      <c r="AF50" t="s">
        <v>77</v>
      </c>
      <c r="AG50" t="s">
        <v>30</v>
      </c>
      <c r="AH50" t="str">
        <f t="shared" si="12"/>
        <v>INTRA-CAND-WEST-PHYPARKWAY/IM</v>
      </c>
    </row>
    <row r="51" spans="1:34" x14ac:dyDescent="0.2">
      <c r="A51" s="85">
        <v>36698</v>
      </c>
      <c r="B51" t="s">
        <v>67</v>
      </c>
      <c r="C51" t="s">
        <v>68</v>
      </c>
      <c r="D51" t="s">
        <v>86</v>
      </c>
      <c r="E51" t="s">
        <v>21</v>
      </c>
      <c r="G51" t="s">
        <v>73</v>
      </c>
      <c r="H51" s="80">
        <v>36678</v>
      </c>
      <c r="I51">
        <v>-335527</v>
      </c>
      <c r="J51" s="79">
        <f t="shared" si="1"/>
        <v>-268421.60000000003</v>
      </c>
      <c r="K51" s="79">
        <f t="shared" si="2"/>
        <v>0.8</v>
      </c>
      <c r="L51" s="79" t="str">
        <f t="shared" si="3"/>
        <v>NGMR-AECO/C36678</v>
      </c>
      <c r="M51" s="79">
        <f t="shared" si="4"/>
        <v>-33.552700000000002</v>
      </c>
      <c r="N51" s="79">
        <f t="shared" si="5"/>
        <v>-26.842160000000003</v>
      </c>
      <c r="O51" s="83" t="str">
        <f t="shared" si="6"/>
        <v>P</v>
      </c>
      <c r="P51" s="83" t="str">
        <f ca="1">INDEX([17]Portfolios!A$3:G$929,MATCH(D51,[17]Portfolios!B$3:B$929,0),7)</f>
        <v>IMCANADA</v>
      </c>
      <c r="Q51" s="83" t="e">
        <f ca="1">IF($O51="P",INDEX('[17]Date Master'!I$3:J$332,MATCH($H51,'[17]Date Master'!I$3:I$332,0),2),0)</f>
        <v>#N/A</v>
      </c>
      <c r="R51" s="83">
        <f ca="1">IF($O51="D",INDEX('[17]Date Master'!O$3:P$332,MATCH($H51,'[17]Date Master'!O$3:O$332,0),2),0)</f>
        <v>0</v>
      </c>
      <c r="S51" s="83">
        <f ca="1">IF($O51="PHY",INDEX('[17]Date Master'!R$3:S$332,MATCH($H51,'[17]Date Master'!R$3:R$332,0),2),0)</f>
        <v>0</v>
      </c>
      <c r="T51" s="83">
        <f ca="1">IF($O51="G",INDEX('[17]Date Master'!R$3:S$332,MATCH($H51,'[17]Date Master'!R$3:R$332,0),2),0)</f>
        <v>0</v>
      </c>
      <c r="U51" s="83" t="e">
        <f t="shared" si="7"/>
        <v>#N/A</v>
      </c>
      <c r="V51" s="83" t="e">
        <f t="shared" si="8"/>
        <v>#N/A</v>
      </c>
      <c r="W51" s="83" t="str">
        <f ca="1">IF(ISNA(V51),"-",INDEX([17]Portfolios!A$3:H$827,MATCH(D51,[17]Portfolios!B$3:B$827,0),7)&amp;H51)</f>
        <v>-</v>
      </c>
      <c r="X51" s="83" t="str">
        <f t="shared" si="9"/>
        <v>-</v>
      </c>
      <c r="Y51" s="83" t="str">
        <f t="shared" si="10"/>
        <v>IMCANADAP</v>
      </c>
      <c r="AC51" s="80">
        <v>36033</v>
      </c>
      <c r="AD51" s="81" t="s">
        <v>40</v>
      </c>
      <c r="AE51" t="s">
        <v>79</v>
      </c>
      <c r="AF51" t="s">
        <v>98</v>
      </c>
      <c r="AG51" t="s">
        <v>30</v>
      </c>
      <c r="AH51" t="str">
        <f t="shared" si="12"/>
        <v>INTRA-CAND-WEST-PHYST.CLAIR/IM</v>
      </c>
    </row>
    <row r="52" spans="1:34" x14ac:dyDescent="0.2">
      <c r="A52" s="85">
        <v>36698</v>
      </c>
      <c r="B52" t="s">
        <v>67</v>
      </c>
      <c r="C52" t="s">
        <v>68</v>
      </c>
      <c r="D52" t="s">
        <v>86</v>
      </c>
      <c r="E52" t="s">
        <v>21</v>
      </c>
      <c r="G52" t="s">
        <v>73</v>
      </c>
      <c r="H52" s="80">
        <v>36708</v>
      </c>
      <c r="I52">
        <v>-2725265</v>
      </c>
      <c r="J52" s="79">
        <f t="shared" si="1"/>
        <v>-2180212</v>
      </c>
      <c r="K52" s="79">
        <f t="shared" si="2"/>
        <v>0.8</v>
      </c>
      <c r="L52" s="79" t="str">
        <f t="shared" si="3"/>
        <v>NGMR-AECO/C36708</v>
      </c>
      <c r="M52" s="79">
        <f t="shared" si="4"/>
        <v>-272.5265</v>
      </c>
      <c r="N52" s="79">
        <f t="shared" si="5"/>
        <v>-218.02119999999999</v>
      </c>
      <c r="O52" s="83" t="str">
        <f t="shared" si="6"/>
        <v>P</v>
      </c>
      <c r="P52" s="83" t="str">
        <f ca="1">INDEX([17]Portfolios!A$3:G$929,MATCH(D52,[17]Portfolios!B$3:B$929,0),7)</f>
        <v>IMCANADA</v>
      </c>
      <c r="Q52" s="83">
        <f ca="1">IF($O52="P",INDEX('[17]Date Master'!I$3:J$332,MATCH($H52,'[17]Date Master'!I$3:I$332,0),2),0)</f>
        <v>3</v>
      </c>
      <c r="R52" s="83">
        <f ca="1">IF($O52="D",INDEX('[17]Date Master'!O$3:P$332,MATCH($H52,'[17]Date Master'!O$3:O$332,0),2),0)</f>
        <v>0</v>
      </c>
      <c r="S52" s="83">
        <f ca="1">IF($O52="PHY",INDEX('[17]Date Master'!R$3:S$332,MATCH($H52,'[17]Date Master'!R$3:R$332,0),2),0)</f>
        <v>0</v>
      </c>
      <c r="T52" s="83">
        <f ca="1">IF($O52="G",INDEX('[17]Date Master'!R$3:S$332,MATCH($H52,'[17]Date Master'!R$3:R$332,0),2),0)</f>
        <v>0</v>
      </c>
      <c r="U52" s="83">
        <f t="shared" si="7"/>
        <v>3</v>
      </c>
      <c r="V52" s="83" t="str">
        <f t="shared" si="8"/>
        <v>IMCANADAP3</v>
      </c>
      <c r="W52" s="83" t="str">
        <f ca="1">IF(ISNA(V52),"-",INDEX([17]Portfolios!A$3:H$827,MATCH(D52,[17]Portfolios!B$3:B$827,0),7)&amp;H52)</f>
        <v>IMCANADA36708</v>
      </c>
      <c r="X52" s="83" t="str">
        <f t="shared" si="9"/>
        <v>IMCANADAP36708</v>
      </c>
      <c r="Y52" s="83" t="str">
        <f t="shared" si="10"/>
        <v>IMCANADAP</v>
      </c>
      <c r="AC52" s="80">
        <v>36034</v>
      </c>
      <c r="AD52" s="81" t="s">
        <v>40</v>
      </c>
      <c r="AE52" t="s">
        <v>79</v>
      </c>
      <c r="AF52" t="s">
        <v>98</v>
      </c>
      <c r="AG52" t="s">
        <v>30</v>
      </c>
      <c r="AH52" t="str">
        <f t="shared" si="12"/>
        <v>INTRA-CAND-WEST-PHYST.CLAIR/IM</v>
      </c>
    </row>
    <row r="53" spans="1:34" x14ac:dyDescent="0.2">
      <c r="A53" s="85">
        <v>36698</v>
      </c>
      <c r="B53" t="s">
        <v>67</v>
      </c>
      <c r="C53" t="s">
        <v>68</v>
      </c>
      <c r="D53" t="s">
        <v>86</v>
      </c>
      <c r="E53" t="s">
        <v>21</v>
      </c>
      <c r="G53" t="s">
        <v>73</v>
      </c>
      <c r="H53" s="80">
        <v>36739</v>
      </c>
      <c r="I53">
        <v>2247663</v>
      </c>
      <c r="J53" s="79">
        <f t="shared" si="1"/>
        <v>1798130.4000000001</v>
      </c>
      <c r="K53" s="79">
        <f t="shared" si="2"/>
        <v>0.8</v>
      </c>
      <c r="L53" s="79" t="str">
        <f t="shared" si="3"/>
        <v>NGMR-AECO/C36739</v>
      </c>
      <c r="M53" s="79">
        <f t="shared" si="4"/>
        <v>224.7663</v>
      </c>
      <c r="N53" s="79">
        <f t="shared" si="5"/>
        <v>179.81304</v>
      </c>
      <c r="O53" s="83" t="str">
        <f t="shared" si="6"/>
        <v>P</v>
      </c>
      <c r="P53" s="83" t="str">
        <f ca="1">INDEX([17]Portfolios!A$3:G$929,MATCH(D53,[17]Portfolios!B$3:B$929,0),7)</f>
        <v>IMCANADA</v>
      </c>
      <c r="Q53" s="83">
        <f ca="1">IF($O53="P",INDEX('[17]Date Master'!I$3:J$332,MATCH($H53,'[17]Date Master'!I$3:I$332,0),2),0)</f>
        <v>4</v>
      </c>
      <c r="R53" s="83">
        <f ca="1">IF($O53="D",INDEX('[17]Date Master'!O$3:P$332,MATCH($H53,'[17]Date Master'!O$3:O$332,0),2),0)</f>
        <v>0</v>
      </c>
      <c r="S53" s="83">
        <f ca="1">IF($O53="PHY",INDEX('[17]Date Master'!R$3:S$332,MATCH($H53,'[17]Date Master'!R$3:R$332,0),2),0)</f>
        <v>0</v>
      </c>
      <c r="T53" s="83">
        <f ca="1">IF($O53="G",INDEX('[17]Date Master'!R$3:S$332,MATCH($H53,'[17]Date Master'!R$3:R$332,0),2),0)</f>
        <v>0</v>
      </c>
      <c r="U53" s="83">
        <f t="shared" si="7"/>
        <v>4</v>
      </c>
      <c r="V53" s="83" t="str">
        <f t="shared" si="8"/>
        <v>IMCANADAP4</v>
      </c>
      <c r="W53" s="83" t="str">
        <f ca="1">IF(ISNA(V53),"-",INDEX([17]Portfolios!A$3:H$827,MATCH(D53,[17]Portfolios!B$3:B$827,0),7)&amp;H53)</f>
        <v>IMCANADA36739</v>
      </c>
      <c r="X53" s="83" t="str">
        <f t="shared" si="9"/>
        <v>IMCANADAP36739</v>
      </c>
      <c r="Y53" s="83" t="str">
        <f t="shared" si="10"/>
        <v>IMCANADAP</v>
      </c>
      <c r="AC53" s="80">
        <v>36035</v>
      </c>
      <c r="AD53" s="81" t="s">
        <v>40</v>
      </c>
      <c r="AE53" t="s">
        <v>79</v>
      </c>
      <c r="AF53" t="s">
        <v>78</v>
      </c>
      <c r="AG53" t="s">
        <v>30</v>
      </c>
      <c r="AH53" t="str">
        <f t="shared" si="12"/>
        <v>INTRA-CAND-WEST-PHYWADDINGTON/IM</v>
      </c>
    </row>
    <row r="54" spans="1:34" x14ac:dyDescent="0.2">
      <c r="A54" s="85">
        <v>36698</v>
      </c>
      <c r="B54" t="s">
        <v>67</v>
      </c>
      <c r="C54" t="s">
        <v>68</v>
      </c>
      <c r="D54" t="s">
        <v>86</v>
      </c>
      <c r="E54" t="s">
        <v>21</v>
      </c>
      <c r="G54" t="s">
        <v>73</v>
      </c>
      <c r="H54" s="80">
        <v>36770</v>
      </c>
      <c r="I54">
        <v>421626</v>
      </c>
      <c r="J54" s="79">
        <f t="shared" si="1"/>
        <v>337300.80000000005</v>
      </c>
      <c r="K54" s="79">
        <f t="shared" si="2"/>
        <v>0.8</v>
      </c>
      <c r="L54" s="79" t="str">
        <f t="shared" si="3"/>
        <v>NGMR-AECO/C36770</v>
      </c>
      <c r="M54" s="79">
        <f t="shared" si="4"/>
        <v>42.162599999999998</v>
      </c>
      <c r="N54" s="79">
        <f t="shared" si="5"/>
        <v>33.730080000000008</v>
      </c>
      <c r="O54" s="83" t="str">
        <f t="shared" si="6"/>
        <v>P</v>
      </c>
      <c r="P54" s="83" t="str">
        <f ca="1">INDEX([17]Portfolios!A$3:G$929,MATCH(D54,[17]Portfolios!B$3:B$929,0),7)</f>
        <v>IMCANADA</v>
      </c>
      <c r="Q54" s="83">
        <f ca="1">IF($O54="P",INDEX('[17]Date Master'!I$3:J$332,MATCH($H54,'[17]Date Master'!I$3:I$332,0),2),0)</f>
        <v>5</v>
      </c>
      <c r="R54" s="83">
        <f ca="1">IF($O54="D",INDEX('[17]Date Master'!O$3:P$332,MATCH($H54,'[17]Date Master'!O$3:O$332,0),2),0)</f>
        <v>0</v>
      </c>
      <c r="S54" s="83">
        <f ca="1">IF($O54="PHY",INDEX('[17]Date Master'!R$3:S$332,MATCH($H54,'[17]Date Master'!R$3:R$332,0),2),0)</f>
        <v>0</v>
      </c>
      <c r="T54" s="83">
        <f ca="1">IF($O54="G",INDEX('[17]Date Master'!R$3:S$332,MATCH($H54,'[17]Date Master'!R$3:R$332,0),2),0)</f>
        <v>0</v>
      </c>
      <c r="U54" s="83">
        <f t="shared" si="7"/>
        <v>5</v>
      </c>
      <c r="V54" s="83" t="str">
        <f t="shared" si="8"/>
        <v>IMCANADAP5</v>
      </c>
      <c r="W54" s="83" t="str">
        <f ca="1">IF(ISNA(V54),"-",INDEX([17]Portfolios!A$3:H$827,MATCH(D54,[17]Portfolios!B$3:B$827,0),7)&amp;H54)</f>
        <v>IMCANADA36770</v>
      </c>
      <c r="X54" s="83" t="str">
        <f t="shared" si="9"/>
        <v>IMCANADAP36770</v>
      </c>
      <c r="Y54" s="83" t="str">
        <f t="shared" si="10"/>
        <v>IMCANADAP</v>
      </c>
      <c r="AC54" s="80">
        <v>36036</v>
      </c>
      <c r="AD54" s="81" t="s">
        <v>40</v>
      </c>
      <c r="AE54" t="s">
        <v>79</v>
      </c>
      <c r="AF54" t="s">
        <v>78</v>
      </c>
      <c r="AG54" t="s">
        <v>30</v>
      </c>
      <c r="AH54" t="str">
        <f t="shared" si="12"/>
        <v>INTRA-CAND-WEST-PHYWADDINGTON/IM</v>
      </c>
    </row>
    <row r="55" spans="1:34" x14ac:dyDescent="0.2">
      <c r="A55" s="85">
        <v>36698</v>
      </c>
      <c r="B55" t="s">
        <v>67</v>
      </c>
      <c r="C55" t="s">
        <v>68</v>
      </c>
      <c r="D55" t="s">
        <v>86</v>
      </c>
      <c r="E55" t="s">
        <v>21</v>
      </c>
      <c r="G55" t="s">
        <v>73</v>
      </c>
      <c r="H55" s="80">
        <v>36800</v>
      </c>
      <c r="I55">
        <v>0</v>
      </c>
      <c r="J55" s="79">
        <f t="shared" si="1"/>
        <v>0</v>
      </c>
      <c r="K55" s="79">
        <f t="shared" si="2"/>
        <v>0.8</v>
      </c>
      <c r="L55" s="79" t="str">
        <f t="shared" si="3"/>
        <v>NGMR-AECO/C36800</v>
      </c>
      <c r="M55" s="79">
        <f t="shared" si="4"/>
        <v>0</v>
      </c>
      <c r="N55" s="79">
        <f t="shared" si="5"/>
        <v>0</v>
      </c>
      <c r="O55" s="83" t="str">
        <f t="shared" si="6"/>
        <v>P</v>
      </c>
      <c r="P55" s="83" t="str">
        <f ca="1">INDEX([17]Portfolios!A$3:G$929,MATCH(D55,[17]Portfolios!B$3:B$929,0),7)</f>
        <v>IMCANADA</v>
      </c>
      <c r="Q55" s="83">
        <f ca="1">IF($O55="P",INDEX('[17]Date Master'!I$3:J$332,MATCH($H55,'[17]Date Master'!I$3:I$332,0),2),0)</f>
        <v>6</v>
      </c>
      <c r="R55" s="83">
        <f ca="1">IF($O55="D",INDEX('[17]Date Master'!O$3:P$332,MATCH($H55,'[17]Date Master'!O$3:O$332,0),2),0)</f>
        <v>0</v>
      </c>
      <c r="S55" s="83">
        <f ca="1">IF($O55="PHY",INDEX('[17]Date Master'!R$3:S$332,MATCH($H55,'[17]Date Master'!R$3:R$332,0),2),0)</f>
        <v>0</v>
      </c>
      <c r="T55" s="83">
        <f ca="1">IF($O55="G",INDEX('[17]Date Master'!R$3:S$332,MATCH($H55,'[17]Date Master'!R$3:R$332,0),2),0)</f>
        <v>0</v>
      </c>
      <c r="U55" s="83">
        <f t="shared" si="7"/>
        <v>6</v>
      </c>
      <c r="V55" s="83" t="str">
        <f t="shared" si="8"/>
        <v>IMCANADAP6</v>
      </c>
      <c r="W55" s="83" t="str">
        <f ca="1">IF(ISNA(V55),"-",INDEX([17]Portfolios!A$3:H$827,MATCH(D55,[17]Portfolios!B$3:B$827,0),7)&amp;H55)</f>
        <v>IMCANADA36800</v>
      </c>
      <c r="X55" s="83" t="str">
        <f t="shared" si="9"/>
        <v>IMCANADAP36800</v>
      </c>
      <c r="Y55" s="83" t="str">
        <f t="shared" si="10"/>
        <v>IMCANADAP</v>
      </c>
      <c r="AC55" s="80">
        <v>36037</v>
      </c>
      <c r="AD55" s="81" t="s">
        <v>40</v>
      </c>
      <c r="AE55" t="s">
        <v>86</v>
      </c>
      <c r="AF55" t="s">
        <v>73</v>
      </c>
      <c r="AG55" t="s">
        <v>21</v>
      </c>
      <c r="AH55" t="str">
        <f t="shared" si="12"/>
        <v>INTRA-CAND-WEST-PRCNGMR-AECO/C</v>
      </c>
    </row>
    <row r="56" spans="1:34" x14ac:dyDescent="0.2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/>
      <c r="AD56" s="81"/>
    </row>
    <row r="57" spans="1:34" x14ac:dyDescent="0.2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/>
      <c r="AD57" s="81"/>
    </row>
    <row r="58" spans="1:34" x14ac:dyDescent="0.2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/>
      <c r="AD58" s="81"/>
    </row>
    <row r="59" spans="1:34" x14ac:dyDescent="0.2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/>
      <c r="AD59" s="81"/>
    </row>
    <row r="60" spans="1:34" x14ac:dyDescent="0.2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/>
      <c r="AD60" s="81"/>
    </row>
    <row r="61" spans="1:34" x14ac:dyDescent="0.2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/>
      <c r="AD61" s="81"/>
    </row>
    <row r="62" spans="1:34" x14ac:dyDescent="0.2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/>
      <c r="AD62" s="81"/>
      <c r="AE62" s="81"/>
      <c r="AF62" s="81"/>
      <c r="AG62" s="81"/>
    </row>
    <row r="63" spans="1:34" x14ac:dyDescent="0.2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/>
      <c r="AD63" s="81"/>
      <c r="AE63" s="81"/>
      <c r="AF63" s="81"/>
      <c r="AG63" s="81"/>
    </row>
    <row r="64" spans="1:34" x14ac:dyDescent="0.2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/>
      <c r="AD64" s="81"/>
    </row>
    <row r="65" spans="1:30" x14ac:dyDescent="0.2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/>
      <c r="AD65" s="81"/>
    </row>
    <row r="66" spans="1:30" x14ac:dyDescent="0.2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/>
      <c r="AD66" s="81"/>
    </row>
    <row r="67" spans="1:30" x14ac:dyDescent="0.2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/>
      <c r="AD67" s="81"/>
    </row>
    <row r="68" spans="1:30" x14ac:dyDescent="0.2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/>
      <c r="AD68" s="81"/>
    </row>
    <row r="69" spans="1:30" x14ac:dyDescent="0.2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/>
      <c r="AD69" s="81"/>
    </row>
    <row r="70" spans="1:30" x14ac:dyDescent="0.2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/>
      <c r="AD70" s="81"/>
    </row>
    <row r="71" spans="1:30" x14ac:dyDescent="0.2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/>
      <c r="AD71" s="81"/>
    </row>
    <row r="72" spans="1:30" x14ac:dyDescent="0.2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/>
      <c r="AD72" s="81"/>
    </row>
    <row r="73" spans="1:30" x14ac:dyDescent="0.2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/>
      <c r="AD73" s="81"/>
    </row>
    <row r="74" spans="1:30" x14ac:dyDescent="0.2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/>
      <c r="AD74" s="81"/>
    </row>
    <row r="75" spans="1:30" x14ac:dyDescent="0.2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/>
      <c r="AD75" s="81"/>
    </row>
    <row r="76" spans="1:30" x14ac:dyDescent="0.2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/>
      <c r="AD76" s="81"/>
    </row>
    <row r="77" spans="1:30" x14ac:dyDescent="0.2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/>
      <c r="AD77" s="81"/>
    </row>
    <row r="78" spans="1:30" x14ac:dyDescent="0.2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/>
      <c r="AD78" s="81"/>
    </row>
    <row r="79" spans="1:30" x14ac:dyDescent="0.2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/>
      <c r="AD79" s="81"/>
    </row>
    <row r="80" spans="1:30" x14ac:dyDescent="0.2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/>
      <c r="AD80" s="81"/>
    </row>
    <row r="81" spans="1:30" x14ac:dyDescent="0.2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/>
      <c r="AD81" s="81"/>
    </row>
    <row r="82" spans="1:30" x14ac:dyDescent="0.2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/>
      <c r="AD82" s="81"/>
    </row>
    <row r="83" spans="1:30" x14ac:dyDescent="0.2"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/>
      <c r="AD83" s="81"/>
    </row>
    <row r="84" spans="1:30" x14ac:dyDescent="0.2"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/>
      <c r="AD84" s="81"/>
    </row>
    <row r="85" spans="1:30" x14ac:dyDescent="0.2"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/>
      <c r="AD85" s="81"/>
    </row>
    <row r="86" spans="1:30" x14ac:dyDescent="0.2"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/>
      <c r="AD86" s="81"/>
    </row>
    <row r="87" spans="1:30" x14ac:dyDescent="0.2"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/>
      <c r="AD87" s="81"/>
    </row>
    <row r="88" spans="1:30" x14ac:dyDescent="0.2"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/>
      <c r="AD88" s="81"/>
    </row>
    <row r="89" spans="1:30" x14ac:dyDescent="0.2"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/>
      <c r="AD89" s="81"/>
    </row>
    <row r="90" spans="1:30" x14ac:dyDescent="0.2"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/>
      <c r="AD90" s="81"/>
    </row>
    <row r="91" spans="1:30" x14ac:dyDescent="0.2"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/>
      <c r="AD91" s="81"/>
    </row>
    <row r="92" spans="1:30" x14ac:dyDescent="0.2"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/>
      <c r="AD92" s="81"/>
    </row>
    <row r="93" spans="1:30" x14ac:dyDescent="0.2"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/>
      <c r="AD93" s="81"/>
    </row>
    <row r="94" spans="1:30" x14ac:dyDescent="0.2"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/>
      <c r="AD94" s="81"/>
    </row>
    <row r="95" spans="1:30" x14ac:dyDescent="0.2"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/>
      <c r="AD95" s="81"/>
    </row>
    <row r="96" spans="1:30" x14ac:dyDescent="0.2"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/>
      <c r="AD96" s="81"/>
    </row>
    <row r="97" spans="8:30" x14ac:dyDescent="0.2"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/>
      <c r="AD97" s="81"/>
    </row>
    <row r="98" spans="8:30" x14ac:dyDescent="0.2"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/>
      <c r="AD98" s="81"/>
    </row>
    <row r="99" spans="8:30" x14ac:dyDescent="0.2"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/>
      <c r="AD99" s="81"/>
    </row>
    <row r="100" spans="8:30" x14ac:dyDescent="0.2"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/>
      <c r="AD100" s="81"/>
    </row>
    <row r="101" spans="8:30" x14ac:dyDescent="0.2"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/>
      <c r="AD101" s="81"/>
    </row>
    <row r="102" spans="8:30" x14ac:dyDescent="0.2"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/>
      <c r="AD102" s="81"/>
    </row>
    <row r="103" spans="8:30" x14ac:dyDescent="0.2">
      <c r="AC103" s="80"/>
      <c r="AD103" s="81"/>
    </row>
    <row r="104" spans="8:30" x14ac:dyDescent="0.2">
      <c r="AC104" s="80"/>
      <c r="AD104" s="81"/>
    </row>
    <row r="105" spans="8:30" x14ac:dyDescent="0.2">
      <c r="AC105" s="80"/>
      <c r="AD105" s="81"/>
    </row>
    <row r="106" spans="8:30" x14ac:dyDescent="0.2">
      <c r="AC106" s="80"/>
      <c r="AD106" s="81"/>
    </row>
    <row r="107" spans="8:30" x14ac:dyDescent="0.2">
      <c r="AC107" s="80"/>
      <c r="AD107" s="81"/>
    </row>
    <row r="108" spans="8:30" x14ac:dyDescent="0.2">
      <c r="AC108" s="80"/>
      <c r="AD108" s="81"/>
    </row>
    <row r="109" spans="8:30" x14ac:dyDescent="0.2">
      <c r="AC109" s="80"/>
      <c r="AD109" s="81"/>
    </row>
    <row r="110" spans="8:30" x14ac:dyDescent="0.2">
      <c r="AC110" s="80"/>
      <c r="AD110" s="81"/>
    </row>
    <row r="111" spans="8:30" x14ac:dyDescent="0.2">
      <c r="AC111" s="80"/>
      <c r="AD111" s="81"/>
    </row>
    <row r="112" spans="8:30" x14ac:dyDescent="0.2">
      <c r="AC112" s="80"/>
      <c r="AD112" s="81"/>
    </row>
    <row r="113" spans="29:30" x14ac:dyDescent="0.2">
      <c r="AC113" s="80"/>
      <c r="AD113" s="81"/>
    </row>
    <row r="114" spans="29:30" x14ac:dyDescent="0.2">
      <c r="AC114" s="80"/>
      <c r="AD114" s="81"/>
    </row>
    <row r="115" spans="29:30" x14ac:dyDescent="0.2">
      <c r="AC115" s="80"/>
      <c r="AD115" s="81"/>
    </row>
    <row r="116" spans="29:30" x14ac:dyDescent="0.2">
      <c r="AC116" s="80"/>
      <c r="AD116" s="81"/>
    </row>
    <row r="117" spans="29:30" x14ac:dyDescent="0.2">
      <c r="AC117" s="80"/>
      <c r="AD117" s="81"/>
    </row>
    <row r="118" spans="29:30" x14ac:dyDescent="0.2">
      <c r="AC118" s="80"/>
      <c r="AD118" s="81"/>
    </row>
    <row r="119" spans="29:30" x14ac:dyDescent="0.2">
      <c r="AC119" s="80"/>
      <c r="AD119" s="81"/>
    </row>
    <row r="120" spans="29:30" x14ac:dyDescent="0.2">
      <c r="AC120" s="80"/>
      <c r="AD120" s="81"/>
    </row>
    <row r="121" spans="29:30" x14ac:dyDescent="0.2">
      <c r="AC121" s="80"/>
      <c r="AD121" s="81"/>
    </row>
    <row r="122" spans="29:30" x14ac:dyDescent="0.2">
      <c r="AC122" s="80"/>
      <c r="AD122" s="81"/>
    </row>
    <row r="123" spans="29:30" x14ac:dyDescent="0.2">
      <c r="AC123" s="80"/>
      <c r="AD123" s="81"/>
    </row>
    <row r="124" spans="29:30" x14ac:dyDescent="0.2">
      <c r="AC124" s="80"/>
      <c r="AD124" s="81"/>
    </row>
    <row r="125" spans="29:30" x14ac:dyDescent="0.2">
      <c r="AC125" s="80"/>
      <c r="AD125" s="81"/>
    </row>
    <row r="126" spans="29:30" x14ac:dyDescent="0.2">
      <c r="AC126" s="80"/>
      <c r="AD126" s="81"/>
    </row>
    <row r="127" spans="29:30" x14ac:dyDescent="0.2">
      <c r="AC127" s="80"/>
      <c r="AD127" s="81"/>
    </row>
    <row r="128" spans="29:30" x14ac:dyDescent="0.2">
      <c r="AC128" s="80"/>
      <c r="AD128" s="81"/>
    </row>
    <row r="129" spans="29:30" x14ac:dyDescent="0.2">
      <c r="AC129" s="80"/>
      <c r="AD129" s="81"/>
    </row>
    <row r="130" spans="29:30" x14ac:dyDescent="0.2">
      <c r="AC130" s="80"/>
      <c r="AD130" s="81"/>
    </row>
    <row r="131" spans="29:30" x14ac:dyDescent="0.2">
      <c r="AC131" s="80"/>
      <c r="AD131" s="81"/>
    </row>
    <row r="132" spans="29:30" x14ac:dyDescent="0.2">
      <c r="AC132" s="80"/>
      <c r="AD132" s="81"/>
    </row>
    <row r="133" spans="29:30" x14ac:dyDescent="0.2">
      <c r="AC133" s="80"/>
      <c r="AD133" s="81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Jan Havlíček</cp:lastModifiedBy>
  <cp:lastPrinted>1999-12-17T02:18:33Z</cp:lastPrinted>
  <dcterms:created xsi:type="dcterms:W3CDTF">1999-03-31T04:36:53Z</dcterms:created>
  <dcterms:modified xsi:type="dcterms:W3CDTF">2023-09-16T20:31:02Z</dcterms:modified>
</cp:coreProperties>
</file>