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50E3D4E-9D56-4027-9DF7-67528D6D53EE}" xr6:coauthVersionLast="47" xr6:coauthVersionMax="47" xr10:uidLastSave="{00000000-0000-0000-0000-000000000000}"/>
  <bookViews>
    <workbookView xWindow="-120" yWindow="-120" windowWidth="38640" windowHeight="15720" tabRatio="599"/>
  </bookViews>
  <sheets>
    <sheet name="Sum Feb 7 to 13" sheetId="23" r:id="rId1"/>
    <sheet name="Daily log - date" sheetId="9" r:id="rId2"/>
    <sheet name="Sum Jan 31 to Feb 6" sheetId="22" r:id="rId3"/>
    <sheet name="Sum Jan 24 to30" sheetId="21" r:id="rId4"/>
    <sheet name="Sum Jan 17 to 23" sheetId="20" r:id="rId5"/>
    <sheet name="Sum Jan 10 to 16" sheetId="19" r:id="rId6"/>
    <sheet name="Sum Jan 3 to 9" sheetId="18" r:id="rId7"/>
    <sheet name="Sum Dec 27-Jan 2" sheetId="17" r:id="rId8"/>
    <sheet name="Sum Dec 20 to 26" sheetId="16" r:id="rId9"/>
    <sheet name="Sum Dec 13 to 19" sheetId="15" r:id="rId10"/>
    <sheet name="Sum Dec 6 to 12" sheetId="14" r:id="rId11"/>
    <sheet name="Sum Nov 29 to Dec 5" sheetId="13" r:id="rId12"/>
    <sheet name="Sum Nov 22 to 28" sheetId="12" r:id="rId13"/>
    <sheet name="Sum Nov 15 to 21" sheetId="11" r:id="rId14"/>
    <sheet name="Sum Nov 8 to 14" sheetId="10" r:id="rId15"/>
    <sheet name="Sum Nov 1 to 7" sheetId="8" r:id="rId16"/>
    <sheet name="Bridgeline" sheetId="3" r:id="rId17"/>
  </sheets>
  <definedNames>
    <definedName name="_xlnm._FilterDatabase" localSheetId="1" hidden="1">'Daily log - date'!$C$1:$C$373</definedName>
    <definedName name="_xlnm.Print_Area" localSheetId="16">Bridgeline!$A$1:$H$26</definedName>
    <definedName name="_xlnm.Print_Area" localSheetId="1">'Daily log - date'!$A$60:$N$86</definedName>
    <definedName name="_xlnm.Print_Titles" localSheetId="1">'Daily log - date'!$1:$1</definedName>
  </definedNames>
  <calcPr calcId="0" calcMode="manual" fullCalcOnLoad="1" calcOnSave="0"/>
</workbook>
</file>

<file path=xl/calcChain.xml><?xml version="1.0" encoding="utf-8"?>
<calcChain xmlns="http://schemas.openxmlformats.org/spreadsheetml/2006/main">
  <c r="D8" i="9" l="1"/>
  <c r="D35" i="9"/>
  <c r="D60" i="9"/>
  <c r="D87" i="9"/>
  <c r="D116" i="9"/>
  <c r="D136" i="9"/>
  <c r="D170" i="9"/>
  <c r="D189" i="9"/>
  <c r="D207" i="9"/>
  <c r="C258" i="9"/>
  <c r="C4" i="15"/>
  <c r="F4" i="15"/>
  <c r="C5" i="15"/>
  <c r="C6" i="15"/>
  <c r="F6" i="15"/>
  <c r="C7" i="15"/>
  <c r="C9" i="15"/>
  <c r="F9" i="15"/>
  <c r="F15" i="15"/>
  <c r="F24" i="15"/>
  <c r="F25" i="15"/>
  <c r="F31" i="15"/>
  <c r="C4" i="16"/>
  <c r="F4" i="16"/>
  <c r="C5" i="16"/>
  <c r="C6" i="16"/>
  <c r="F6" i="16"/>
  <c r="C7" i="16"/>
  <c r="F7" i="16"/>
  <c r="C9" i="16"/>
  <c r="F9" i="16"/>
  <c r="F15" i="16"/>
  <c r="F25" i="16"/>
  <c r="F31" i="16"/>
  <c r="C4" i="17"/>
  <c r="F4" i="17"/>
  <c r="C5" i="17"/>
  <c r="C6" i="17"/>
  <c r="C7" i="17"/>
  <c r="C9" i="17"/>
  <c r="F9" i="17"/>
  <c r="F15" i="17"/>
  <c r="F19" i="17"/>
  <c r="F21" i="17"/>
  <c r="F22" i="17"/>
  <c r="F25" i="17"/>
  <c r="F31" i="17"/>
  <c r="C4" i="14"/>
  <c r="C5" i="14"/>
  <c r="F5" i="14"/>
  <c r="C6" i="14"/>
  <c r="F6" i="14"/>
  <c r="C7" i="14"/>
  <c r="F8" i="14"/>
  <c r="C9" i="14"/>
  <c r="F14" i="14"/>
  <c r="F19" i="14"/>
  <c r="F20" i="14"/>
  <c r="F21" i="14"/>
  <c r="F22" i="14"/>
  <c r="F23" i="14"/>
  <c r="F24" i="14"/>
  <c r="F30" i="14"/>
  <c r="C4" i="23"/>
  <c r="F4" i="23"/>
  <c r="C5" i="23"/>
  <c r="C6" i="23"/>
  <c r="C7" i="23"/>
  <c r="F7" i="23"/>
  <c r="F8" i="23"/>
  <c r="C9" i="23"/>
  <c r="F9" i="23"/>
  <c r="F14" i="23"/>
  <c r="F15" i="23"/>
  <c r="F19" i="23"/>
  <c r="F20" i="23"/>
  <c r="F22" i="23"/>
  <c r="F23" i="23"/>
  <c r="F25" i="23"/>
  <c r="F31" i="23"/>
  <c r="C4" i="19"/>
  <c r="F4" i="19"/>
  <c r="C5" i="19"/>
  <c r="C6" i="19"/>
  <c r="F6" i="19"/>
  <c r="C7" i="19"/>
  <c r="F7" i="19"/>
  <c r="F8" i="19"/>
  <c r="C9" i="19"/>
  <c r="F9" i="19"/>
  <c r="F15" i="19"/>
  <c r="F22" i="19"/>
  <c r="F23" i="19"/>
  <c r="F25" i="19"/>
  <c r="F31" i="19"/>
  <c r="C4" i="20"/>
  <c r="F4" i="20"/>
  <c r="C5" i="20"/>
  <c r="C6" i="20"/>
  <c r="F6" i="20"/>
  <c r="C7" i="20"/>
  <c r="F7" i="20"/>
  <c r="F8" i="20"/>
  <c r="C9" i="20"/>
  <c r="F9" i="20"/>
  <c r="F14" i="20"/>
  <c r="F15" i="20"/>
  <c r="F21" i="20"/>
  <c r="F22" i="20"/>
  <c r="F24" i="20"/>
  <c r="F25" i="20"/>
  <c r="F31" i="20"/>
  <c r="C4" i="21"/>
  <c r="F4" i="21"/>
  <c r="C5" i="21"/>
  <c r="C6" i="21"/>
  <c r="F6" i="21"/>
  <c r="C7" i="21"/>
  <c r="F7" i="21"/>
  <c r="F8" i="21"/>
  <c r="C9" i="21"/>
  <c r="F9" i="21"/>
  <c r="F15" i="21"/>
  <c r="F22" i="21"/>
  <c r="F24" i="21"/>
  <c r="F25" i="21"/>
  <c r="F31" i="21"/>
  <c r="C4" i="18"/>
  <c r="F4" i="18"/>
  <c r="C5" i="18"/>
  <c r="C6" i="18"/>
  <c r="F6" i="18"/>
  <c r="C7" i="18"/>
  <c r="F7" i="18"/>
  <c r="F8" i="18"/>
  <c r="C9" i="18"/>
  <c r="F9" i="18"/>
  <c r="F15" i="18"/>
  <c r="F22" i="18"/>
  <c r="F24" i="18"/>
  <c r="F25" i="18"/>
  <c r="F31" i="18"/>
  <c r="C4" i="22"/>
  <c r="F4" i="22"/>
  <c r="C5" i="22"/>
  <c r="C6" i="22"/>
  <c r="F6" i="22"/>
  <c r="C7" i="22"/>
  <c r="F7" i="22"/>
  <c r="C9" i="22"/>
  <c r="F9" i="22"/>
  <c r="F14" i="22"/>
  <c r="F15" i="22"/>
  <c r="F19" i="22"/>
  <c r="F20" i="22"/>
  <c r="F22" i="22"/>
  <c r="F23" i="22"/>
  <c r="F25" i="22"/>
  <c r="F31" i="22"/>
  <c r="C5" i="8"/>
  <c r="F6" i="8"/>
  <c r="C8" i="8"/>
  <c r="C9" i="8"/>
  <c r="F12" i="8"/>
  <c r="F18" i="8"/>
  <c r="C9" i="11"/>
  <c r="F9" i="11"/>
  <c r="F15" i="11"/>
  <c r="F24" i="11"/>
  <c r="F30" i="11"/>
  <c r="F8" i="12"/>
  <c r="C9" i="12"/>
  <c r="F14" i="12"/>
  <c r="F22" i="12"/>
  <c r="F28" i="12"/>
  <c r="C4" i="13"/>
  <c r="F4" i="13"/>
  <c r="C5" i="13"/>
  <c r="C6" i="13"/>
  <c r="C7" i="13"/>
  <c r="F7" i="13"/>
  <c r="F8" i="13"/>
  <c r="C9" i="13"/>
  <c r="F14" i="13"/>
  <c r="F19" i="13"/>
  <c r="F22" i="13"/>
  <c r="F28" i="13"/>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<sst xmlns="http://schemas.openxmlformats.org/spreadsheetml/2006/main" count="3325" uniqueCount="835">
  <si>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</si>
  <si>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</si>
  <si>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</si>
  <si>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</si>
  <si>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</si>
  <si>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</si>
  <si>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</si>
  <si>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</si>
  <si>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</si>
  <si>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</si>
  <si>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</si>
  <si>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</si>
  <si>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</si>
  <si>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</si>
  <si>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</si>
  <si>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Southern Cone Spreadsheets</t>
  </si>
  <si>
    <t>Spreadsheets were inadvertantly  omitted from the  upload.    Information was uploaded and VaR rerun.</t>
  </si>
  <si>
    <t>FT-TP-HPL BAS, IDX, PRC</t>
  </si>
  <si>
    <t>FT-TP-HPL-FUEL  BAS, IDX, PRC</t>
  </si>
  <si>
    <t>Books were not officialized.  However positions were flat, so there was no impact on VaR.</t>
  </si>
  <si>
    <t>Books were not officialized.  However positions were flat, so there was no impact on VaR.  These books are accrual  books and therefore do not impact credit.</t>
  </si>
  <si>
    <t>Network connectivity issues</t>
  </si>
  <si>
    <t xml:space="preserve">Due to systems connectivity issues various groups were unable to access systems and therefore reports may not have been issued on time.  </t>
  </si>
  <si>
    <t>Develop process to insure connectivity for critical sytems and user groups.</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</si>
  <si>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</si>
  <si>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</si>
  <si>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</si>
  <si>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</si>
  <si>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</si>
  <si>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</si>
  <si>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</si>
  <si>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</si>
  <si>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</si>
  <si>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</si>
  <si>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</si>
  <si>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</si>
  <si>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</si>
  <si>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</si>
  <si>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</si>
  <si>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</si>
  <si>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</si>
  <si>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</si>
  <si>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</si>
  <si>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</si>
  <si>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</si>
  <si>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</si>
  <si>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</si>
  <si>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</si>
  <si>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</si>
  <si>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</si>
  <si>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</si>
  <si>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</si>
  <si>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</si>
  <si>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</si>
  <si>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</si>
  <si>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</si>
  <si>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</si>
  <si>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</si>
  <si>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</si>
  <si>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</si>
  <si>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</si>
  <si>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</si>
  <si>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</si>
  <si>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</si>
  <si>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</si>
  <si>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</si>
  <si>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</si>
  <si>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</si>
  <si>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</si>
  <si>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</si>
  <si>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</si>
  <si>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</si>
  <si>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</si>
  <si>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</si>
  <si>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</si>
  <si>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</si>
  <si>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</si>
  <si>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</si>
  <si>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</si>
  <si>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</si>
  <si>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</si>
  <si>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</si>
  <si>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</si>
  <si>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</si>
  <si>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</si>
  <si>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</si>
  <si>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</si>
  <si>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</si>
  <si>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</si>
  <si>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</si>
  <si>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</si>
  <si>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</si>
  <si>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</si>
  <si>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</si>
  <si>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</si>
  <si>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</si>
  <si>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</si>
  <si>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</si>
  <si>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</si>
  <si>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</si>
  <si>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</si>
  <si>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</si>
  <si>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</si>
  <si>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</si>
  <si>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</si>
  <si>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</si>
  <si>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</si>
  <si>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</si>
  <si>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</si>
  <si>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FT-CAND-EGSC-BAS</t>
  </si>
  <si>
    <t xml:space="preserve">Book was officialized, however due to the deal capture methodology used by Canada the BAS positions are overwritten using the PRC postid.  The postid used was the one related to the Canadian$ PRC calc rather than the US$ PRC calc.  This caused Credit data to be overstated by $178 mil </t>
  </si>
  <si>
    <t>Develop an automoted process to capture the data and thereby eliminate any potential human processing errors.  Preferrably process should separate deal capture for BAS and PRC books allowing information to flow directly from ERMS and not require manipulation</t>
  </si>
  <si>
    <t>Power Curve RA1</t>
  </si>
  <si>
    <t>Due to incorrect data contained in curve volatility, which was entered as zero, the Power VaR was incorrectly stated as zero</t>
  </si>
  <si>
    <t>Develop a process to notify user when invalid data is entered into curves.</t>
  </si>
  <si>
    <t>n</t>
  </si>
  <si>
    <t>Due to problems with spreadsheet upload, positions were not properly captured.  Positions were reloaded using correct process.</t>
  </si>
  <si>
    <t>y</t>
  </si>
  <si>
    <t>Due to problems with spreadsheet upload, positions were not properly captured.  Current process requires that each line have a unique deal number, which must be sorted.   Positions were reloaded using correct process and VaR rerun.</t>
  </si>
  <si>
    <t>FT-CAND-EGSC-OPT-BAS</t>
  </si>
  <si>
    <t xml:space="preserve">Due to a service flag booked on the deals, the incorrect counterparty was picked up for credit.  </t>
  </si>
  <si>
    <t>Identify why service flag is reporting incorrect counterparty and correct problem.</t>
  </si>
  <si>
    <t>Week summary (Feb 7 to 13)</t>
  </si>
  <si>
    <t xml:space="preserve"> </t>
  </si>
  <si>
    <t>c</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</si>
  <si>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</si>
  <si>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</si>
  <si>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</si>
  <si>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</si>
  <si>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Due to IT issues the Eastern spreadsheet and Gas books were officialized late.</t>
  </si>
  <si>
    <t>Power/ Gas</t>
  </si>
  <si>
    <t>Due to IT issues altenate queries were performed, which caused late officialization.  Late books were loaded into system as they arrived.</t>
  </si>
  <si>
    <t>VaR published late</t>
  </si>
  <si>
    <t xml:space="preserve">Due to an invalid query VaR speed was greatly reduced.  The query was terminated and VaR rerun.  </t>
  </si>
  <si>
    <t>Develop process to test queries prior to running.</t>
  </si>
  <si>
    <t>1) Extend vol curves, 2) roll volumes correctly (according to front month)</t>
  </si>
  <si>
    <t>New feeds should clear this issue (update 11/13 - new gas feed halted, concentrating on Enpower.  Much improved - 95% of Enpower tieing out).</t>
  </si>
  <si>
    <t>FT-CAND-BC-GD- BAS, PRC</t>
  </si>
  <si>
    <t xml:space="preserve">Books do not have any deals.  Per Kathy Reeves the books should be marked dormant. </t>
  </si>
  <si>
    <t>FT-CAND-OP-GD- BAS, PRC</t>
  </si>
  <si>
    <t>LUMBER-US-PRC</t>
  </si>
  <si>
    <t>LUMBER</t>
  </si>
  <si>
    <t>Power curve B31  was not loaded, which caused a d elay in initializing VaR run for all commodities.  Power desk had requested that the curve be deleted, however unable to delete curves from RisktRAC.  IT loaded a prior days curve for B31 to resolve the error and continue  VaR calculations.  Curve RA1 was loaded with volatility of zero, which caused incorrect POWER and AGG-ECTVaR.  Corrected and reloaded.</t>
  </si>
  <si>
    <t>Book was not properly officialized.  A needed flag is not properly set, therefore the information was not captured by RisktRAC.  Book was officialized in the morning and Var rerum</t>
  </si>
  <si>
    <t>Book was not officialized.    Book was officialized in the morning and Var rerum</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</si>
  <si>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</si>
  <si>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</si>
  <si>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</si>
  <si>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</si>
  <si>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</si>
  <si>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</si>
  <si>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</si>
  <si>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</si>
  <si>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</si>
  <si>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</si>
  <si>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</si>
  <si>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</si>
  <si>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</si>
  <si>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</si>
  <si>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</si>
  <si>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</si>
  <si>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</si>
  <si>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</si>
  <si>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</si>
  <si>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</si>
  <si>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</si>
  <si>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</si>
  <si>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</si>
  <si>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</si>
  <si>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</si>
  <si>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</si>
  <si>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</si>
  <si>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</si>
  <si>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</si>
  <si>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</si>
  <si>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</si>
  <si>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</si>
  <si>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</si>
  <si>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</si>
  <si>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</si>
  <si>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</si>
  <si>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</si>
  <si>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</si>
  <si>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</si>
  <si>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</si>
  <si>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</si>
  <si>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</si>
  <si>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</si>
  <si>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</si>
  <si>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</si>
  <si>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</si>
  <si>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</si>
  <si>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</si>
  <si>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</si>
  <si>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</si>
  <si>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</si>
  <si>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</si>
  <si>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</si>
  <si>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</si>
  <si>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</si>
  <si>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</si>
  <si>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</si>
  <si>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</si>
  <si>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</si>
  <si>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</si>
  <si>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</si>
  <si>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</si>
  <si>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</si>
  <si>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</si>
  <si>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</si>
  <si>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</si>
  <si>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</si>
  <si>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</si>
  <si>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</si>
  <si>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</si>
  <si>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</si>
  <si>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</si>
  <si>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</si>
  <si>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</si>
  <si>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</si>
  <si>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</si>
  <si>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</si>
  <si>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</si>
  <si>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</si>
  <si>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</si>
  <si>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</si>
  <si>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</si>
  <si>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</si>
  <si>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</si>
  <si>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</si>
  <si>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</si>
  <si>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</si>
  <si>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</si>
  <si>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</si>
  <si>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</si>
  <si>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</si>
  <si>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</si>
  <si>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</si>
  <si>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</si>
  <si>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</si>
  <si>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</si>
  <si>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</si>
  <si>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</si>
  <si>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</si>
  <si>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</si>
  <si>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</si>
  <si>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</si>
  <si>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</si>
  <si>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</si>
  <si>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</si>
  <si>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</si>
  <si>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</si>
  <si>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</si>
  <si>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</si>
  <si>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</si>
  <si>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</si>
  <si>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</si>
  <si>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</si>
  <si>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</si>
  <si>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</si>
  <si>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</si>
  <si>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</si>
  <si>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</si>
  <si>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</si>
  <si>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</si>
  <si>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</si>
  <si>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</si>
  <si>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</si>
  <si>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</si>
  <si>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Continental GAS loaded late due to problems with overnight run</t>
  </si>
  <si>
    <t>Deals in book were transferred to other books.  Book was calc'd and officialized one last time to insure zero out of positions for credit purposes. Book marked as dormant</t>
  </si>
  <si>
    <t>INTRA-CAND-BC PHY,  BAS</t>
  </si>
  <si>
    <t>INTRA-CAND-WEST BAS, PHY</t>
  </si>
  <si>
    <t>INTRA-CAND-BC-GD-GDL</t>
  </si>
  <si>
    <t>Books were officialized, however only contain Credit Risk as market risk is loaded through other bookids.  Certain of the PostIDs did not get picked up by RisktRac due to certain criteria reviewed by database.  As this was a new process for processing credit risk, RisktRAC would need to be updated to insure capture of all books.  The BAS bookIDS need to be pulled in manually, however appropriate personnel were not properly identified and duties communicated.</t>
  </si>
  <si>
    <t>Effectively communicate responsibilities to manually pull in data for basis books to appropriate personnel.  Develop update to RiktRAC to insure proper capture of date for books with Book flags and  duplicate post ids</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</si>
  <si>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</si>
  <si>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</si>
  <si>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</si>
  <si>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</si>
  <si>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</si>
  <si>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</si>
  <si>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</si>
  <si>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</si>
  <si>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</si>
  <si>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PWR-PRICE-PRC-PWRC, PWR-PRICE-PRC-PWRP</t>
  </si>
  <si>
    <t>PWR-NG-WEST PRC, BAS</t>
  </si>
  <si>
    <t>PWR-NG-WST PRC, BAS</t>
  </si>
  <si>
    <t>PWR-NG-STNW  PRC, BAS</t>
  </si>
  <si>
    <t>PWR-NG-ST-WEST  PRC, BAS</t>
  </si>
  <si>
    <t>PWR-NG-LTSW  PRC, BAS</t>
  </si>
  <si>
    <t>PWR-NG-LTCA-PRC</t>
  </si>
  <si>
    <t>PWR-EAST-PW  CN-PRC; NT-PRC; QJ-PRC; TC-PRC</t>
  </si>
  <si>
    <t>power</t>
  </si>
  <si>
    <t>Books not officialized during evening procedures.  They were officialized in the AM.  Power VaR was rerun.</t>
  </si>
  <si>
    <t>Rerun AGG-Gas III and IV</t>
  </si>
  <si>
    <t>Portcalc process failed due to non existant curve.  Book was recalc'd and officialized late.   Credit updated subsequent to officialization</t>
  </si>
  <si>
    <t>Calc process failed due to increase database space requirements.  Process was reperformed and book was officialized late.   Credit updated subsequent to officialization</t>
  </si>
  <si>
    <t>Develop procedures to insure that books are properly included in the appropriate hierarchies.</t>
  </si>
  <si>
    <t>Develop process to identify missing curves during Portcalc.</t>
  </si>
  <si>
    <t>3 Canada IM credit risk BAS books</t>
  </si>
  <si>
    <t>Due to the nature of recording deals in Canada it is necessary to manually override Basis positions using PRC PostIDs.  The current process in place was not followed.  Positions were overrriden in the AM and Credit notified.  As no market risk exists on these books no impact on VaR.</t>
  </si>
  <si>
    <t>Eastern Books</t>
  </si>
  <si>
    <t>Due to incorrect vol curves, books not transmitted.</t>
  </si>
  <si>
    <t>Develop process to insure that all needed curves are included on transmission</t>
  </si>
  <si>
    <t>Develop process to monitor space allocation for Databases and advise when approaching limits</t>
  </si>
  <si>
    <t>Eastern Spreadsheets</t>
  </si>
  <si>
    <t>Spreadoption spreadsheet offcialized late.</t>
  </si>
  <si>
    <t>Interest rate and FX curves</t>
  </si>
  <si>
    <t>Due to change in process uploading these curves incorrect data was uploaded at 5pm.  This caused the need for several commodoties to recalc and officialize books for 01/29/01.  As the recalc's were performed prior to running VaR and other morning reports no impact was observed for reported purposes.</t>
  </si>
  <si>
    <t>Properly test new procedures prior to implementing into production.</t>
  </si>
  <si>
    <t xml:space="preserve">Due the restructuring of hierarchy for the changes made to the Canada IM books some books were inadvertantly left in the AGG GAS III and IV.  They were identified and removed from the portfolios.  </t>
  </si>
  <si>
    <t>nio</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</si>
  <si>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</si>
  <si>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</si>
  <si>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</si>
  <si>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</si>
  <si>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</si>
  <si>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</si>
  <si>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</si>
  <si>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</si>
  <si>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</si>
  <si>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</si>
  <si>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</si>
  <si>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</si>
  <si>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</si>
  <si>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</si>
  <si>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</si>
  <si>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</si>
  <si>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</si>
  <si>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</si>
  <si>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</si>
  <si>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</si>
  <si>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</si>
  <si>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</si>
  <si>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</si>
  <si>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</si>
  <si>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</si>
  <si>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</si>
  <si>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</si>
  <si>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</si>
  <si>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</si>
  <si>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</si>
  <si>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</si>
  <si>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</si>
  <si>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</si>
  <si>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</si>
  <si>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PWR-COAL-MGMT-PRC</t>
  </si>
  <si>
    <t>Feed was late and processed slow.  Affected systems were notified.</t>
  </si>
  <si>
    <t>Develop process to insure loads are made in a timely basis.</t>
  </si>
  <si>
    <t>ReRun Agg- GAS, Agg-GASIII and Agg-GasIV VaR</t>
  </si>
  <si>
    <t>Exotic Option Upload spreadsheet was corrected in the AM and reuploaded.  Canadian Gas Curve was mapped to the wrong primary curve, which was corrected in the AM.</t>
  </si>
  <si>
    <t>Develop process to validate secondary curve mappings.  Develop process to test upload spreadsheets.</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</si>
  <si>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</si>
  <si>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</si>
  <si>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</si>
  <si>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</si>
  <si>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</si>
  <si>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</si>
  <si>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</si>
  <si>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</si>
  <si>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</si>
  <si>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</si>
  <si>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</si>
  <si>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</si>
  <si>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</si>
  <si>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</si>
  <si>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</si>
  <si>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</si>
  <si>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</si>
  <si>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</si>
  <si>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</si>
  <si>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</si>
  <si>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</si>
  <si>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</si>
  <si>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</si>
  <si>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</si>
  <si>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</si>
  <si>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</si>
  <si>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</si>
  <si>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</si>
  <si>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</si>
  <si>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</si>
  <si>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</si>
  <si>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Establish a process to identify dormant books and properly reflect in RisktRAC</t>
  </si>
  <si>
    <t>NG-PRC-BAS</t>
  </si>
  <si>
    <t>Book not officialized.  Officialized and Var ReRun</t>
  </si>
  <si>
    <t>INTRA-CAN-BC-GD</t>
  </si>
  <si>
    <t>Book was inadvertently deleted from the hierarchy during a hierarchy clean up.</t>
  </si>
  <si>
    <t>Develop process to identify books deleted an confirm decision to delete.</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</si>
  <si>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</si>
  <si>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</si>
  <si>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</si>
  <si>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</si>
  <si>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</si>
  <si>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</si>
  <si>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</si>
  <si>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</si>
  <si>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</si>
  <si>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</si>
  <si>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</si>
  <si>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 xml:space="preserve">FX-MXN </t>
  </si>
  <si>
    <t>Book was officialized, however it does not contain positions and was therefore not picked up by RisktRAC</t>
  </si>
  <si>
    <t>EPMI-NE-PHYS-PRC</t>
  </si>
  <si>
    <t>CY-EXPLOR-BAS</t>
  </si>
  <si>
    <t>Develop a process for RisktRAC to capture PostIDs even for books without positions.</t>
  </si>
  <si>
    <t>Equity</t>
  </si>
  <si>
    <t>Due to systems issue the Book had to be calc'd by IT.  BA assumed that IT would also officialize, but not done.  Book was officialized in the AM</t>
  </si>
  <si>
    <t>Book was officialized, however its positions were flat.  RisktRac therefore did not capture PostIDS.  As the book was flat it had no impact on VaR</t>
  </si>
  <si>
    <t>ENA-CAL</t>
  </si>
  <si>
    <t>Book was not officialized.  Due to positions book was officialized in the AM, Benchmark and  VaR rerun.</t>
  </si>
  <si>
    <t>Financial</t>
  </si>
  <si>
    <t>Spreadsheet was inadvertantly uploaded to dormant book.  However as dormant book mirrors this book, no impact</t>
  </si>
  <si>
    <t>Rerun Advertising and Broadband VaR</t>
  </si>
  <si>
    <t>Spreadsheets were uploaded into RisktRAC, however positions not accurately captured.  Spreadsheets were reloaded and VaR rerun.</t>
  </si>
  <si>
    <t>Develop process to validate uploaded positions.</t>
  </si>
  <si>
    <t>Books shown as officialized, but not RiskTrac</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</si>
  <si>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</si>
  <si>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</si>
  <si>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</si>
  <si>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</si>
  <si>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</si>
  <si>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</si>
  <si>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</si>
  <si>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</si>
  <si>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</si>
  <si>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</si>
  <si>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</si>
  <si>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</si>
  <si>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</si>
  <si>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</si>
  <si>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</si>
  <si>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</si>
  <si>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</si>
  <si>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</si>
  <si>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</si>
  <si>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</si>
  <si>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</si>
  <si>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</si>
  <si>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</si>
  <si>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</si>
  <si>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</si>
  <si>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</si>
  <si>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</si>
  <si>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</si>
  <si>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</si>
  <si>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</si>
  <si>
    <t>Power Curve B31 and RA1</t>
  </si>
  <si>
    <t>ReRun Bandwidth VaR</t>
  </si>
  <si>
    <t>Positions for 01/31 were incorrect. Reloaded positions and reran VaR</t>
  </si>
  <si>
    <t>Week summary (Nov 29- Dec 5)</t>
  </si>
  <si>
    <t>Week summary (Dec 6-12)</t>
  </si>
  <si>
    <t>Feed problem</t>
  </si>
  <si>
    <t>Application down alternate system used</t>
  </si>
  <si>
    <t>POWER/CNDA</t>
  </si>
  <si>
    <t>RM</t>
  </si>
  <si>
    <t>BA forgot to pull in spreadsheet</t>
  </si>
  <si>
    <t>Set up process</t>
  </si>
  <si>
    <t>Week summary (Dec 13-19)</t>
  </si>
  <si>
    <t>Power Var</t>
  </si>
  <si>
    <t>PwR</t>
  </si>
  <si>
    <t>R22  price curve vol curves and daily vols were zeroed out.</t>
  </si>
  <si>
    <t>Softs Var was off by a dcml Pt</t>
  </si>
  <si>
    <t>Softs</t>
  </si>
  <si>
    <t xml:space="preserve">Data input was off by one decimal pt, so V@R was too high </t>
  </si>
  <si>
    <t>Yes</t>
  </si>
  <si>
    <t xml:space="preserve">UK </t>
  </si>
  <si>
    <t>Nordic</t>
  </si>
  <si>
    <t>POWER</t>
  </si>
  <si>
    <t>Set up process to insure approval prior to officialization</t>
  </si>
  <si>
    <t>Canada Pwr</t>
  </si>
  <si>
    <t>Enpower- Front end application does not properly load legal entity in deal capture.  Canada is loaded up to EPMI master agreements, but shouldn't</t>
  </si>
  <si>
    <t>Resolve application to insure proper deal capture</t>
  </si>
  <si>
    <t>Book was officialized before MtM was officialized, which caused a feed problem.  Book was reofficialized and rerun, which caused server problems</t>
  </si>
  <si>
    <t>Gas/UK</t>
  </si>
  <si>
    <t>Spreadsheet was officialized, but does not receive a Post ID.</t>
  </si>
  <si>
    <t>Resolve whether spreadsheet should receive ID.  Develop alternate procedure to query officialization.</t>
  </si>
  <si>
    <t>WEST-IND-IDX</t>
  </si>
  <si>
    <t xml:space="preserve">GAS </t>
  </si>
  <si>
    <t>Set up process to insure all active books are properly officialized daily.</t>
  </si>
  <si>
    <t>NG-KC-PRICE-PRC</t>
  </si>
  <si>
    <t>FT-WEST-PWRP-PRC</t>
  </si>
  <si>
    <t>FT-WEST-PWR-PRC</t>
  </si>
  <si>
    <t>FT-PRM-WEST-PRC</t>
  </si>
  <si>
    <t>FT-KC-WEST-PRC</t>
  </si>
  <si>
    <t>UK-COAL-FRT-PRC</t>
  </si>
  <si>
    <t>UK-COAL-FRT-FIN-PRC</t>
  </si>
  <si>
    <t>UK-COAL-FRT--EXT-PRC</t>
  </si>
  <si>
    <t>UK-COAL-FRT-EOL-PRC</t>
  </si>
  <si>
    <t>Commodity type not changed to FRTI on Risktrack.  Once updated commodity updated Books were officialized and V@R rerun</t>
  </si>
  <si>
    <t>Set up process to insure proper notification of change in commodity code.</t>
  </si>
  <si>
    <t>Various Books did not get officialized for Gas, liquids and Power</t>
  </si>
  <si>
    <t>gas, liquids, power</t>
  </si>
  <si>
    <t>RM/IT</t>
  </si>
  <si>
    <t>At approximately 5:30 pm the Portcalc and metacalc systems  went down.  The problem was caused by a scheduled maintenance hardware change.</t>
  </si>
  <si>
    <t xml:space="preserve">Determine why maintenance was scheduled during peak times and what caused the delay in restoring service.  </t>
  </si>
  <si>
    <t>Books were officialized in enPower, however due to the PortCalc and MetaCalc system outage, they were not uploaded to Risktrac as the outage occurred right around upload.</t>
  </si>
  <si>
    <t>IT to upload books and update post ids</t>
  </si>
  <si>
    <t>Week summary (Jan 17 to 23)</t>
  </si>
  <si>
    <t>PAPER-GS-PRC</t>
  </si>
  <si>
    <t>Paper</t>
  </si>
  <si>
    <t>Book was officialized, however it was done for the wrong date.  Positions were flat, however there was an impact on credit position.</t>
  </si>
  <si>
    <t xml:space="preserve">Need to develop a process insure that books officialized for the correct date.  </t>
  </si>
  <si>
    <t>UK Discounted positions</t>
  </si>
  <si>
    <t>UK positions were doubled due to a change in the hierarchy , which transferred certain books from UK discount portfolio to Credit AGG.  To correct problem IT repopulated from previous date and thereby duplicating positions.</t>
  </si>
  <si>
    <t>Insure that changes in hierarchy are properly communicated to all affected parties.</t>
  </si>
  <si>
    <t>Book was not officialized, however all deals were moved to new books.  The book will be officialized one last time to zero out positions and book will be marked as dormant.</t>
  </si>
  <si>
    <t>The coal book was officialized last night but the data did not flow to RisktRAC because the commodity code was changed to Freight in RisktRAC and not in ERMS.  The change was requested by Dimitri Taylor, in London, as part of a group of books being changed,  but evidently should not have been included.</t>
  </si>
  <si>
    <t>Set up process to confirm all requested changes and advise all affected systems.</t>
  </si>
  <si>
    <t>Total Errors for the week of Dec 13-19</t>
  </si>
  <si>
    <t>book was not officialized , however the book had no trades or transactions.  There was therefore no impact.</t>
  </si>
  <si>
    <t xml:space="preserve">EPMI-LT-MGMT-PRC                </t>
  </si>
  <si>
    <t>EPMI-NE-TRANS-PRC</t>
  </si>
  <si>
    <t>COAL-ERMS-XL-PRC</t>
  </si>
  <si>
    <t>Spreadsheet did not load properly into RisktRAC and no notice was given to BA that it failed.</t>
  </si>
  <si>
    <t>FT-CAND-AB-GDL-BAS, IDX, &amp; PRC</t>
  </si>
  <si>
    <t>Spreadsheet not officialized.  BA feels that while there are trades in the spreadsheet, they are not with external counterparties and do not affect Credit.</t>
  </si>
  <si>
    <t>Credit needs to confirm importance of officializing positions with no external counterparties.</t>
  </si>
  <si>
    <t>IT to create notification of successful completion of spreadsheet download</t>
  </si>
  <si>
    <t>Power VaR rerun due to missing positions from Power exotics because GCP changed shortcode and overlay did not write to Power exotics.</t>
  </si>
  <si>
    <t>VaR displayed in date format. Unexplained Gamma. Testing done in Houston affecting officialization.</t>
  </si>
  <si>
    <t>Canadian Power</t>
  </si>
  <si>
    <t>EPMI-LT-NAMGMT-PRC</t>
  </si>
  <si>
    <t>Mgmt-Power</t>
  </si>
  <si>
    <t>BA forgot to officialize book and V@R re-run.</t>
  </si>
  <si>
    <t>Week summary (Dec 20-26)</t>
  </si>
  <si>
    <t>Total Errors for the week of Dec 20-26</t>
  </si>
  <si>
    <t>10 Canadian spreadsheets have not been officialized and the exposures have not been captured in Credit.  The positions were included in VaR because they were grouped at the position level and not the deal level, therefore no counterparty attached to them.</t>
  </si>
  <si>
    <t>Various Canadian Gas Spreadsheets</t>
  </si>
  <si>
    <t>Gas/Canada</t>
  </si>
  <si>
    <t>Set up process to insure all active books are properly officialized daily and insure credit issues are taken into account.</t>
  </si>
  <si>
    <t xml:space="preserve">4 Power West books </t>
  </si>
  <si>
    <t>2 Continental power books</t>
  </si>
  <si>
    <t xml:space="preserve">Feed Problem.System was looking for curves for the 26th, even though books were being officialized for the 22nd.  This caused a delay in transmission. Books were officialized 1-1/2 hours late. </t>
  </si>
  <si>
    <t>Set up procedures to insure that the system is capturing appropriate information.</t>
  </si>
  <si>
    <t>3 FT- Canada AB Gas Daily books</t>
  </si>
  <si>
    <t>FT-Cand-AB-EGSC-EA-BAS</t>
  </si>
  <si>
    <t xml:space="preserve">setup process to insure that all required end of day procedrues are completed. </t>
  </si>
  <si>
    <t>GAS-EXEC-PRC</t>
  </si>
  <si>
    <t>BA Calced the book, but did not officialize.  Due to flat positions, V@R not rerum</t>
  </si>
  <si>
    <t xml:space="preserve">Set up process to insure that all dormant books are properly  classified in a timely manner. </t>
  </si>
  <si>
    <t>SE-PREPAY-WTI-PRC</t>
  </si>
  <si>
    <t>FT-ONT-CENTRAL-PRC</t>
  </si>
  <si>
    <t>Positions for Advertising, Bandwidth and Dram</t>
  </si>
  <si>
    <t>Book was not officialized, however positions were flat so VaR was not impacted.  Book was officialized late.</t>
  </si>
  <si>
    <t>Total Errors for the week of  Jan 31 to Feb 6</t>
  </si>
  <si>
    <t>Week summary (Jan 31 to Feb 6)</t>
  </si>
  <si>
    <t>EBS</t>
  </si>
  <si>
    <t xml:space="preserve">Positions for 01/31 were not complete as of 6 am.  Positions were uploaded during the day and VaR rerun. </t>
  </si>
  <si>
    <t>Develop process to insure positions are completed and uploaded into system by 6am.</t>
  </si>
  <si>
    <t>Identified certain books that were improperly excluded from  Agg-Gas III and IV.  Corrected Problem and reRan VaR.  No impact on credit as positions properly included in credit portfolio</t>
  </si>
  <si>
    <t>Develop process to insure books are included within all relevant portfolios.</t>
  </si>
  <si>
    <t>Enron Metals not reporting Cash Flow information</t>
  </si>
  <si>
    <t>NY Concentrates</t>
  </si>
  <si>
    <t>Cash Flows not reported due to lack of procedures.  Scheduled to report around Mid Jan 2001</t>
  </si>
  <si>
    <t>Develop procedures to report Cash Flows based on available MerCur data</t>
  </si>
  <si>
    <t xml:space="preserve">Rolloff positions are not being captured due to differences between ERMS and spreadsheet.  As Books only contain transactions with internal ENRON entities to be marked as dormant.  Determined to have no counterparyt exposures based on evaluation by Debbie Brackett </t>
  </si>
  <si>
    <t>BA forgot to manually override.  Per Robyn Rodrigue, due to minimal number of positions not considered necessary to rerun VaR</t>
  </si>
  <si>
    <t>Pulp and Paper books</t>
  </si>
  <si>
    <t>Set up alternative Calcing procedures to insure capture of 3rd party positions, while excluding affiliate positions.  For VaR reporting problem has been resolved.</t>
  </si>
  <si>
    <t>EIM</t>
  </si>
  <si>
    <t>Total Errors for the week of  Jan 17 to 23</t>
  </si>
  <si>
    <t>gas</t>
  </si>
  <si>
    <t>Network problems prevented CAS from running at its normal time</t>
  </si>
  <si>
    <t>Continental Power Bilateral and Nordic Power loaded late due to hardware issues in Houston and Europe</t>
  </si>
  <si>
    <t>Books were not officialized, however only contain Credit Risk as market risk is loaded through other bookids</t>
  </si>
  <si>
    <t>Due to certain network issues scheduled programs were not run.</t>
  </si>
  <si>
    <t>Develop alternate procedures to  report credit when IT issues prevent run of CAS programs.</t>
  </si>
  <si>
    <t>Develop alternate procedures to insure proper capture of data when primary systems are not functioning</t>
  </si>
  <si>
    <t>Due to certain computer issues on the Houston side Continental powe was upload around 8:20am.  Additionally, due to network issues in UK Nordic power transmitted late.</t>
  </si>
  <si>
    <t xml:space="preserve">Had to ReRun VaR due to the capture of affiliate positions in VaR and DPR reporting.  </t>
  </si>
  <si>
    <t>Total errors for week Dec 6-12</t>
  </si>
  <si>
    <t>Total errors for week of Nov 29 to Dec 5</t>
  </si>
  <si>
    <t>Total errors for week Nov 22-28</t>
  </si>
  <si>
    <t>Total errors for week  Nov 17-21</t>
  </si>
  <si>
    <t>EU-PWR-Bilateral</t>
  </si>
  <si>
    <t>Book was officialized 1 hr late, however captured in time for VaR calculation.  Delay was caused by problems with PortCalc</t>
  </si>
  <si>
    <t>Set up process to insure all active books are officialized on a timely basis.</t>
  </si>
  <si>
    <t>Week summary (Dec 27- Jan 2)</t>
  </si>
  <si>
    <t>Positions captured incorrectly, which caused the need to rerun Scott Neil's book.  Had to rerun VaR</t>
  </si>
  <si>
    <t>INTRA-SITHE-PHY</t>
  </si>
  <si>
    <t>Various Canada IM Basis books</t>
  </si>
  <si>
    <t>Book  not officialized.  Done in the morning. Gas Var Rerun</t>
  </si>
  <si>
    <t>Process had been established whereby Kathy Reeves would provide PostIDS to RM to manually pull in BAS books.  However, process not completely understood and postids were not forwarded to RM.  BAS books were pulled in during AM.</t>
  </si>
  <si>
    <t>4 Canada IM PHY and GDL books</t>
  </si>
  <si>
    <t>Books were officialied, however due to region code and attribute mismatches, the ERMS books did not resolve in books within RisktRAC.   Books were pulled in manually during morning.  These books only contain Credit RISK and do not affect VaR</t>
  </si>
  <si>
    <t xml:space="preserve">Attribute mismatches corrected to match ERMS database.  </t>
  </si>
  <si>
    <t>Officialized for the following day.  However book contained no deals, as such no impact to VAR or credit.</t>
  </si>
  <si>
    <t>Set up procedures to insure proper capture of positions.</t>
  </si>
  <si>
    <t>Rerun Scott Neil's book</t>
  </si>
  <si>
    <t>EES Positions</t>
  </si>
  <si>
    <t>Transaction inversely recorded in books.  Item corrected and EES VaR rerun</t>
  </si>
  <si>
    <t>Set up procedures to insure proper capture of transactions</t>
  </si>
  <si>
    <t>2 DUB-ERMS XL Books</t>
  </si>
  <si>
    <t>Spreadsheets had an upload error that was not detected until after 6am.  Books were uploaded and VaR Rerun</t>
  </si>
  <si>
    <t>Books were officialized, but due to a missing curve books were recalc'd and unofficialized, but failed to be reofficialized.  Books were officialized in the morning.  VaR was Rerun</t>
  </si>
  <si>
    <t>Set up procedures to insure that when upload error occurs it is detected and corrected prior to deadline</t>
  </si>
  <si>
    <t>Coal Books</t>
  </si>
  <si>
    <t>Curve had to be added to tables.  Tables were refreshed and Coal Var Rerun</t>
  </si>
  <si>
    <t>Set procedures to insure that all needed curves are established in RMS and ERMS in a timely manner</t>
  </si>
  <si>
    <t>FT-VNG-GDL</t>
  </si>
  <si>
    <t>Book was not officialized prior to 6 am.  Once officialized Gas VaR was rerun</t>
  </si>
  <si>
    <t>1 set on NGL books containing 20 individual liquids books</t>
  </si>
  <si>
    <t>UK/IT</t>
  </si>
  <si>
    <t>UK Books</t>
  </si>
  <si>
    <t>gas/power</t>
  </si>
  <si>
    <t xml:space="preserve">Set up alternative procedures when feeds fail to insure that all needed information is properly captured. </t>
  </si>
  <si>
    <t>Total Errors for the week of Dec 27- Jan2</t>
  </si>
  <si>
    <t xml:space="preserve">Problem with FTP Applications.  Feeds failed, tried to upload manually, but failed.  Technicials working to resolve hardware issues.  Unix technician indicated it was a network problem on UK side.  Issue identified to be a firewall issue.  </t>
  </si>
  <si>
    <t xml:space="preserve">Book was officialized, but Risktrac did not capture ID.  Book was reofficialized.  However, as the book only contains intracompany transactions, no Credit or VaR exposure identified.  </t>
  </si>
  <si>
    <t>Set procedures to insure that all officialized books are captured by RisktRAC and ERMS</t>
  </si>
  <si>
    <t>UK-Power books</t>
  </si>
  <si>
    <t>Rm/IT</t>
  </si>
  <si>
    <t>UK Power book is showing a higher position that input</t>
  </si>
  <si>
    <t>Set up process to test software outputs to insure proper reporting</t>
  </si>
  <si>
    <t>EAF-AUS-PRC</t>
  </si>
  <si>
    <t>FINANCIAL AFF-PRC; EM-PRC; PROP-PRC; TN10-PRC; TN5-PRC</t>
  </si>
  <si>
    <t>Book was not officialized.  However the books not have a VAR or Credit impact as they are only used for settlement purposes.</t>
  </si>
  <si>
    <t>FT-CAND-OP-GD- BAS, GDL, PRC</t>
  </si>
  <si>
    <t>INTRA-CAND-BC PHY, PRC, BAS</t>
  </si>
  <si>
    <t>Rerun AGG-LIQUIDS VaR</t>
  </si>
  <si>
    <t>Had to rerun VaR as positions were incorrect for UK-BENZ UK-MTBE and UK-TOLU.  This was due to incorrect processing during officialization</t>
  </si>
  <si>
    <t>Develop process to insure all active books are appropriately officialized and reviewed prior to transmission.</t>
  </si>
  <si>
    <t xml:space="preserve">These books are part of the process to modify how Canada IM positions are reported.  They are used to report the Credit Risk side of the portfolios.  The Market risk is being reported through new books.   We are currently working to refine the process and insure that all books are properly captured within risktrac for credit reporting purposes.    </t>
  </si>
  <si>
    <t>Refine the reporting process to insure that all appropriate credit risk information is capture for the Canadian intramonth books</t>
  </si>
  <si>
    <t>EPMI-SE-ANALYST-PRC</t>
  </si>
  <si>
    <t>EPMI-ST-SPP-PRC</t>
  </si>
  <si>
    <t>Portfolio was officialized, but since book contained no positions, RisktRAC does not pick up Post ID</t>
  </si>
  <si>
    <t>FX-MXN and FX-NOK</t>
  </si>
  <si>
    <t xml:space="preserve">Books were officialized as part of a batch process, however postids were not captured by Risktrac.  As information is not included as part of VaR, no impact.  </t>
  </si>
  <si>
    <t xml:space="preserve">Determine if book is dormant or termporarily inactive. </t>
  </si>
  <si>
    <t>Book was officialized, but due to change in attributes that were not communicated to RisktRAC, system did not pick post_id or post positions.  As book only contains intracompany transactions no VaR, Credit or Cash flow exposures occurred.</t>
  </si>
  <si>
    <t>Establish procedrues to ensure that any modifications to either ERMS or RisktRAC are synchronized.</t>
  </si>
  <si>
    <t>UK VaR</t>
  </si>
  <si>
    <t>Gamma issue caused an errant VaR number. Due to current formulas used by models, need to set correlations to .999 to prevent large gamma numbers.</t>
  </si>
  <si>
    <t>Setup procedures to insure that end of month process are followed to properly report enPower positions</t>
  </si>
  <si>
    <t>Book not officialized due to problems with enPower end of month procedures caused by a failure with Portcalc.  Problem has been identified and upgrade will be loaded as soon as possible.</t>
  </si>
  <si>
    <t>Week summary (Jan 3 to 9)</t>
  </si>
  <si>
    <t>ST-SPINDLETOP- BAS, IDX, PRC</t>
  </si>
  <si>
    <t>6 Power books (PWR-EAST  PWTC PWQJ, PWNT, PWCN and PWR-EA-PWCN-OPT and PWR-EA PWNT OPT</t>
  </si>
  <si>
    <t>INTRA-DENVER BAS, IDX PRC</t>
  </si>
  <si>
    <t>IM-EMWNSS2-BAS, IDX, PRC</t>
  </si>
  <si>
    <t>FT-ENOVPB-BAS</t>
  </si>
  <si>
    <t>FT-CAND_EGSC-OPT-PRC</t>
  </si>
  <si>
    <t>EES-CAL-PRC</t>
  </si>
  <si>
    <t>Deals were transferred to another PWR-WEST.  Book to be marked dormant.</t>
  </si>
  <si>
    <t>Book was calc'd in CAD$. Book was recalc'd and and VaR rerun</t>
  </si>
  <si>
    <t>This book has no positions.  Metacalc was down on 02/09, therefore BA only calc'd books with positions using portcalc.</t>
  </si>
  <si>
    <t>BA did not officialize books.  The only book with positions was PRC, which was officialized and VaR rerun.</t>
  </si>
  <si>
    <t>BA did not officialize books.  All deals are only with internal CP, therefore no impact on VaR or Credit.</t>
  </si>
  <si>
    <t>Develop process to insure all active books are officialized on a daily basis using appropriate currency</t>
  </si>
  <si>
    <t>Develop process to identify dormant books.</t>
  </si>
  <si>
    <t>Book was officialized, however due to Metacalc problems postids were not captured by RisktRAC</t>
  </si>
  <si>
    <t>Develop process to insure all officialized postids are properly captured by RisktRac when primary systems are down.</t>
  </si>
  <si>
    <t>Book not officialized due to problems with enPower.  Portcalc failed due to known bug.  Upgrade that addresses issue will be loaded.</t>
  </si>
  <si>
    <t>Book not officialized due to problems with enPower due to failure with Portcalc.  Problem has been identified and upgrade will be loaded as soon as possible.</t>
  </si>
  <si>
    <t>Load enPower upgrade to eliminate PortCalc failure.</t>
  </si>
  <si>
    <t>Books were officialized, but due to the lack of deals the Post ID was not picked up by RisktRAC</t>
  </si>
  <si>
    <t>Create a system patch so that RisktRAC picks up postids even books w/o deals</t>
  </si>
  <si>
    <t>Deals on book were transferred to other books.  Book has been marked as dormant.</t>
  </si>
  <si>
    <t>Establish process to insure that dormant books are appropriately communicated.</t>
  </si>
  <si>
    <t>Establish process to insure that any changes in ERMS are communicated to RisktRAC</t>
  </si>
  <si>
    <t xml:space="preserve"> Book was officialized, but due to an attribute mismatch, RisktRAC did not accept the postid for the book..  Since the book doesnot contain any 3rd party trades there is no VaR, Credit or Cashflow exposure. </t>
  </si>
  <si>
    <t>IN-UPSTREAM-ST  BAS,IDX, PRC</t>
  </si>
  <si>
    <t>ba did not officialize book.  Book was officialized subsequently.</t>
  </si>
  <si>
    <t>Establish procedures to insure all active books are officialized on a timely manner.</t>
  </si>
  <si>
    <t>yes.</t>
  </si>
  <si>
    <t>PAPER-AFF-PRC</t>
  </si>
  <si>
    <t>PAPER</t>
  </si>
  <si>
    <t>Book holds no deals.  Needs to marked as dormant</t>
  </si>
  <si>
    <t>FT-NEW-TEXAS-BAS</t>
  </si>
  <si>
    <t>CAS</t>
  </si>
  <si>
    <t>FIN-AGRI-MEATS-PRC</t>
  </si>
  <si>
    <t>SOFTS</t>
  </si>
  <si>
    <t>Book was not officialized.  However the book did not have positions or credit exposures</t>
  </si>
  <si>
    <t>Unofficialized book was detected by CAS due to open positions.   It was not picked by RisktRAC as it had been marked as dormant.  As the book contained flat positions it did not affect VaR, however due to 3rd party deals it created a credit exposure.  Book has been reactivated by RisktRAC.</t>
  </si>
  <si>
    <t>FT-INT-CNT-TRAN-PRC and EPMI-NE-TRAN-PRC</t>
  </si>
  <si>
    <t>Books contain no deals and need to me marked as dormant.</t>
  </si>
  <si>
    <t>Develop procedures to identify dormant books and properly mark.</t>
  </si>
  <si>
    <t>Total Errors for the week of  Feb 7 to Feb 13</t>
  </si>
  <si>
    <t>Develop alternate procedures when primary systems are down.</t>
  </si>
  <si>
    <t>Y</t>
  </si>
  <si>
    <t>FT-CAND-EGSC-A PRC , BAS</t>
  </si>
  <si>
    <t>Books not officialized.  Data pulled in during AM.  Due to minimal position VaR not Rerun</t>
  </si>
  <si>
    <t>N</t>
  </si>
  <si>
    <t>Canada IM Credit Risk BAS books</t>
  </si>
  <si>
    <t>Develop process to replace need for manual pull in of Data.</t>
  </si>
  <si>
    <t>Books were not manually pulled in during nightly process.  Done in the AM.  As books only have Credit Risk, no impact on VaR.  Credit was advised and needed data pulled in prior to report run.</t>
  </si>
  <si>
    <t>Due to System problems books were not officialized.  Officialized once systems restrored and VaR rerun.</t>
  </si>
  <si>
    <t xml:space="preserve">Due to unexpeted change in personnel responsibility was not transferred to backup.  Spreadsheet was uploaded.  </t>
  </si>
  <si>
    <t>Develop process to transition responsibilites during staff change.</t>
  </si>
  <si>
    <t>STEEL-SCRC-PRC</t>
  </si>
  <si>
    <t>Due to new books created with identical attributes the ERMS Post ID was not captured by  RisktRAC</t>
  </si>
  <si>
    <t>Develoop process to insure that no books with identical attributes are created.</t>
  </si>
  <si>
    <t>Adertising VaR rerun</t>
  </si>
  <si>
    <t>Adv</t>
  </si>
  <si>
    <t>Rm</t>
  </si>
  <si>
    <t>Due to a process with the nightly curve upload caused by PC problems, the VaR calculation was erroneous.  Curves were reloaded and VaR rerun.</t>
  </si>
  <si>
    <t>Correct PC problems and develop process to test that curves are captured.</t>
  </si>
  <si>
    <t>Broadband VaR rerun</t>
  </si>
  <si>
    <t>BB</t>
  </si>
  <si>
    <t>Properly train personnel to capture positions.</t>
  </si>
  <si>
    <t>Establish procedures to insure that all books containing deals are identified as active and appropriate officialization procedures followed.</t>
  </si>
  <si>
    <t>UK Crude</t>
  </si>
  <si>
    <t>liquids</t>
  </si>
  <si>
    <t>Problem pulling in UK crude positions.  Positions were reloaded and Liquids reRun</t>
  </si>
  <si>
    <t>Establish to insure that all positions are properly reflected in the system</t>
  </si>
  <si>
    <t>Change formulas used by models to correct the Gamma issue.  Patch to correct Gamma issue to be made a priority.</t>
  </si>
  <si>
    <t>EnPower East Cashflows</t>
  </si>
  <si>
    <t>unexpected large cash flow movements identified.</t>
  </si>
  <si>
    <t>Establish procedures to insure accurate estimates for cash flows are developed by BA's</t>
  </si>
  <si>
    <t>AGG-ECT  VaR rerun</t>
  </si>
  <si>
    <t>(1) Up to date data for EBS not available at time of original upload.  Updated information was provided during the day and loaded into system. (2) Due to a systems problem with ERMS the software failed to pull in certain gas daily swaps.  Books were reofficialized and AGG-ECT VaR rerun to correct both issues</t>
  </si>
  <si>
    <t>Establish procedures to insure that accurate positions are properly reflected in the system</t>
  </si>
  <si>
    <t>Total Errors for the week of  Jan 3 to 9</t>
  </si>
  <si>
    <t>PWR-NG-HEDGE-PRC</t>
  </si>
  <si>
    <t>INTRA-SITHE-GDL</t>
  </si>
  <si>
    <t>Ba did not officialize book.  The book contained no deals.</t>
  </si>
  <si>
    <t xml:space="preserve">Book was officialized, however since the book did not contain any deals the upload does not import the Post ID. </t>
  </si>
  <si>
    <t>FT-CAND-BC-GD-PHY</t>
  </si>
  <si>
    <t>Book was officialized, but due to attribute mismatch RisktRAC did not capture the postID and related positions.  Attribute mismatch was corrected and manually pulled in.  The book only contain Credit Risk information, however credit was advised and information pulled in prior to running reports.</t>
  </si>
  <si>
    <t>Insure that attributes are correct at initial book set up and that no changes are made subsequently.</t>
  </si>
  <si>
    <t>Books were officialized, however the manual process required to pull in the PostID was not completed.  Howere the Books only maintain Credit Risk, therefore VaR was not affected.  Credit had to manually delete the prior day information and rerun Margin reports.</t>
  </si>
  <si>
    <t>Develop process that would eliminate the need for manual processing to capture basis positions</t>
  </si>
  <si>
    <t>FT-CAND-EGSC-G-BAS, INTRA-CAND-WEST-BAS</t>
  </si>
  <si>
    <t>Liquids VaR was rerun</t>
  </si>
  <si>
    <t>EES VaR was rerun</t>
  </si>
  <si>
    <t>Due to certain changes in heirarchy structure, certain books were not captured by VaR. due to a missing flag.  Books were corrected and VaR rerun.</t>
  </si>
  <si>
    <t>Develop process to insure that books affecting markter risk are properly captured by VaR</t>
  </si>
  <si>
    <t>Newly created book had attributes identical to a previous book.  This caused the system to duplicate information.  Attributes were changed and VaR rerun.</t>
  </si>
  <si>
    <t>Develop a process to notify user when duplicate attributes are being set for Books.</t>
  </si>
  <si>
    <t>West Power Book error</t>
  </si>
  <si>
    <t>Develop process to insure that deals are properly captured</t>
  </si>
  <si>
    <t>Due to deal capture error on West Desk, Margin Risk was under valued by $50 million</t>
  </si>
  <si>
    <t>Week summary (Jan 24 to 30)</t>
  </si>
  <si>
    <t>Develop process to insure all active books are officialized on a daily basis.</t>
  </si>
  <si>
    <t>Create a system patch so that RisktRAC picks up postids even for books w/o deals</t>
  </si>
  <si>
    <t>ERMS PROBLEM</t>
  </si>
  <si>
    <t>Book was officialized, but risktrac did not capture the post ID.  Positions were pulled in and Power VaR  rerun</t>
  </si>
  <si>
    <t>Develoop a process to identify the number of books populated from a batch posting.  This would insure that the correct number or books are created each time a set of books are calc'd and officialized.</t>
  </si>
  <si>
    <t xml:space="preserve">Due to insufficient table space allocation, the Portcalc for postid 996171 failed in the middle of the process. The failure prevented ERMS from properly picking up the positions.   The lack of space was caused by a significant increase in terms not anticipated by the DBA's.  Since discovering the problem the DBA's have increased space allocation.  The book was reofficialized and Agg-GasIII and IV VaR rerun for the 3rd. </t>
  </si>
  <si>
    <t>(1) Establish process where table space allocation is sufficient to handle officialization.  (2) Insure procedures are in place to appropriately handle error messages received by BA's.</t>
  </si>
  <si>
    <t>Book has no deals and needs to identified as Dormant</t>
  </si>
  <si>
    <t>Establish a process to identify dormant books and properly reflect on RisktRAC</t>
  </si>
  <si>
    <t>UK-Coal-Sr-PRC</t>
  </si>
  <si>
    <t>coal</t>
  </si>
  <si>
    <t>Deals in book were transferred to a new book.  This ID will be marked as dormant</t>
  </si>
  <si>
    <t>INTRA-DENVER-GDL</t>
  </si>
  <si>
    <t xml:space="preserve">BA did not officialize, however book contains no deals or positions.  There was no exposure for VaR, Credit or Cash Flows. </t>
  </si>
  <si>
    <t>CAND_IM_PIPE BAS. GDL, PHY, PRC</t>
  </si>
  <si>
    <t>Books were created to assist in the reporting of Canada IM rolloff positions.  However due to problems experienced reporting the other positions reverted to old method of reporting positions. Currently working to resolve issues by today.</t>
  </si>
  <si>
    <t>Due to an attribute mismatch, the PostID information was not loaded into risktrac.  Due to a change in the procedures and books used to report IM roll off positions had certain attribute mismatches that were not previously identified.  Due to the mismatch certain information was not entered into RisktRAC.</t>
  </si>
  <si>
    <t xml:space="preserve">Develop process to insure that Canada IM roll off positions are properly captured in  for Market Risk and Credit Risk.  </t>
  </si>
  <si>
    <t>FT-SITHE-HEDGE BAS, IDX, PRC</t>
  </si>
  <si>
    <t>BA forgot to officialize, however since the books have held no deals since December there is no impact on VaR, Credit or Cash flows</t>
  </si>
  <si>
    <t>EPMI-LT-CA-PRC</t>
  </si>
  <si>
    <t>UK Power run failed</t>
  </si>
  <si>
    <t>UK power Calc failed.  Books not reported in time for VaR  run.</t>
  </si>
  <si>
    <t>Develop alternate IT procedures to be used when software applications fail</t>
  </si>
  <si>
    <t>Preliminary DPR not issued on time</t>
  </si>
  <si>
    <t xml:space="preserve">Due to a change in the server used to report position for various commodities positions were not reported in time for preliminary DPR issuance. </t>
  </si>
  <si>
    <t>Insure that any changes in IT hardware are properly communicated to all parties to minimize impact of changes.</t>
  </si>
  <si>
    <t>UK E2XX1 SPREADSHEET</t>
  </si>
  <si>
    <t>Book was not officialized due to holiday in Australian.  Procedures in place state that positions should be roled in as of non US holiday</t>
  </si>
  <si>
    <t>Properly communicate procedures for foreign offices when non us holiday occurs</t>
  </si>
  <si>
    <t>spreadoption spreadsheet not offcialized</t>
  </si>
  <si>
    <t>Book was officialized, however due to an attribute mismatch RisktRAC did not recognize the Post ID.  Attribute problem has been corrected.  As book only contained intra affiliate deals and positions, there was no impact to Credit, VaR and Cash Flows</t>
  </si>
  <si>
    <t>Develoop process to insure that any changes in ERMS are properly reported to RisktRAC.</t>
  </si>
  <si>
    <t>FT-CAND-BC-GD BAS, GDL, PHY, PRC</t>
  </si>
  <si>
    <t xml:space="preserve">Spreadsheets were not officialized due to a miscommunication within group.  Books were officialized 01/09/01.  Due to the nature of the books the need to rerun VaR was not considered necessary.  Impact for credit and Cash flow not considered material. </t>
  </si>
  <si>
    <t>FT-CAND-OP-GD BAS, GDL, PRC</t>
  </si>
  <si>
    <t>POWER-SS-R3C-PRC</t>
  </si>
  <si>
    <t>Spreadsheet was not loaded into RisktRac.  Was loaded in the morning and Power VaR rerun</t>
  </si>
  <si>
    <t>INTRA-ME-PROMPT-PHY</t>
  </si>
  <si>
    <t>Book is dormant</t>
  </si>
  <si>
    <t xml:space="preserve">Book was marked as dormant.  It no longer has deals booked to it. </t>
  </si>
  <si>
    <t>INTRA-CAND-BC BAS, PHY, PRC</t>
  </si>
  <si>
    <t>INTRA-CAND-WE-GD-GDL</t>
  </si>
  <si>
    <t>INTRA-CAND-WEST BAS, PHY, PRC</t>
  </si>
  <si>
    <t>Total Errors for the week of  Jan 10 to 16</t>
  </si>
  <si>
    <t>UK Gas Curves</t>
  </si>
  <si>
    <t>All curves had no reference dates</t>
  </si>
  <si>
    <t>Develop procedures to insure data validation prior to transmission</t>
  </si>
  <si>
    <t>Week summary (Jan 10 to 16)</t>
  </si>
  <si>
    <t>Invalid Risktype_CD</t>
  </si>
  <si>
    <t xml:space="preserve">Invalid Counterparty ID's, </t>
  </si>
  <si>
    <t>CanadaIM; Cand_BC; Cand_West</t>
  </si>
  <si>
    <t>Invalid Option_Class_CD</t>
  </si>
  <si>
    <t>Invalid UOM_CD</t>
  </si>
  <si>
    <t>coal_exop_pos;  coal_opti_pos;  DRAM_position;  ebs_exop_pos; erac_exop_pos</t>
  </si>
  <si>
    <t>Adv_exop_pos; Cand_OP; ft_northwest</t>
  </si>
  <si>
    <t>Invalid Deal_Nature_CD and Invalid  Call_Put_Cd</t>
  </si>
  <si>
    <t>hfo_exop_pos; ng_opt; r;;_exop_pos</t>
  </si>
  <si>
    <t xml:space="preserve">ARG_BRZL_POS; DUB_; Equity_pos ; MG_Metals_soft ; Pipe_opt_D ; pipe_opt-P_ ; PP_SSR3C_pos ; Rpexopt; </t>
  </si>
  <si>
    <t>Establish procedures to insure that all spreadsheets contain only valid codes for the various code types</t>
  </si>
  <si>
    <t>UK Power Book</t>
  </si>
  <si>
    <t>2 deals were not included in the book prior to officialization, as deals were not approved in time for feed</t>
  </si>
  <si>
    <t>Establish procedures to insure that all deals are properly booked prior to officialization.</t>
  </si>
  <si>
    <t>book not officialized</t>
  </si>
  <si>
    <t>yes</t>
  </si>
  <si>
    <t>Reported by:</t>
  </si>
  <si>
    <t>9 UK liquids books</t>
  </si>
  <si>
    <t>Books were not officialized, however only 4 books contained positions.</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</si>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</sst>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
      <sz val="10"/>
      <color indexed="8"/>
      <name val="Arial"/>
    </font>
    <font>
      <sz val="10"/>
      <color indexed="8"/>
      <name val="MS Sans Serif"/>
    </font>
  </fonts>
  <fills count="4">
    <fill>
      <patternFill patternType="none"/>
    </fill>
    <fill>
      <patternFill patternType="gray125"/>
    </fill>
    <fill>
      <patternFill patternType="solid">
        <fgColor indexed="22"/>
        <bgColor indexed="64"/>
      </patternFill>
    </fill>
    <fill>
      <patternFill patternType="solid">
        <fgColor indexed="22"/>
        <bgColor indexed="8"/>
      </patternFill>
    </fill>
  </fills>
  <borders count="6">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4" fillId="0" borderId="0"/>
  </cellStyleXfs>
  <cellXfs count="15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2" fillId="2" borderId="3" xfId="0" applyFont="1" applyFill="1" applyBorder="1" applyAlignment="1">
      <alignment horizontal="center" wrapText="1"/>
    </xf>
    <xf numFmtId="0" fontId="1" fillId="0" borderId="0" xfId="0" applyFont="1" applyFill="1" applyAlignment="1">
      <alignment horizontal="center"/>
    </xf>
    <xf numFmtId="0" fontId="7" fillId="0" borderId="0" xfId="0" applyFont="1" applyBorder="1"/>
    <xf numFmtId="15"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applyAlignment="1">
      <alignment horizontal="center" wrapText="1"/>
    </xf>
    <xf numFmtId="0" fontId="2" fillId="2" borderId="0" xfId="0" applyFont="1" applyFill="1" applyBorder="1" applyAlignment="1">
      <alignment horizontal="center" wrapText="1"/>
    </xf>
    <xf numFmtId="0" fontId="2" fillId="0" borderId="0" xfId="0" applyFont="1" applyFill="1" applyBorder="1"/>
    <xf numFmtId="0" fontId="1" fillId="2" borderId="3" xfId="0" applyFont="1" applyFill="1" applyBorder="1" applyAlignment="1">
      <alignment wrapText="1"/>
    </xf>
    <xf numFmtId="0" fontId="2" fillId="0" borderId="3" xfId="0" applyFont="1" applyFill="1" applyBorder="1"/>
    <xf numFmtId="0" fontId="9" fillId="0" borderId="0" xfId="0" applyFont="1" applyBorder="1" applyAlignment="1"/>
    <xf numFmtId="0" fontId="0" fillId="0" borderId="0" xfId="0" applyBorder="1" applyAlignment="1"/>
    <xf numFmtId="1" fontId="6" fillId="0" borderId="2" xfId="0" applyNumberFormat="1" applyFont="1" applyBorder="1"/>
    <xf numFmtId="0" fontId="2" fillId="2" borderId="3" xfId="0" applyFont="1" applyFill="1" applyBorder="1"/>
    <xf numFmtId="0" fontId="2" fillId="2" borderId="0" xfId="0" applyFont="1" applyFill="1" applyBorder="1"/>
    <xf numFmtId="0" fontId="2" fillId="2" borderId="0" xfId="0" applyFont="1" applyFill="1" applyBorder="1" applyAlignment="1">
      <alignment horizontal="center"/>
    </xf>
    <xf numFmtId="0" fontId="2" fillId="2" borderId="0" xfId="0" applyFont="1" applyFill="1" applyBorder="1" applyAlignment="1"/>
    <xf numFmtId="0" fontId="2" fillId="2" borderId="0" xfId="0" applyFont="1" applyFill="1" applyBorder="1" applyAlignment="1">
      <alignment wrapText="1"/>
    </xf>
    <xf numFmtId="15" fontId="1" fillId="2" borderId="3" xfId="0" applyNumberFormat="1" applyFont="1" applyFill="1" applyBorder="1" applyAlignment="1">
      <alignment horizontal="left" wrapText="1"/>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3" fillId="2" borderId="3" xfId="0" applyFont="1" applyFill="1" applyBorder="1" applyAlignment="1">
      <alignment horizontal="center" wrapText="1"/>
    </xf>
    <xf numFmtId="15" fontId="1" fillId="2" borderId="0" xfId="0" applyNumberFormat="1" applyFont="1" applyFill="1" applyBorder="1" applyAlignment="1">
      <alignment horizontal="left"/>
    </xf>
    <xf numFmtId="0" fontId="1" fillId="2" borderId="0"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3" fillId="2" borderId="0" xfId="0" applyFont="1" applyFill="1" applyBorder="1" applyAlignment="1">
      <alignment horizontal="center" wrapText="1"/>
    </xf>
    <xf numFmtId="15" fontId="1" fillId="2" borderId="0" xfId="0" applyNumberFormat="1" applyFont="1" applyFill="1" applyBorder="1" applyAlignment="1">
      <alignment horizontal="left" wrapText="1"/>
    </xf>
    <xf numFmtId="16" fontId="8" fillId="2" borderId="0" xfId="0" applyNumberFormat="1" applyFont="1" applyFill="1" applyAlignment="1">
      <alignment horizontal="center"/>
    </xf>
    <xf numFmtId="15" fontId="1" fillId="2" borderId="3" xfId="0" applyNumberFormat="1" applyFont="1" applyFill="1" applyBorder="1" applyAlignment="1">
      <alignment horizontal="left"/>
    </xf>
    <xf numFmtId="0" fontId="3" fillId="2" borderId="3" xfId="0" applyFont="1" applyFill="1" applyBorder="1"/>
    <xf numFmtId="15" fontId="8" fillId="2" borderId="0" xfId="0" applyNumberFormat="1" applyFont="1" applyFill="1" applyBorder="1" applyAlignment="1">
      <alignment horizontal="left"/>
    </xf>
    <xf numFmtId="15" fontId="1" fillId="0" borderId="0" xfId="0" applyNumberFormat="1" applyFont="1" applyFill="1" applyAlignment="1">
      <alignment horizontal="left" wrapText="1"/>
    </xf>
    <xf numFmtId="0" fontId="1" fillId="0" borderId="0" xfId="0" applyFont="1" applyFill="1" applyAlignment="1">
      <alignment horizontal="left" wrapText="1"/>
    </xf>
    <xf numFmtId="0" fontId="1" fillId="0" borderId="0" xfId="0" applyFont="1" applyFill="1" applyAlignment="1">
      <alignment wrapText="1"/>
    </xf>
    <xf numFmtId="0" fontId="1" fillId="0" borderId="0" xfId="0" applyFont="1" applyFill="1" applyAlignment="1">
      <alignment horizontal="center" wrapText="1"/>
    </xf>
    <xf numFmtId="0" fontId="3" fillId="0" borderId="0" xfId="0" applyFont="1" applyFill="1" applyAlignment="1">
      <alignment horizontal="center" wrapText="1"/>
    </xf>
    <xf numFmtId="15" fontId="8" fillId="2" borderId="4" xfId="0" applyNumberFormat="1" applyFont="1" applyFill="1" applyBorder="1" applyAlignment="1">
      <alignment horizontal="left" wrapText="1"/>
    </xf>
    <xf numFmtId="0" fontId="8" fillId="2" borderId="4" xfId="0" applyFont="1" applyFill="1" applyBorder="1" applyAlignment="1">
      <alignment horizontal="left" wrapText="1"/>
    </xf>
    <xf numFmtId="0" fontId="8" fillId="2" borderId="4" xfId="0" applyFont="1" applyFill="1" applyBorder="1" applyAlignment="1">
      <alignment wrapText="1"/>
    </xf>
    <xf numFmtId="0" fontId="8" fillId="2" borderId="4" xfId="0" applyFont="1" applyFill="1" applyBorder="1" applyAlignment="1">
      <alignment horizontal="center"/>
    </xf>
    <xf numFmtId="0" fontId="8" fillId="2" borderId="4" xfId="0" applyFont="1" applyFill="1" applyBorder="1" applyAlignment="1">
      <alignment horizontal="center" wrapText="1"/>
    </xf>
    <xf numFmtId="0" fontId="2" fillId="2" borderId="4" xfId="0" applyFont="1" applyFill="1" applyBorder="1" applyAlignment="1">
      <alignment horizontal="center" wrapText="1"/>
    </xf>
    <xf numFmtId="0" fontId="8" fillId="0" borderId="0" xfId="0" applyFont="1" applyFill="1" applyAlignment="1">
      <alignment horizontal="center" wrapText="1"/>
    </xf>
    <xf numFmtId="0" fontId="2" fillId="0" borderId="0" xfId="0" applyFont="1" applyFill="1" applyAlignment="1">
      <alignment horizontal="center" wrapText="1"/>
    </xf>
    <xf numFmtId="0" fontId="8" fillId="0" borderId="0" xfId="0" applyFont="1" applyFill="1" applyBorder="1" applyAlignment="1">
      <alignment vertical="top" wrapText="1"/>
    </xf>
    <xf numFmtId="0" fontId="8" fillId="2" borderId="0" xfId="0" applyFont="1" applyFill="1" applyBorder="1" applyAlignment="1">
      <alignment vertical="top" wrapText="1"/>
    </xf>
    <xf numFmtId="0" fontId="8" fillId="2" borderId="4" xfId="0" applyFont="1" applyFill="1" applyBorder="1" applyAlignment="1">
      <alignment vertical="top" wrapText="1"/>
    </xf>
    <xf numFmtId="0" fontId="2" fillId="0" borderId="4" xfId="0" applyFont="1" applyFill="1" applyBorder="1"/>
    <xf numFmtId="0" fontId="13" fillId="3" borderId="5" xfId="1" applyFont="1" applyFill="1" applyBorder="1" applyAlignment="1">
      <alignment horizontal="left" wrapText="1"/>
    </xf>
    <xf numFmtId="0" fontId="8" fillId="2" borderId="0" xfId="0" applyFont="1" applyFill="1" applyAlignment="1">
      <alignment vertical="top" wrapText="1"/>
    </xf>
    <xf numFmtId="0" fontId="1" fillId="0" borderId="3" xfId="0" applyFont="1" applyFill="1" applyBorder="1" applyAlignment="1">
      <alignment horizontal="left" wrapText="1"/>
    </xf>
    <xf numFmtId="0" fontId="1" fillId="0" borderId="3" xfId="0" applyFont="1" applyFill="1" applyBorder="1" applyAlignment="1">
      <alignment wrapText="1"/>
    </xf>
    <xf numFmtId="0" fontId="1" fillId="0" borderId="3" xfId="0" applyFont="1" applyFill="1" applyBorder="1" applyAlignment="1">
      <alignment horizontal="center"/>
    </xf>
    <xf numFmtId="0" fontId="1" fillId="0" borderId="3" xfId="0" applyFont="1" applyFill="1" applyBorder="1" applyAlignment="1">
      <alignment horizontal="center" wrapText="1"/>
    </xf>
    <xf numFmtId="0" fontId="3" fillId="0" borderId="3" xfId="0" applyFont="1" applyFill="1" applyBorder="1" applyAlignment="1">
      <alignment horizontal="center" wrapText="1"/>
    </xf>
    <xf numFmtId="15" fontId="1" fillId="0" borderId="3" xfId="0" applyNumberFormat="1" applyFont="1" applyFill="1" applyBorder="1" applyAlignment="1">
      <alignment horizontal="left"/>
    </xf>
    <xf numFmtId="0" fontId="8" fillId="2" borderId="3" xfId="0" applyFont="1" applyFill="1" applyBorder="1" applyAlignment="1">
      <alignment vertical="top" wrapText="1"/>
    </xf>
    <xf numFmtId="0" fontId="8" fillId="2" borderId="0" xfId="0" applyFont="1" applyFill="1" applyAlignment="1">
      <alignment vertical="center" wrapText="1"/>
    </xf>
    <xf numFmtId="15" fontId="1" fillId="0" borderId="0" xfId="0" applyNumberFormat="1" applyFont="1" applyFill="1" applyBorder="1" applyAlignment="1">
      <alignment horizontal="left"/>
    </xf>
    <xf numFmtId="0" fontId="1" fillId="0" borderId="0" xfId="0" applyFont="1" applyFill="1" applyBorder="1" applyAlignment="1">
      <alignment horizontal="left"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center" wrapText="1"/>
    </xf>
    <xf numFmtId="0" fontId="3" fillId="0" borderId="0" xfId="0" applyFont="1" applyFill="1" applyBorder="1" applyAlignment="1">
      <alignment horizontal="center" wrapText="1"/>
    </xf>
    <xf numFmtId="14" fontId="2" fillId="0" borderId="0" xfId="0" applyNumberFormat="1" applyFont="1" applyFill="1"/>
    <xf numFmtId="0" fontId="8" fillId="0" borderId="0" xfId="0" applyFont="1" applyFill="1" applyBorder="1" applyAlignment="1">
      <alignment wrapText="1"/>
    </xf>
    <xf numFmtId="0" fontId="2" fillId="0" borderId="0" xfId="0" applyFont="1" applyFill="1" applyBorder="1" applyAlignment="1">
      <alignment horizontal="center" wrapText="1"/>
    </xf>
    <xf numFmtId="0" fontId="8" fillId="0" borderId="0" xfId="0" applyFont="1" applyFill="1" applyBorder="1" applyAlignment="1">
      <alignment horizontal="left" vertical="top"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8" fillId="2" borderId="4" xfId="0" applyFont="1" applyFill="1" applyBorder="1" applyAlignment="1">
      <alignment horizontal="center" vertical="top" wrapText="1"/>
    </xf>
    <xf numFmtId="0" fontId="2" fillId="2" borderId="0" xfId="0" applyFont="1"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center" vertical="top"/>
    </xf>
    <xf numFmtId="0" fontId="8" fillId="2" borderId="0" xfId="0" applyFont="1" applyFill="1" applyBorder="1" applyAlignment="1">
      <alignment horizontal="center" vertical="top" wrapText="1"/>
    </xf>
    <xf numFmtId="0" fontId="8" fillId="2" borderId="0" xfId="0" applyFont="1" applyFill="1" applyAlignment="1">
      <alignment horizontal="center" wrapText="1"/>
    </xf>
    <xf numFmtId="0" fontId="8" fillId="2" borderId="0" xfId="0" applyFont="1" applyFill="1" applyAlignment="1">
      <alignment horizontal="center" vertical="center" wrapText="1"/>
    </xf>
    <xf numFmtId="0" fontId="8" fillId="2" borderId="4" xfId="0" applyFont="1" applyFill="1" applyBorder="1" applyAlignment="1">
      <alignment horizontal="center" vertic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tabSelected="1" workbookViewId="0">
      <selection activeCell="F8" sqref="F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122</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12</v>
      </c>
      <c r="D4" s="10"/>
      <c r="E4" t="s">
        <v>162</v>
      </c>
      <c r="F4" s="10">
        <f>1+1+1*2+1+1+1</f>
        <v>7</v>
      </c>
    </row>
    <row r="5" spans="1:6" x14ac:dyDescent="0.2">
      <c r="A5">
        <v>2</v>
      </c>
      <c r="B5" s="10" t="s">
        <v>30</v>
      </c>
      <c r="C5" s="10">
        <f>+F15</f>
        <v>1</v>
      </c>
      <c r="D5" s="10"/>
      <c r="E5" t="s">
        <v>329</v>
      </c>
    </row>
    <row r="6" spans="1:6" x14ac:dyDescent="0.2">
      <c r="A6">
        <v>3</v>
      </c>
      <c r="B6" s="10" t="s">
        <v>31</v>
      </c>
      <c r="C6" s="10">
        <f>+F25</f>
        <v>6</v>
      </c>
      <c r="D6" s="10"/>
      <c r="E6" s="11" t="s">
        <v>64</v>
      </c>
      <c r="F6">
        <v>1</v>
      </c>
    </row>
    <row r="7" spans="1:6" x14ac:dyDescent="0.2">
      <c r="A7">
        <v>4</v>
      </c>
      <c r="B7" s="10" t="s">
        <v>72</v>
      </c>
      <c r="C7" s="10">
        <f>+F31</f>
        <v>0</v>
      </c>
      <c r="D7" s="10"/>
      <c r="E7" s="11" t="s">
        <v>163</v>
      </c>
      <c r="F7" s="74">
        <f>2+1</f>
        <v>3</v>
      </c>
    </row>
    <row r="8" spans="1:6" x14ac:dyDescent="0.2">
      <c r="A8">
        <v>5</v>
      </c>
      <c r="B8" s="10" t="s">
        <v>32</v>
      </c>
      <c r="C8" s="10">
        <v>0</v>
      </c>
      <c r="D8" s="10"/>
      <c r="E8" t="s">
        <v>65</v>
      </c>
      <c r="F8">
        <f>1</f>
        <v>1</v>
      </c>
    </row>
    <row r="9" spans="1:6" ht="13.5" thickBot="1" x14ac:dyDescent="0.25">
      <c r="A9" s="28"/>
      <c r="B9" s="28" t="s">
        <v>27</v>
      </c>
      <c r="C9" s="29">
        <f>SUM(C4:C8)</f>
        <v>19</v>
      </c>
      <c r="D9" s="10"/>
      <c r="E9" s="31" t="s">
        <v>27</v>
      </c>
      <c r="F9" s="29">
        <f>SUM(F4:F8)</f>
        <v>12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f>1</f>
        <v>1</v>
      </c>
    </row>
    <row r="15" spans="1:6" ht="13.5" thickBot="1" x14ac:dyDescent="0.25">
      <c r="B15" s="12"/>
      <c r="C15" s="10"/>
      <c r="D15" s="10"/>
      <c r="E15" s="31" t="s">
        <v>27</v>
      </c>
      <c r="F15" s="29">
        <f>SUM(F13:F14)</f>
        <v>1</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f>1+1</f>
        <v>2</v>
      </c>
    </row>
    <row r="20" spans="2:6" x14ac:dyDescent="0.2">
      <c r="B20" s="12"/>
      <c r="C20" s="10"/>
      <c r="D20" s="10"/>
      <c r="E20" t="s">
        <v>166</v>
      </c>
      <c r="F20">
        <f>1</f>
        <v>1</v>
      </c>
    </row>
    <row r="21" spans="2:6" x14ac:dyDescent="0.2">
      <c r="B21" s="12"/>
      <c r="C21" s="10"/>
      <c r="D21" s="10"/>
      <c r="E21" t="s">
        <v>452</v>
      </c>
    </row>
    <row r="22" spans="2:6" x14ac:dyDescent="0.2">
      <c r="B22" s="12"/>
      <c r="C22" s="10"/>
      <c r="D22" s="10"/>
      <c r="E22" t="s">
        <v>416</v>
      </c>
      <c r="F22">
        <f>1</f>
        <v>1</v>
      </c>
    </row>
    <row r="23" spans="2:6" x14ac:dyDescent="0.2">
      <c r="E23" t="s">
        <v>453</v>
      </c>
      <c r="F23">
        <f>1*2</f>
        <v>2</v>
      </c>
    </row>
    <row r="24" spans="2:6" x14ac:dyDescent="0.2">
      <c r="E24" s="11" t="s">
        <v>65</v>
      </c>
      <c r="F24" s="74"/>
    </row>
    <row r="25" spans="2:6" ht="12.75" customHeight="1" thickBot="1" x14ac:dyDescent="0.25">
      <c r="E25" s="31" t="s">
        <v>27</v>
      </c>
      <c r="F25" s="85">
        <f>SUM(F19:F24)</f>
        <v>6</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458</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16</v>
      </c>
      <c r="D4" s="10"/>
      <c r="E4" t="s">
        <v>162</v>
      </c>
      <c r="F4" s="10">
        <f>1+1+1+1+1+1+1+1+1</f>
        <v>9</v>
      </c>
    </row>
    <row r="5" spans="1:6" x14ac:dyDescent="0.2">
      <c r="A5">
        <v>2</v>
      </c>
      <c r="B5" s="10" t="s">
        <v>30</v>
      </c>
      <c r="C5" s="10">
        <f>+F15</f>
        <v>1</v>
      </c>
      <c r="D5" s="10"/>
      <c r="E5" t="s">
        <v>329</v>
      </c>
      <c r="F5">
        <v>0</v>
      </c>
    </row>
    <row r="6" spans="1:6" x14ac:dyDescent="0.2">
      <c r="A6">
        <v>3</v>
      </c>
      <c r="B6" s="10" t="s">
        <v>31</v>
      </c>
      <c r="C6" s="10">
        <f>+F25</f>
        <v>5</v>
      </c>
      <c r="D6" s="10"/>
      <c r="E6" s="11" t="s">
        <v>64</v>
      </c>
      <c r="F6">
        <f>1+1+1+1+1+1</f>
        <v>6</v>
      </c>
    </row>
    <row r="7" spans="1:6" x14ac:dyDescent="0.2">
      <c r="A7">
        <v>4</v>
      </c>
      <c r="B7" s="10" t="s">
        <v>72</v>
      </c>
      <c r="C7" s="10">
        <f>+F31</f>
        <v>0</v>
      </c>
      <c r="D7" s="10"/>
      <c r="E7" s="11" t="s">
        <v>163</v>
      </c>
      <c r="F7" s="74">
        <v>0</v>
      </c>
    </row>
    <row r="8" spans="1:6" x14ac:dyDescent="0.2">
      <c r="A8">
        <v>5</v>
      </c>
      <c r="B8" s="10" t="s">
        <v>32</v>
      </c>
      <c r="C8" s="10">
        <v>0</v>
      </c>
      <c r="D8" s="10"/>
      <c r="E8" t="s">
        <v>65</v>
      </c>
      <c r="F8">
        <v>1</v>
      </c>
    </row>
    <row r="9" spans="1:6" ht="13.5" thickBot="1" x14ac:dyDescent="0.25">
      <c r="A9" s="28"/>
      <c r="B9" s="28" t="s">
        <v>27</v>
      </c>
      <c r="C9" s="29">
        <f>SUM(C4:C8)</f>
        <v>22</v>
      </c>
      <c r="D9" s="10"/>
      <c r="E9" s="31" t="s">
        <v>27</v>
      </c>
      <c r="F9" s="29">
        <f>SUM(F4:F8)</f>
        <v>16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1</v>
      </c>
    </row>
    <row r="14" spans="1:6" x14ac:dyDescent="0.2">
      <c r="B14" s="12"/>
      <c r="C14" s="10"/>
      <c r="D14" s="10"/>
      <c r="E14" s="11" t="s">
        <v>65</v>
      </c>
      <c r="F14" s="74">
        <v>0</v>
      </c>
    </row>
    <row r="15" spans="1:6" ht="13.5" thickBot="1" x14ac:dyDescent="0.25">
      <c r="B15" s="12"/>
      <c r="C15" s="10"/>
      <c r="D15" s="10"/>
      <c r="E15" s="31" t="s">
        <v>27</v>
      </c>
      <c r="F15" s="29">
        <f>SUM(F13:F14)</f>
        <v>1</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v>1</v>
      </c>
    </row>
    <row r="20" spans="2:6" x14ac:dyDescent="0.2">
      <c r="B20" s="12"/>
      <c r="C20" s="10"/>
      <c r="D20" s="10"/>
      <c r="E20" t="s">
        <v>166</v>
      </c>
      <c r="F20">
        <v>0</v>
      </c>
    </row>
    <row r="21" spans="2:6" x14ac:dyDescent="0.2">
      <c r="B21" s="12"/>
      <c r="C21" s="10"/>
      <c r="D21" s="10"/>
      <c r="E21" t="s">
        <v>452</v>
      </c>
      <c r="F21">
        <v>0</v>
      </c>
    </row>
    <row r="22" spans="2:6" x14ac:dyDescent="0.2">
      <c r="B22" s="12"/>
      <c r="C22" s="10"/>
      <c r="D22" s="10"/>
      <c r="E22" t="s">
        <v>168</v>
      </c>
      <c r="F22">
        <v>1</v>
      </c>
    </row>
    <row r="23" spans="2:6" x14ac:dyDescent="0.2">
      <c r="E23" t="s">
        <v>453</v>
      </c>
      <c r="F23">
        <v>0</v>
      </c>
    </row>
    <row r="24" spans="2:6" x14ac:dyDescent="0.2">
      <c r="E24" s="11" t="s">
        <v>65</v>
      </c>
      <c r="F24" s="74">
        <f>1+1+1</f>
        <v>3</v>
      </c>
    </row>
    <row r="25" spans="2:6" ht="12.75" customHeight="1" thickBot="1" x14ac:dyDescent="0.25">
      <c r="E25" s="31" t="s">
        <v>27</v>
      </c>
      <c r="F25" s="85">
        <f>SUM(F19:F24)</f>
        <v>5</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scale="9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1"/>
  <sheetViews>
    <sheetView topLeftCell="B1" workbookViewId="0">
      <selection activeCell="B28" sqref="B2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451</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F8</f>
        <v>5</v>
      </c>
      <c r="D4" s="10"/>
      <c r="E4" t="s">
        <v>162</v>
      </c>
      <c r="F4" s="10"/>
    </row>
    <row r="5" spans="1:6" x14ac:dyDescent="0.2">
      <c r="A5">
        <v>2</v>
      </c>
      <c r="B5" s="10" t="s">
        <v>30</v>
      </c>
      <c r="C5" s="10">
        <f>F14</f>
        <v>0</v>
      </c>
      <c r="D5" s="10"/>
      <c r="E5" t="s">
        <v>329</v>
      </c>
      <c r="F5">
        <f>1</f>
        <v>1</v>
      </c>
    </row>
    <row r="6" spans="1:6" x14ac:dyDescent="0.2">
      <c r="A6">
        <v>3</v>
      </c>
      <c r="B6" s="10" t="s">
        <v>31</v>
      </c>
      <c r="C6" s="10">
        <f>F24</f>
        <v>16</v>
      </c>
      <c r="D6" s="10"/>
      <c r="E6" s="11" t="s">
        <v>64</v>
      </c>
      <c r="F6">
        <f>1+1+1+1</f>
        <v>4</v>
      </c>
    </row>
    <row r="7" spans="1:6" x14ac:dyDescent="0.2">
      <c r="A7">
        <v>4</v>
      </c>
      <c r="B7" s="10" t="s">
        <v>72</v>
      </c>
      <c r="C7" s="10">
        <f>F30</f>
        <v>0</v>
      </c>
      <c r="D7" s="10"/>
      <c r="E7" s="11" t="s">
        <v>163</v>
      </c>
      <c r="F7" s="13"/>
    </row>
    <row r="8" spans="1:6" ht="13.5" thickBot="1" x14ac:dyDescent="0.25">
      <c r="A8">
        <v>5</v>
      </c>
      <c r="B8" s="10" t="s">
        <v>32</v>
      </c>
      <c r="C8" s="74">
        <v>0</v>
      </c>
      <c r="D8" s="10"/>
      <c r="E8" s="31" t="s">
        <v>27</v>
      </c>
      <c r="F8" s="29">
        <f>SUM(F4:F7)</f>
        <v>5</v>
      </c>
    </row>
    <row r="9" spans="1:6" ht="14.25" thickTop="1" thickBot="1" x14ac:dyDescent="0.25">
      <c r="A9" s="28"/>
      <c r="B9" s="28" t="s">
        <v>27</v>
      </c>
      <c r="C9" s="29">
        <f>SUM(C4:C8)</f>
        <v>21</v>
      </c>
      <c r="D9" s="10"/>
      <c r="E9" s="10"/>
      <c r="F9" s="10"/>
    </row>
    <row r="10" spans="1:6" ht="13.5" thickTop="1" x14ac:dyDescent="0.2">
      <c r="B10" s="12"/>
      <c r="C10" s="10"/>
      <c r="D10" s="10"/>
      <c r="E10" s="12"/>
      <c r="F10" s="10"/>
    </row>
    <row r="11" spans="1:6" x14ac:dyDescent="0.2">
      <c r="B11" s="12"/>
      <c r="C11" s="10"/>
      <c r="D11" s="10"/>
      <c r="E11" s="30" t="s">
        <v>161</v>
      </c>
      <c r="F11" s="26"/>
    </row>
    <row r="12" spans="1:6" x14ac:dyDescent="0.2">
      <c r="B12" s="12"/>
      <c r="C12" s="10"/>
      <c r="D12" s="10"/>
      <c r="E12" s="11" t="s">
        <v>165</v>
      </c>
      <c r="F12" s="10">
        <v>0</v>
      </c>
    </row>
    <row r="13" spans="1:6" x14ac:dyDescent="0.2">
      <c r="B13" s="12"/>
      <c r="C13" s="10"/>
      <c r="D13" s="10"/>
      <c r="E13" s="11" t="s">
        <v>65</v>
      </c>
      <c r="F13" s="13">
        <v>0</v>
      </c>
    </row>
    <row r="14" spans="1:6" ht="13.5" thickBot="1" x14ac:dyDescent="0.25">
      <c r="B14" s="12"/>
      <c r="C14" s="10"/>
      <c r="D14" s="10"/>
      <c r="E14" s="31" t="s">
        <v>27</v>
      </c>
      <c r="F14" s="29">
        <f>SUM(F12:F13)</f>
        <v>0</v>
      </c>
    </row>
    <row r="15" spans="1:6" ht="13.5" thickTop="1" x14ac:dyDescent="0.2">
      <c r="B15" s="12"/>
      <c r="C15" s="10"/>
      <c r="D15" s="10"/>
    </row>
    <row r="16" spans="1:6" x14ac:dyDescent="0.2">
      <c r="B16" s="12"/>
      <c r="C16" s="13"/>
      <c r="D16" s="10"/>
    </row>
    <row r="17" spans="2:6" x14ac:dyDescent="0.2">
      <c r="B17" s="12"/>
      <c r="C17" s="14"/>
      <c r="D17" s="10"/>
      <c r="E17" s="30" t="s">
        <v>68</v>
      </c>
      <c r="F17" s="26"/>
    </row>
    <row r="18" spans="2:6" x14ac:dyDescent="0.2">
      <c r="B18" s="12"/>
      <c r="C18" s="10"/>
      <c r="D18" s="10"/>
      <c r="E18" s="11" t="s">
        <v>167</v>
      </c>
      <c r="F18" s="10"/>
    </row>
    <row r="19" spans="2:6" x14ac:dyDescent="0.2">
      <c r="B19" s="12"/>
      <c r="C19" s="10"/>
      <c r="D19" s="10"/>
      <c r="E19" t="s">
        <v>166</v>
      </c>
      <c r="F19">
        <f>1</f>
        <v>1</v>
      </c>
    </row>
    <row r="20" spans="2:6" x14ac:dyDescent="0.2">
      <c r="B20" s="12"/>
      <c r="C20" s="10"/>
      <c r="D20" s="10"/>
      <c r="E20" t="s">
        <v>452</v>
      </c>
      <c r="F20">
        <f>1+1</f>
        <v>2</v>
      </c>
    </row>
    <row r="21" spans="2:6" x14ac:dyDescent="0.2">
      <c r="B21" s="12"/>
      <c r="C21" s="10"/>
      <c r="D21" s="10"/>
      <c r="E21" t="s">
        <v>168</v>
      </c>
      <c r="F21">
        <f>1+1+1</f>
        <v>3</v>
      </c>
    </row>
    <row r="22" spans="2:6" x14ac:dyDescent="0.2">
      <c r="B22" s="12"/>
      <c r="C22" s="10"/>
      <c r="D22" s="10"/>
      <c r="E22" t="s">
        <v>453</v>
      </c>
      <c r="F22">
        <f>1*4</f>
        <v>4</v>
      </c>
    </row>
    <row r="23" spans="2:6" x14ac:dyDescent="0.2">
      <c r="E23" s="11" t="s">
        <v>65</v>
      </c>
      <c r="F23" s="74">
        <f>1+1+1+1+1+1</f>
        <v>6</v>
      </c>
    </row>
    <row r="24" spans="2:6" ht="13.5" thickBot="1" x14ac:dyDescent="0.25">
      <c r="E24" s="31" t="s">
        <v>27</v>
      </c>
      <c r="F24" s="29">
        <f>SUM(F18:F23)</f>
        <v>16</v>
      </c>
    </row>
    <row r="25" spans="2:6" ht="12.75" customHeight="1" thickTop="1" x14ac:dyDescent="0.2">
      <c r="E25" s="12"/>
      <c r="F25" s="10"/>
    </row>
    <row r="26" spans="2:6" x14ac:dyDescent="0.2">
      <c r="E26" s="12"/>
      <c r="F26" s="14"/>
    </row>
    <row r="27" spans="2:6" x14ac:dyDescent="0.2">
      <c r="E27" s="30" t="s">
        <v>70</v>
      </c>
      <c r="F27" s="26"/>
    </row>
    <row r="28" spans="2:6" x14ac:dyDescent="0.2">
      <c r="E28" s="11" t="s">
        <v>71</v>
      </c>
      <c r="F28" s="10">
        <v>0</v>
      </c>
    </row>
    <row r="29" spans="2:6" x14ac:dyDescent="0.2">
      <c r="E29" s="32" t="s">
        <v>65</v>
      </c>
      <c r="F29" s="13">
        <v>0</v>
      </c>
    </row>
    <row r="30" spans="2:6" ht="13.5" thickBot="1" x14ac:dyDescent="0.25">
      <c r="E30" s="31" t="s">
        <v>27</v>
      </c>
      <c r="F30" s="29">
        <f>SUM(F28:F29)</f>
        <v>0</v>
      </c>
    </row>
    <row r="31" spans="2:6" ht="13.5" thickTop="1" x14ac:dyDescent="0.2"/>
  </sheetData>
  <pageMargins left="0.75" right="0.75" top="1" bottom="1" header="0.5" footer="0.5"/>
  <pageSetup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29"/>
  <sheetViews>
    <sheetView topLeftCell="A2" workbookViewId="0">
      <selection activeCell="F22" sqref="F22"/>
    </sheetView>
  </sheetViews>
  <sheetFormatPr defaultRowHeight="12.75" x14ac:dyDescent="0.2"/>
  <cols>
    <col min="2" max="2" width="18.85546875" bestFit="1" customWidth="1"/>
    <col min="5" max="5" width="46.5703125" bestFit="1" customWidth="1"/>
  </cols>
  <sheetData>
    <row r="1" spans="1:6" ht="31.5" x14ac:dyDescent="0.25">
      <c r="B1" s="25" t="s">
        <v>450</v>
      </c>
      <c r="C1" s="10"/>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F8</f>
        <v>6</v>
      </c>
      <c r="D4" s="10"/>
      <c r="E4" t="s">
        <v>162</v>
      </c>
      <c r="F4" s="10">
        <f>1+1</f>
        <v>2</v>
      </c>
    </row>
    <row r="5" spans="1:6" x14ac:dyDescent="0.2">
      <c r="A5">
        <v>2</v>
      </c>
      <c r="B5" s="10" t="s">
        <v>30</v>
      </c>
      <c r="C5" s="10">
        <f>F14</f>
        <v>0</v>
      </c>
      <c r="D5" s="10"/>
      <c r="E5" t="s">
        <v>329</v>
      </c>
    </row>
    <row r="6" spans="1:6" ht="13.5" customHeight="1" x14ac:dyDescent="0.2">
      <c r="A6">
        <v>3</v>
      </c>
      <c r="B6" s="10" t="s">
        <v>31</v>
      </c>
      <c r="C6" s="10">
        <f>F22</f>
        <v>5</v>
      </c>
      <c r="D6" s="10"/>
      <c r="E6" s="11" t="s">
        <v>64</v>
      </c>
      <c r="F6">
        <v>1</v>
      </c>
    </row>
    <row r="7" spans="1:6" ht="13.5" customHeight="1" x14ac:dyDescent="0.2">
      <c r="A7">
        <v>4</v>
      </c>
      <c r="B7" s="10" t="s">
        <v>72</v>
      </c>
      <c r="C7" s="10">
        <f>F28</f>
        <v>0</v>
      </c>
      <c r="D7" s="10"/>
      <c r="E7" s="11" t="s">
        <v>163</v>
      </c>
      <c r="F7" s="74">
        <f>1+1+1</f>
        <v>3</v>
      </c>
    </row>
    <row r="8" spans="1:6" ht="13.5" thickBot="1" x14ac:dyDescent="0.25">
      <c r="A8">
        <v>5</v>
      </c>
      <c r="B8" s="10" t="s">
        <v>32</v>
      </c>
      <c r="C8" s="13"/>
      <c r="D8" s="10"/>
      <c r="E8" s="31" t="s">
        <v>27</v>
      </c>
      <c r="F8" s="29">
        <f>SUM(F4:F7)</f>
        <v>6</v>
      </c>
    </row>
    <row r="9" spans="1:6" ht="14.25" thickTop="1" thickBot="1" x14ac:dyDescent="0.25">
      <c r="A9" s="28"/>
      <c r="B9" s="28" t="s">
        <v>27</v>
      </c>
      <c r="C9" s="29">
        <f>SUM(C4:C8)</f>
        <v>11</v>
      </c>
      <c r="D9" s="10"/>
      <c r="E9" s="10"/>
      <c r="F9" s="10"/>
    </row>
    <row r="10" spans="1:6" ht="13.5" thickTop="1" x14ac:dyDescent="0.2">
      <c r="B10" s="12"/>
      <c r="C10" s="10"/>
      <c r="D10" s="10"/>
      <c r="E10" s="12"/>
      <c r="F10" s="10"/>
    </row>
    <row r="11" spans="1:6" x14ac:dyDescent="0.2">
      <c r="B11" s="12"/>
      <c r="C11" s="10"/>
      <c r="D11" s="10"/>
      <c r="E11" s="30" t="s">
        <v>161</v>
      </c>
      <c r="F11" s="26"/>
    </row>
    <row r="12" spans="1:6" x14ac:dyDescent="0.2">
      <c r="B12" s="12"/>
      <c r="C12" s="10"/>
      <c r="D12" s="10"/>
      <c r="E12" s="11" t="s">
        <v>165</v>
      </c>
      <c r="F12" s="10"/>
    </row>
    <row r="13" spans="1:6" x14ac:dyDescent="0.2">
      <c r="B13" s="12"/>
      <c r="C13" s="10"/>
      <c r="D13" s="10"/>
      <c r="E13" s="11" t="s">
        <v>65</v>
      </c>
      <c r="F13" s="13">
        <v>0</v>
      </c>
    </row>
    <row r="14" spans="1:6" ht="13.5" thickBot="1" x14ac:dyDescent="0.25">
      <c r="B14" s="12"/>
      <c r="C14" s="10"/>
      <c r="D14" s="10"/>
      <c r="E14" s="31" t="s">
        <v>27</v>
      </c>
      <c r="F14" s="29">
        <f>SUM(F12:F13)</f>
        <v>0</v>
      </c>
    </row>
    <row r="15" spans="1:6" ht="13.5" thickTop="1" x14ac:dyDescent="0.2">
      <c r="B15" s="12"/>
      <c r="C15" s="10"/>
      <c r="D15" s="10"/>
    </row>
    <row r="16" spans="1:6" x14ac:dyDescent="0.2">
      <c r="B16" s="12"/>
      <c r="C16" s="13"/>
      <c r="D16" s="10"/>
    </row>
    <row r="17" spans="2:6" x14ac:dyDescent="0.2">
      <c r="B17" s="12"/>
      <c r="C17" s="14"/>
      <c r="D17" s="10"/>
      <c r="E17" s="30" t="s">
        <v>68</v>
      </c>
      <c r="F17" s="26"/>
    </row>
    <row r="18" spans="2:6" ht="15.75" customHeight="1" x14ac:dyDescent="0.2">
      <c r="B18" s="12"/>
      <c r="C18" s="10"/>
      <c r="D18" s="10"/>
      <c r="E18" s="11" t="s">
        <v>167</v>
      </c>
      <c r="F18" s="10"/>
    </row>
    <row r="19" spans="2:6" x14ac:dyDescent="0.2">
      <c r="B19" s="12"/>
      <c r="C19" s="10"/>
      <c r="D19" s="10"/>
      <c r="E19" t="s">
        <v>166</v>
      </c>
      <c r="F19">
        <f>1+1+1+1+1</f>
        <v>5</v>
      </c>
    </row>
    <row r="20" spans="2:6" x14ac:dyDescent="0.2">
      <c r="B20" s="12"/>
      <c r="C20" s="10"/>
      <c r="D20" s="10"/>
      <c r="E20" t="s">
        <v>168</v>
      </c>
    </row>
    <row r="21" spans="2:6" x14ac:dyDescent="0.2">
      <c r="B21" s="12"/>
      <c r="C21" s="10"/>
      <c r="D21" s="10"/>
      <c r="E21" s="11" t="s">
        <v>65</v>
      </c>
      <c r="F21" s="74"/>
    </row>
    <row r="22" spans="2:6" ht="13.5" thickBot="1" x14ac:dyDescent="0.25">
      <c r="B22" s="12"/>
      <c r="C22" s="10"/>
      <c r="D22" s="10"/>
      <c r="E22" s="31" t="s">
        <v>27</v>
      </c>
      <c r="F22" s="29">
        <f>SUM(F18:F21)</f>
        <v>5</v>
      </c>
    </row>
    <row r="23" spans="2:6" ht="13.5" thickTop="1" x14ac:dyDescent="0.2">
      <c r="E23" s="12"/>
      <c r="F23" s="10"/>
    </row>
    <row r="24" spans="2:6" x14ac:dyDescent="0.2">
      <c r="E24" s="12"/>
      <c r="F24" s="14"/>
    </row>
    <row r="25" spans="2:6" x14ac:dyDescent="0.2">
      <c r="E25" s="30" t="s">
        <v>70</v>
      </c>
      <c r="F25" s="26"/>
    </row>
    <row r="26" spans="2:6" x14ac:dyDescent="0.2">
      <c r="E26" s="11" t="s">
        <v>71</v>
      </c>
      <c r="F26" s="10">
        <v>0</v>
      </c>
    </row>
    <row r="27" spans="2:6" x14ac:dyDescent="0.2">
      <c r="E27" s="32" t="s">
        <v>65</v>
      </c>
      <c r="F27" s="13">
        <v>0</v>
      </c>
    </row>
    <row r="28" spans="2:6" ht="13.5" thickBot="1" x14ac:dyDescent="0.25">
      <c r="E28" s="31" t="s">
        <v>27</v>
      </c>
      <c r="F28" s="29">
        <f>SUM(F26:F27)</f>
        <v>0</v>
      </c>
    </row>
    <row r="29" spans="2:6" ht="13.5" thickTop="1" x14ac:dyDescent="0.2"/>
  </sheetData>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29"/>
  <sheetViews>
    <sheetView topLeftCell="B1" workbookViewId="0">
      <selection activeCell="B31" sqref="B31"/>
    </sheetView>
  </sheetViews>
  <sheetFormatPr defaultRowHeight="12.75" x14ac:dyDescent="0.2"/>
  <cols>
    <col min="2" max="2" width="33.28515625" customWidth="1"/>
    <col min="5" max="5" width="46.42578125" customWidth="1"/>
  </cols>
  <sheetData>
    <row r="1" spans="1:6" ht="15.75" x14ac:dyDescent="0.25">
      <c r="A1" s="11"/>
      <c r="B1" s="25" t="s">
        <v>318</v>
      </c>
      <c r="C1" s="10"/>
      <c r="D1" s="10"/>
      <c r="E1" s="10"/>
      <c r="F1" s="10"/>
    </row>
    <row r="2" spans="1:6" ht="15.75" x14ac:dyDescent="0.25">
      <c r="A2" s="11"/>
      <c r="B2" s="25"/>
      <c r="C2" s="10"/>
      <c r="D2" s="10"/>
      <c r="E2" s="10"/>
      <c r="F2" s="10"/>
    </row>
    <row r="3" spans="1:6" x14ac:dyDescent="0.2">
      <c r="A3" s="26" t="s">
        <v>67</v>
      </c>
      <c r="B3" s="26" t="s">
        <v>28</v>
      </c>
      <c r="C3" s="26" t="s">
        <v>27</v>
      </c>
      <c r="D3" s="10"/>
      <c r="E3" s="30" t="s">
        <v>66</v>
      </c>
      <c r="F3" s="26"/>
    </row>
    <row r="4" spans="1:6" x14ac:dyDescent="0.2">
      <c r="A4" s="12">
        <v>1</v>
      </c>
      <c r="B4" s="10" t="s">
        <v>29</v>
      </c>
      <c r="C4" s="10">
        <v>4</v>
      </c>
      <c r="D4" s="10"/>
      <c r="E4" t="s">
        <v>162</v>
      </c>
      <c r="F4" s="10">
        <v>3</v>
      </c>
    </row>
    <row r="5" spans="1:6" x14ac:dyDescent="0.2">
      <c r="A5" s="12">
        <v>2</v>
      </c>
      <c r="B5" s="10" t="s">
        <v>30</v>
      </c>
      <c r="C5" s="10"/>
      <c r="D5" s="10"/>
      <c r="E5" t="s">
        <v>329</v>
      </c>
    </row>
    <row r="6" spans="1:6" x14ac:dyDescent="0.2">
      <c r="A6" s="12">
        <v>3</v>
      </c>
      <c r="B6" s="10" t="s">
        <v>31</v>
      </c>
      <c r="C6" s="10"/>
      <c r="D6" s="10"/>
      <c r="E6" s="11" t="s">
        <v>64</v>
      </c>
      <c r="F6">
        <v>1</v>
      </c>
    </row>
    <row r="7" spans="1:6" x14ac:dyDescent="0.2">
      <c r="A7" s="12">
        <v>4</v>
      </c>
      <c r="B7" s="10" t="s">
        <v>72</v>
      </c>
      <c r="C7" s="10">
        <v>4</v>
      </c>
      <c r="D7" s="10"/>
      <c r="E7" s="11" t="s">
        <v>163</v>
      </c>
      <c r="F7" s="13"/>
    </row>
    <row r="8" spans="1:6" ht="13.5" thickBot="1" x14ac:dyDescent="0.25">
      <c r="A8" s="12">
        <v>5</v>
      </c>
      <c r="B8" s="10" t="s">
        <v>32</v>
      </c>
      <c r="C8" s="13"/>
      <c r="D8" s="10"/>
      <c r="E8" s="31" t="s">
        <v>27</v>
      </c>
      <c r="F8" s="29">
        <f>SUM(F4:F7)</f>
        <v>4</v>
      </c>
    </row>
    <row r="9" spans="1:6" ht="14.25" thickTop="1" thickBot="1" x14ac:dyDescent="0.25">
      <c r="A9" s="27"/>
      <c r="B9" s="28" t="s">
        <v>27</v>
      </c>
      <c r="C9" s="29">
        <f>SUM(C4:C8)</f>
        <v>8</v>
      </c>
      <c r="D9" s="10"/>
      <c r="E9" s="10"/>
      <c r="F9" s="10"/>
    </row>
    <row r="10" spans="1:6" ht="13.5" thickTop="1" x14ac:dyDescent="0.2">
      <c r="A10" s="11"/>
      <c r="B10" s="12"/>
      <c r="C10" s="10"/>
      <c r="D10" s="10"/>
      <c r="E10" s="12"/>
      <c r="F10" s="10"/>
    </row>
    <row r="11" spans="1:6" x14ac:dyDescent="0.2">
      <c r="A11" s="11"/>
      <c r="B11" s="12"/>
      <c r="C11" s="10"/>
      <c r="D11" s="10"/>
      <c r="E11" s="30" t="s">
        <v>161</v>
      </c>
      <c r="F11" s="26"/>
    </row>
    <row r="12" spans="1:6" x14ac:dyDescent="0.2">
      <c r="A12" s="11"/>
      <c r="B12" s="12"/>
      <c r="C12" s="10"/>
      <c r="D12" s="10"/>
      <c r="E12" s="11" t="s">
        <v>165</v>
      </c>
      <c r="F12" s="10"/>
    </row>
    <row r="13" spans="1:6" x14ac:dyDescent="0.2">
      <c r="A13" s="11"/>
      <c r="B13" s="12"/>
      <c r="C13" s="10"/>
      <c r="D13" s="10"/>
      <c r="E13" s="11" t="s">
        <v>65</v>
      </c>
      <c r="F13" s="13">
        <v>0</v>
      </c>
    </row>
    <row r="14" spans="1:6" ht="13.5" thickBot="1" x14ac:dyDescent="0.25">
      <c r="A14" s="11"/>
      <c r="B14" s="12"/>
      <c r="C14" s="10"/>
      <c r="D14" s="10"/>
      <c r="E14" s="31" t="s">
        <v>27</v>
      </c>
      <c r="F14" s="29">
        <f>SUM(F12:F13)</f>
        <v>0</v>
      </c>
    </row>
    <row r="15" spans="1:6" ht="13.5" thickTop="1" x14ac:dyDescent="0.2">
      <c r="A15" s="11"/>
      <c r="B15" s="12"/>
      <c r="C15" s="10"/>
      <c r="D15" s="10"/>
    </row>
    <row r="16" spans="1:6" x14ac:dyDescent="0.2">
      <c r="A16" s="11"/>
      <c r="B16" s="12"/>
      <c r="C16" s="13"/>
      <c r="D16" s="10"/>
    </row>
    <row r="17" spans="1:6" x14ac:dyDescent="0.2">
      <c r="A17" s="16"/>
      <c r="B17" s="12"/>
      <c r="C17" s="14"/>
      <c r="D17" s="10"/>
      <c r="E17" s="30" t="s">
        <v>68</v>
      </c>
      <c r="F17" s="26"/>
    </row>
    <row r="18" spans="1:6" x14ac:dyDescent="0.2">
      <c r="A18" s="11"/>
      <c r="B18" s="12"/>
      <c r="C18" s="10"/>
      <c r="D18" s="10"/>
      <c r="E18" s="11" t="s">
        <v>167</v>
      </c>
      <c r="F18" s="10"/>
    </row>
    <row r="19" spans="1:6" x14ac:dyDescent="0.2">
      <c r="A19" s="11"/>
      <c r="B19" s="12"/>
      <c r="C19" s="10"/>
      <c r="D19" s="10"/>
      <c r="E19" t="s">
        <v>166</v>
      </c>
      <c r="F19">
        <v>2</v>
      </c>
    </row>
    <row r="20" spans="1:6" x14ac:dyDescent="0.2">
      <c r="A20" s="11"/>
      <c r="B20" s="12"/>
      <c r="C20" s="10"/>
      <c r="D20" s="10"/>
      <c r="E20" t="s">
        <v>168</v>
      </c>
      <c r="F20">
        <v>2</v>
      </c>
    </row>
    <row r="21" spans="1:6" x14ac:dyDescent="0.2">
      <c r="A21" s="11"/>
      <c r="B21" s="12"/>
      <c r="C21" s="10"/>
      <c r="D21" s="10"/>
      <c r="E21" s="11" t="s">
        <v>65</v>
      </c>
      <c r="F21" s="13"/>
    </row>
    <row r="22" spans="1:6" ht="13.5" thickBot="1" x14ac:dyDescent="0.25">
      <c r="A22" s="11"/>
      <c r="B22" s="12"/>
      <c r="C22" s="10"/>
      <c r="D22" s="10"/>
      <c r="E22" s="31" t="s">
        <v>27</v>
      </c>
      <c r="F22" s="29">
        <f>SUM(F18:F21)</f>
        <v>4</v>
      </c>
    </row>
    <row r="23" spans="1:6" ht="13.5" thickTop="1" x14ac:dyDescent="0.2">
      <c r="E23" s="12"/>
      <c r="F23" s="10"/>
    </row>
    <row r="24" spans="1:6" x14ac:dyDescent="0.2">
      <c r="E24" s="12"/>
      <c r="F24" s="14"/>
    </row>
    <row r="25" spans="1:6" x14ac:dyDescent="0.2">
      <c r="E25" s="30" t="s">
        <v>70</v>
      </c>
      <c r="F25" s="26"/>
    </row>
    <row r="26" spans="1:6" x14ac:dyDescent="0.2">
      <c r="E26" s="11" t="s">
        <v>71</v>
      </c>
      <c r="F26" s="10">
        <v>0</v>
      </c>
    </row>
    <row r="27" spans="1:6" x14ac:dyDescent="0.2">
      <c r="E27" s="32" t="s">
        <v>65</v>
      </c>
      <c r="F27" s="13">
        <v>0</v>
      </c>
    </row>
    <row r="28" spans="1:6" ht="13.5" thickBot="1" x14ac:dyDescent="0.25">
      <c r="E28" s="31" t="s">
        <v>27</v>
      </c>
      <c r="F28" s="29">
        <f>SUM(F26:F27)</f>
        <v>0</v>
      </c>
    </row>
    <row r="29" spans="1:6" ht="13.5" thickTop="1" x14ac:dyDescent="0.2"/>
  </sheetData>
  <pageMargins left="0.75" right="0.75" top="1" bottom="1" header="0.5" footer="0.5"/>
  <pageSetup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1"/>
      <c r="B1" s="25" t="s">
        <v>317</v>
      </c>
      <c r="C1" s="10"/>
      <c r="D1" s="10"/>
      <c r="E1" s="10"/>
      <c r="F1" s="10"/>
    </row>
    <row r="2" spans="1:6" ht="15.75" x14ac:dyDescent="0.25">
      <c r="A2" s="11"/>
      <c r="B2" s="25"/>
      <c r="C2" s="10"/>
      <c r="D2" s="10"/>
      <c r="E2" s="10"/>
      <c r="F2" s="10"/>
    </row>
    <row r="3" spans="1:6" x14ac:dyDescent="0.2">
      <c r="A3" s="26" t="s">
        <v>67</v>
      </c>
      <c r="B3" s="26" t="s">
        <v>28</v>
      </c>
      <c r="C3" s="26" t="s">
        <v>27</v>
      </c>
      <c r="D3" s="10"/>
      <c r="E3" s="30" t="s">
        <v>66</v>
      </c>
      <c r="F3" s="26"/>
    </row>
    <row r="4" spans="1:6" x14ac:dyDescent="0.2">
      <c r="A4" s="12">
        <v>1</v>
      </c>
      <c r="B4" s="10" t="s">
        <v>29</v>
      </c>
      <c r="C4" s="10">
        <v>16</v>
      </c>
      <c r="D4" s="10"/>
      <c r="E4" t="s">
        <v>162</v>
      </c>
      <c r="F4" s="10">
        <v>3</v>
      </c>
    </row>
    <row r="5" spans="1:6" x14ac:dyDescent="0.2">
      <c r="A5" s="12">
        <v>2</v>
      </c>
      <c r="B5" s="10" t="s">
        <v>30</v>
      </c>
      <c r="C5" s="10"/>
      <c r="D5" s="10"/>
      <c r="E5" t="s">
        <v>164</v>
      </c>
    </row>
    <row r="6" spans="1:6" x14ac:dyDescent="0.2">
      <c r="A6" s="12">
        <v>3</v>
      </c>
      <c r="B6" s="10" t="s">
        <v>31</v>
      </c>
      <c r="C6" s="10">
        <v>12</v>
      </c>
      <c r="D6" s="10"/>
      <c r="E6" s="11" t="s">
        <v>64</v>
      </c>
      <c r="F6">
        <v>2</v>
      </c>
    </row>
    <row r="7" spans="1:6" x14ac:dyDescent="0.2">
      <c r="A7" s="12">
        <v>4</v>
      </c>
      <c r="B7" s="10" t="s">
        <v>72</v>
      </c>
      <c r="C7" s="10"/>
      <c r="D7" s="10"/>
      <c r="E7" s="11" t="s">
        <v>163</v>
      </c>
    </row>
    <row r="8" spans="1:6" x14ac:dyDescent="0.2">
      <c r="A8" s="12">
        <v>5</v>
      </c>
      <c r="B8" s="10" t="s">
        <v>32</v>
      </c>
      <c r="C8" s="13"/>
      <c r="D8" s="10"/>
      <c r="E8" t="s">
        <v>65</v>
      </c>
      <c r="F8" s="13">
        <v>11</v>
      </c>
    </row>
    <row r="9" spans="1:6" ht="13.5" thickBot="1" x14ac:dyDescent="0.25">
      <c r="A9" s="27"/>
      <c r="B9" s="28" t="s">
        <v>27</v>
      </c>
      <c r="C9" s="29">
        <f>SUM(C4:C8)</f>
        <v>28</v>
      </c>
      <c r="D9" s="10"/>
      <c r="E9" s="31" t="s">
        <v>27</v>
      </c>
      <c r="F9" s="29">
        <f>SUM(F4:F8)</f>
        <v>16</v>
      </c>
    </row>
    <row r="10" spans="1:6" ht="13.5" thickTop="1" x14ac:dyDescent="0.2">
      <c r="D10" s="10"/>
      <c r="E10" s="10"/>
      <c r="F10" s="10"/>
    </row>
    <row r="11" spans="1:6" x14ac:dyDescent="0.2">
      <c r="A11" s="11"/>
      <c r="B11" s="12"/>
      <c r="C11" s="10"/>
      <c r="D11" s="10"/>
      <c r="E11" s="12"/>
      <c r="F11" s="10"/>
    </row>
    <row r="12" spans="1:6" x14ac:dyDescent="0.2">
      <c r="A12" s="11"/>
      <c r="B12" s="12"/>
      <c r="C12" s="10"/>
      <c r="D12" s="10"/>
      <c r="E12" s="30" t="s">
        <v>161</v>
      </c>
      <c r="F12" s="26"/>
    </row>
    <row r="13" spans="1:6" x14ac:dyDescent="0.2">
      <c r="A13" s="11"/>
      <c r="B13" s="12"/>
      <c r="C13" s="10"/>
      <c r="D13" s="10"/>
      <c r="E13" s="11" t="s">
        <v>165</v>
      </c>
      <c r="F13" s="10"/>
    </row>
    <row r="14" spans="1:6" x14ac:dyDescent="0.2">
      <c r="A14" s="11"/>
      <c r="B14" s="12"/>
      <c r="C14" s="10"/>
      <c r="D14" s="10"/>
      <c r="E14" s="11" t="s">
        <v>65</v>
      </c>
      <c r="F14" s="13">
        <v>0</v>
      </c>
    </row>
    <row r="15" spans="1:6" ht="13.5" thickBot="1" x14ac:dyDescent="0.25">
      <c r="A15" s="11"/>
      <c r="B15" s="12"/>
      <c r="C15" s="10"/>
      <c r="D15" s="10"/>
      <c r="E15" s="31" t="s">
        <v>27</v>
      </c>
      <c r="F15" s="29">
        <f>SUM(F13:F14)</f>
        <v>0</v>
      </c>
    </row>
    <row r="16" spans="1:6" ht="13.5" thickTop="1" x14ac:dyDescent="0.2">
      <c r="A16" s="11"/>
      <c r="B16" s="12"/>
      <c r="C16" s="10"/>
      <c r="D16" s="10"/>
    </row>
    <row r="17" spans="1:6" x14ac:dyDescent="0.2">
      <c r="A17" s="11"/>
      <c r="B17" s="12"/>
      <c r="C17" s="13"/>
      <c r="D17" s="10"/>
    </row>
    <row r="18" spans="1:6" x14ac:dyDescent="0.2">
      <c r="A18" s="16"/>
      <c r="B18" s="12"/>
      <c r="C18" s="14"/>
      <c r="D18" s="10"/>
      <c r="E18" s="30" t="s">
        <v>68</v>
      </c>
      <c r="F18" s="26"/>
    </row>
    <row r="19" spans="1:6" x14ac:dyDescent="0.2">
      <c r="A19" s="11"/>
      <c r="B19" s="12"/>
      <c r="C19" s="10"/>
      <c r="D19" s="10"/>
      <c r="E19" s="11" t="s">
        <v>167</v>
      </c>
      <c r="F19" s="10">
        <v>1</v>
      </c>
    </row>
    <row r="20" spans="1:6" x14ac:dyDescent="0.2">
      <c r="A20" s="11"/>
      <c r="B20" s="12"/>
      <c r="C20" s="10"/>
      <c r="D20" s="10"/>
      <c r="E20" t="s">
        <v>166</v>
      </c>
      <c r="F20">
        <v>5</v>
      </c>
    </row>
    <row r="21" spans="1:6" x14ac:dyDescent="0.2">
      <c r="A21" s="11"/>
      <c r="B21" s="12"/>
      <c r="C21" s="10"/>
      <c r="D21" s="10"/>
      <c r="E21" t="s">
        <v>168</v>
      </c>
      <c r="F21">
        <v>1</v>
      </c>
    </row>
    <row r="22" spans="1:6" x14ac:dyDescent="0.2">
      <c r="A22" s="11"/>
      <c r="B22" s="12"/>
      <c r="C22" s="10"/>
      <c r="D22" s="10"/>
      <c r="E22" s="11" t="s">
        <v>328</v>
      </c>
      <c r="F22">
        <v>2</v>
      </c>
    </row>
    <row r="23" spans="1:6" x14ac:dyDescent="0.2">
      <c r="A23" s="11"/>
      <c r="B23" s="12"/>
      <c r="C23" s="10"/>
      <c r="D23" s="10"/>
      <c r="E23" t="s">
        <v>65</v>
      </c>
      <c r="F23" s="13">
        <v>3</v>
      </c>
    </row>
    <row r="24" spans="1:6" ht="13.5" thickBot="1" x14ac:dyDescent="0.25">
      <c r="A24" s="11"/>
      <c r="B24" s="12"/>
      <c r="C24" s="10"/>
      <c r="D24" s="10"/>
      <c r="E24" s="31" t="s">
        <v>27</v>
      </c>
      <c r="F24" s="29">
        <f>SUM(F19:F23)</f>
        <v>12</v>
      </c>
    </row>
    <row r="25" spans="1:6" ht="13.5" thickTop="1" x14ac:dyDescent="0.2">
      <c r="E25" s="12"/>
      <c r="F25" s="10"/>
    </row>
    <row r="26" spans="1:6" x14ac:dyDescent="0.2">
      <c r="E26" s="12"/>
      <c r="F26" s="14"/>
    </row>
    <row r="27" spans="1:6" x14ac:dyDescent="0.2">
      <c r="E27" s="30" t="s">
        <v>70</v>
      </c>
      <c r="F27" s="26"/>
    </row>
    <row r="28" spans="1:6" x14ac:dyDescent="0.2">
      <c r="E28" s="11" t="s">
        <v>71</v>
      </c>
      <c r="F28" s="10">
        <v>0</v>
      </c>
    </row>
    <row r="29" spans="1:6" x14ac:dyDescent="0.2">
      <c r="E29" s="32" t="s">
        <v>65</v>
      </c>
      <c r="F29" s="13">
        <v>0</v>
      </c>
    </row>
    <row r="30" spans="1:6" ht="13.5" thickBot="1" x14ac:dyDescent="0.25">
      <c r="E30" s="31" t="s">
        <v>27</v>
      </c>
      <c r="F30" s="29">
        <f>SUM(F28:F29)</f>
        <v>0</v>
      </c>
    </row>
    <row r="31" spans="1:6" ht="13.5" thickTop="1" x14ac:dyDescent="0.2"/>
  </sheetData>
  <pageMargins left="0.75" right="0.75" top="1" bottom="1" header="0.5" footer="0.5"/>
  <pageSetup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1"/>
      <c r="B1" s="25" t="s">
        <v>327</v>
      </c>
      <c r="C1" s="10"/>
      <c r="D1" s="10"/>
      <c r="E1" s="10"/>
      <c r="F1" s="10"/>
    </row>
    <row r="2" spans="1:6" ht="15.75" x14ac:dyDescent="0.25">
      <c r="A2" s="11"/>
      <c r="B2" s="25"/>
      <c r="C2" s="10"/>
      <c r="D2" s="10"/>
      <c r="E2" s="10"/>
      <c r="F2" s="10"/>
    </row>
    <row r="3" spans="1:6" x14ac:dyDescent="0.2">
      <c r="A3" s="26" t="s">
        <v>67</v>
      </c>
      <c r="B3" s="26" t="s">
        <v>28</v>
      </c>
      <c r="C3" s="26" t="s">
        <v>27</v>
      </c>
      <c r="D3" s="10"/>
      <c r="E3" s="30" t="s">
        <v>66</v>
      </c>
      <c r="F3" s="26"/>
    </row>
    <row r="4" spans="1:6" x14ac:dyDescent="0.2">
      <c r="A4" s="12">
        <v>1</v>
      </c>
      <c r="B4" s="10" t="s">
        <v>29</v>
      </c>
      <c r="C4" s="10">
        <v>3</v>
      </c>
      <c r="D4" s="10"/>
      <c r="E4" t="s">
        <v>162</v>
      </c>
      <c r="F4" s="10">
        <v>1</v>
      </c>
    </row>
    <row r="5" spans="1:6" x14ac:dyDescent="0.2">
      <c r="A5" s="12">
        <v>2</v>
      </c>
      <c r="B5" s="10" t="s">
        <v>30</v>
      </c>
      <c r="C5" s="10">
        <v>1</v>
      </c>
      <c r="D5" s="10"/>
      <c r="E5" t="s">
        <v>164</v>
      </c>
      <c r="F5">
        <v>2</v>
      </c>
    </row>
    <row r="6" spans="1:6" x14ac:dyDescent="0.2">
      <c r="A6" s="12">
        <v>3</v>
      </c>
      <c r="B6" s="10" t="s">
        <v>31</v>
      </c>
      <c r="C6" s="10">
        <v>6</v>
      </c>
      <c r="D6" s="10"/>
      <c r="E6" s="11" t="s">
        <v>64</v>
      </c>
      <c r="F6">
        <v>0</v>
      </c>
    </row>
    <row r="7" spans="1:6" x14ac:dyDescent="0.2">
      <c r="A7" s="12">
        <v>4</v>
      </c>
      <c r="B7" s="10" t="s">
        <v>72</v>
      </c>
      <c r="C7" s="10">
        <v>0</v>
      </c>
      <c r="D7" s="10"/>
      <c r="E7" s="11" t="s">
        <v>163</v>
      </c>
      <c r="F7" s="13">
        <v>0</v>
      </c>
    </row>
    <row r="8" spans="1:6" ht="13.5" thickBot="1" x14ac:dyDescent="0.25">
      <c r="A8" s="12">
        <v>5</v>
      </c>
      <c r="B8" s="10" t="s">
        <v>32</v>
      </c>
      <c r="C8" s="13">
        <v>0</v>
      </c>
      <c r="D8" s="10"/>
      <c r="E8" s="31" t="s">
        <v>27</v>
      </c>
      <c r="F8" s="29">
        <f>SUM(F4:F7)</f>
        <v>3</v>
      </c>
    </row>
    <row r="9" spans="1:6" ht="14.25" thickTop="1" thickBot="1" x14ac:dyDescent="0.25">
      <c r="A9" s="27"/>
      <c r="B9" s="28" t="s">
        <v>27</v>
      </c>
      <c r="C9" s="29">
        <f>SUM(C4:C8)</f>
        <v>10</v>
      </c>
      <c r="D9" s="10"/>
      <c r="E9" s="10"/>
      <c r="F9" s="10"/>
    </row>
    <row r="10" spans="1:6" ht="13.5" thickTop="1" x14ac:dyDescent="0.2">
      <c r="A10" s="11"/>
      <c r="B10" s="12"/>
      <c r="C10" s="10"/>
      <c r="D10" s="10"/>
      <c r="E10" s="12"/>
      <c r="F10" s="10"/>
    </row>
    <row r="11" spans="1:6" x14ac:dyDescent="0.2">
      <c r="A11" s="11"/>
      <c r="B11" s="12"/>
      <c r="C11" s="10"/>
      <c r="D11" s="10"/>
      <c r="E11" s="30" t="s">
        <v>161</v>
      </c>
      <c r="F11" s="26"/>
    </row>
    <row r="12" spans="1:6" x14ac:dyDescent="0.2">
      <c r="A12" s="11"/>
      <c r="B12" s="12"/>
      <c r="C12" s="10"/>
      <c r="D12" s="10"/>
      <c r="E12" s="11" t="s">
        <v>165</v>
      </c>
      <c r="F12" s="10">
        <v>1</v>
      </c>
    </row>
    <row r="13" spans="1:6" x14ac:dyDescent="0.2">
      <c r="A13" s="11"/>
      <c r="B13" s="12"/>
      <c r="C13" s="10"/>
      <c r="D13" s="10"/>
      <c r="E13" s="11" t="s">
        <v>65</v>
      </c>
      <c r="F13" s="13">
        <v>0</v>
      </c>
    </row>
    <row r="14" spans="1:6" ht="13.5" thickBot="1" x14ac:dyDescent="0.25">
      <c r="A14" s="11"/>
      <c r="B14" s="12"/>
      <c r="C14" s="10"/>
      <c r="D14" s="10"/>
      <c r="E14" s="31" t="s">
        <v>27</v>
      </c>
      <c r="F14" s="29">
        <f>SUM(F12:F13)</f>
        <v>1</v>
      </c>
    </row>
    <row r="15" spans="1:6" ht="13.5" thickTop="1" x14ac:dyDescent="0.2">
      <c r="A15" s="11"/>
      <c r="B15" s="12"/>
      <c r="C15" s="10"/>
      <c r="D15" s="10"/>
    </row>
    <row r="16" spans="1:6" x14ac:dyDescent="0.2">
      <c r="A16" s="11"/>
      <c r="B16" s="12"/>
      <c r="C16" s="13"/>
      <c r="D16" s="10"/>
    </row>
    <row r="17" spans="1:6" x14ac:dyDescent="0.2">
      <c r="A17" s="16"/>
      <c r="B17" s="12"/>
      <c r="C17" s="14"/>
      <c r="D17" s="10"/>
      <c r="E17" s="30" t="s">
        <v>68</v>
      </c>
      <c r="F17" s="26"/>
    </row>
    <row r="18" spans="1:6" x14ac:dyDescent="0.2">
      <c r="A18" s="11"/>
      <c r="B18" s="12"/>
      <c r="C18" s="10"/>
      <c r="D18" s="10"/>
      <c r="E18" s="11" t="s">
        <v>167</v>
      </c>
      <c r="F18" s="10">
        <v>1</v>
      </c>
    </row>
    <row r="19" spans="1:6" x14ac:dyDescent="0.2">
      <c r="A19" s="11"/>
      <c r="B19" s="12"/>
      <c r="C19" s="10"/>
      <c r="D19" s="10"/>
      <c r="E19" t="s">
        <v>166</v>
      </c>
      <c r="F19">
        <v>2</v>
      </c>
    </row>
    <row r="20" spans="1:6" x14ac:dyDescent="0.2">
      <c r="A20" s="11"/>
      <c r="B20" s="12"/>
      <c r="C20" s="10"/>
      <c r="D20" s="10"/>
      <c r="E20" t="s">
        <v>168</v>
      </c>
      <c r="F20">
        <v>1</v>
      </c>
    </row>
    <row r="21" spans="1:6" x14ac:dyDescent="0.2">
      <c r="A21" s="11"/>
      <c r="B21" s="12"/>
      <c r="C21" s="10"/>
      <c r="D21" s="10"/>
      <c r="E21" s="11" t="s">
        <v>65</v>
      </c>
      <c r="F21" s="13">
        <v>2</v>
      </c>
    </row>
    <row r="22" spans="1:6" ht="13.5" thickBot="1" x14ac:dyDescent="0.25">
      <c r="A22" s="11"/>
      <c r="B22" s="12"/>
      <c r="C22" s="10"/>
      <c r="D22" s="10"/>
      <c r="E22" s="31" t="s">
        <v>27</v>
      </c>
      <c r="F22" s="29">
        <f>SUM(F18:F21)</f>
        <v>6</v>
      </c>
    </row>
    <row r="23" spans="1:6" ht="13.5" thickTop="1" x14ac:dyDescent="0.2">
      <c r="E23" s="12"/>
      <c r="F23" s="10"/>
    </row>
    <row r="24" spans="1:6" x14ac:dyDescent="0.2">
      <c r="E24" s="12"/>
      <c r="F24" s="14"/>
    </row>
    <row r="25" spans="1:6" x14ac:dyDescent="0.2">
      <c r="E25" s="30" t="s">
        <v>70</v>
      </c>
      <c r="F25" s="26"/>
    </row>
    <row r="26" spans="1:6" x14ac:dyDescent="0.2">
      <c r="E26" s="11" t="s">
        <v>71</v>
      </c>
      <c r="F26" s="10">
        <v>0</v>
      </c>
    </row>
    <row r="27" spans="1:6" x14ac:dyDescent="0.2">
      <c r="E27" s="32" t="s">
        <v>65</v>
      </c>
      <c r="F27" s="13">
        <v>0</v>
      </c>
    </row>
    <row r="28" spans="1:6" ht="13.5" thickBot="1" x14ac:dyDescent="0.25">
      <c r="E28" s="31" t="s">
        <v>27</v>
      </c>
      <c r="F28" s="29">
        <f>SUM(F26:F27)</f>
        <v>0</v>
      </c>
    </row>
    <row r="29" spans="1:6" ht="13.5" thickTop="1" x14ac:dyDescent="0.2"/>
  </sheetData>
  <pageMargins left="0.75" right="0.75" top="1" bottom="1" header="0.5" footer="0.5"/>
  <pageSetup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38"/>
  <sheetViews>
    <sheetView workbookViewId="0">
      <selection activeCell="G48" sqref="G48"/>
    </sheetView>
  </sheetViews>
  <sheetFormatPr defaultRowHeight="12.75" x14ac:dyDescent="0.2"/>
  <cols>
    <col min="1" max="1" width="7" style="11" customWidth="1"/>
    <col min="2" max="2" width="29.140625" style="12" customWidth="1"/>
    <col min="3" max="3" width="9.140625" style="10"/>
    <col min="4" max="4" width="2.5703125" style="10" customWidth="1"/>
    <col min="5" max="5" width="23.7109375" style="10" customWidth="1"/>
    <col min="6" max="6" width="10.7109375" style="10" customWidth="1"/>
    <col min="7" max="27" width="9.140625" style="10"/>
  </cols>
  <sheetData>
    <row r="1" spans="1:6" ht="15.75" x14ac:dyDescent="0.25">
      <c r="B1" s="25" t="s">
        <v>326</v>
      </c>
    </row>
    <row r="2" spans="1:6" ht="15.75" x14ac:dyDescent="0.25">
      <c r="B2" s="25"/>
    </row>
    <row r="3" spans="1:6" x14ac:dyDescent="0.2">
      <c r="A3" s="26" t="s">
        <v>67</v>
      </c>
      <c r="B3" s="26" t="s">
        <v>28</v>
      </c>
      <c r="C3" s="26" t="s">
        <v>27</v>
      </c>
      <c r="E3" s="30" t="s">
        <v>66</v>
      </c>
      <c r="F3" s="26"/>
    </row>
    <row r="4" spans="1:6" x14ac:dyDescent="0.2">
      <c r="A4" s="12">
        <v>1</v>
      </c>
      <c r="B4" s="10" t="s">
        <v>29</v>
      </c>
      <c r="C4" s="10">
        <v>10</v>
      </c>
      <c r="E4" s="11" t="s">
        <v>64</v>
      </c>
      <c r="F4" s="10">
        <v>7</v>
      </c>
    </row>
    <row r="5" spans="1:6" x14ac:dyDescent="0.2">
      <c r="A5" s="12">
        <v>2</v>
      </c>
      <c r="B5" s="10" t="s">
        <v>30</v>
      </c>
      <c r="C5" s="10">
        <f>C17</f>
        <v>0</v>
      </c>
      <c r="E5" s="11" t="s">
        <v>65</v>
      </c>
      <c r="F5" s="13">
        <v>3</v>
      </c>
    </row>
    <row r="6" spans="1:6" ht="13.5" thickBot="1" x14ac:dyDescent="0.25">
      <c r="A6" s="12">
        <v>3</v>
      </c>
      <c r="B6" s="10" t="s">
        <v>31</v>
      </c>
      <c r="C6" s="10">
        <v>19</v>
      </c>
      <c r="E6" s="31" t="s">
        <v>27</v>
      </c>
      <c r="F6" s="29">
        <f>+F5+F4</f>
        <v>10</v>
      </c>
    </row>
    <row r="7" spans="1:6" ht="13.5" thickTop="1" x14ac:dyDescent="0.2">
      <c r="A7" s="12">
        <v>4</v>
      </c>
      <c r="B7" s="10" t="s">
        <v>72</v>
      </c>
      <c r="C7" s="10">
        <v>4</v>
      </c>
    </row>
    <row r="8" spans="1:6" ht="14.25" customHeight="1" x14ac:dyDescent="0.2">
      <c r="A8" s="12">
        <v>5</v>
      </c>
      <c r="B8" s="10" t="s">
        <v>32</v>
      </c>
      <c r="C8" s="13">
        <f>C38</f>
        <v>0</v>
      </c>
      <c r="E8" s="12"/>
    </row>
    <row r="9" spans="1:6" ht="13.5" thickBot="1" x14ac:dyDescent="0.25">
      <c r="A9" s="27"/>
      <c r="B9" s="28" t="s">
        <v>27</v>
      </c>
      <c r="C9" s="29">
        <f>SUM(C4:C8)</f>
        <v>33</v>
      </c>
      <c r="E9" s="30" t="s">
        <v>68</v>
      </c>
      <c r="F9" s="26"/>
    </row>
    <row r="10" spans="1:6" ht="13.5" thickTop="1" x14ac:dyDescent="0.2">
      <c r="E10" s="11" t="s">
        <v>69</v>
      </c>
      <c r="F10" s="10">
        <v>19</v>
      </c>
    </row>
    <row r="11" spans="1:6" x14ac:dyDescent="0.2">
      <c r="E11" s="11" t="s">
        <v>65</v>
      </c>
      <c r="F11" s="13">
        <v>0</v>
      </c>
    </row>
    <row r="12" spans="1:6" ht="13.5" thickBot="1" x14ac:dyDescent="0.25">
      <c r="E12" s="31" t="s">
        <v>27</v>
      </c>
      <c r="F12" s="29">
        <f>SUM(F10:F11)</f>
        <v>19</v>
      </c>
    </row>
    <row r="13" spans="1:6" ht="13.5" thickTop="1" x14ac:dyDescent="0.2">
      <c r="E13" s="12"/>
    </row>
    <row r="14" spans="1:6" x14ac:dyDescent="0.2">
      <c r="E14" s="12"/>
      <c r="F14" s="14"/>
    </row>
    <row r="15" spans="1:6" x14ac:dyDescent="0.2">
      <c r="E15" s="30" t="s">
        <v>70</v>
      </c>
      <c r="F15" s="26"/>
    </row>
    <row r="16" spans="1:6" x14ac:dyDescent="0.2">
      <c r="C16" s="13"/>
      <c r="E16" s="11" t="s">
        <v>71</v>
      </c>
      <c r="F16" s="10">
        <v>1</v>
      </c>
    </row>
    <row r="17" spans="1:6" x14ac:dyDescent="0.2">
      <c r="A17" s="16"/>
      <c r="C17" s="14"/>
      <c r="E17" s="32" t="s">
        <v>65</v>
      </c>
      <c r="F17" s="13">
        <v>3</v>
      </c>
    </row>
    <row r="18" spans="1:6" ht="13.5" thickBot="1" x14ac:dyDescent="0.25">
      <c r="E18" s="31" t="s">
        <v>27</v>
      </c>
      <c r="F18" s="29">
        <f>SUM(F16:F17)</f>
        <v>4</v>
      </c>
    </row>
    <row r="19" spans="1:6" ht="13.5" thickTop="1" x14ac:dyDescent="0.2"/>
    <row r="26" spans="1:6" x14ac:dyDescent="0.2">
      <c r="A26" s="15"/>
    </row>
    <row r="34" spans="1:3" x14ac:dyDescent="0.2">
      <c r="A34" s="16"/>
      <c r="C34" s="14"/>
    </row>
    <row r="37" spans="1:3" x14ac:dyDescent="0.2">
      <c r="C37" s="13"/>
    </row>
    <row r="38" spans="1:3" x14ac:dyDescent="0.2">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3"/>
    <col min="5" max="5" width="16.7109375" customWidth="1"/>
  </cols>
  <sheetData>
    <row r="1" spans="1:8" ht="27" x14ac:dyDescent="0.25">
      <c r="A1" s="2" t="s">
        <v>803</v>
      </c>
      <c r="B1" s="1" t="s">
        <v>800</v>
      </c>
      <c r="C1" s="1" t="s">
        <v>35</v>
      </c>
      <c r="D1" s="3" t="s">
        <v>821</v>
      </c>
      <c r="E1" s="3" t="s">
        <v>804</v>
      </c>
      <c r="F1" s="8" t="s">
        <v>820</v>
      </c>
      <c r="G1" s="8" t="s">
        <v>819</v>
      </c>
      <c r="H1" s="8" t="s">
        <v>39</v>
      </c>
    </row>
    <row r="2" spans="1:8" ht="13.5" x14ac:dyDescent="0.25">
      <c r="A2" s="64"/>
      <c r="B2" s="65"/>
      <c r="C2" s="65"/>
      <c r="D2" s="66"/>
      <c r="E2" s="66"/>
      <c r="F2" s="67"/>
      <c r="G2" s="67"/>
      <c r="H2" s="67"/>
    </row>
    <row r="3" spans="1:8" ht="13.5" x14ac:dyDescent="0.25">
      <c r="A3" s="60"/>
      <c r="B3" s="34"/>
      <c r="C3" s="37"/>
      <c r="D3" s="66"/>
      <c r="E3" s="66"/>
      <c r="F3" s="67"/>
      <c r="G3" s="67"/>
      <c r="H3" s="67"/>
    </row>
    <row r="4" spans="1:8" ht="13.5" x14ac:dyDescent="0.25">
      <c r="A4" s="21">
        <v>36865</v>
      </c>
      <c r="B4" s="22" t="s">
        <v>40</v>
      </c>
      <c r="C4" s="69" t="s">
        <v>41</v>
      </c>
      <c r="D4" s="66">
        <v>1</v>
      </c>
      <c r="E4" s="22" t="s">
        <v>798</v>
      </c>
      <c r="F4" s="24" t="s">
        <v>799</v>
      </c>
      <c r="G4" s="24" t="s">
        <v>799</v>
      </c>
      <c r="H4" s="24" t="s">
        <v>45</v>
      </c>
    </row>
    <row r="5" spans="1:8" ht="13.5" x14ac:dyDescent="0.25">
      <c r="A5" s="21">
        <v>36865</v>
      </c>
      <c r="B5" s="22" t="s">
        <v>40</v>
      </c>
      <c r="C5" s="69" t="s">
        <v>42</v>
      </c>
      <c r="D5" s="66">
        <v>1</v>
      </c>
      <c r="E5" s="22" t="s">
        <v>798</v>
      </c>
      <c r="F5" s="24" t="s">
        <v>799</v>
      </c>
      <c r="G5" s="24" t="s">
        <v>799</v>
      </c>
      <c r="H5" s="24" t="s">
        <v>45</v>
      </c>
    </row>
    <row r="6" spans="1:8" x14ac:dyDescent="0.2">
      <c r="A6" s="21">
        <v>36865</v>
      </c>
      <c r="B6" s="22" t="s">
        <v>40</v>
      </c>
      <c r="C6" s="69" t="s">
        <v>43</v>
      </c>
      <c r="D6" s="68">
        <v>1</v>
      </c>
      <c r="E6" s="22" t="s">
        <v>798</v>
      </c>
      <c r="F6" s="24" t="s">
        <v>799</v>
      </c>
      <c r="G6" s="24" t="s">
        <v>799</v>
      </c>
      <c r="H6" s="24" t="s">
        <v>45</v>
      </c>
    </row>
    <row r="7" spans="1:8" x14ac:dyDescent="0.2">
      <c r="A7" s="17">
        <v>36838</v>
      </c>
      <c r="B7" s="18" t="s">
        <v>40</v>
      </c>
      <c r="C7" s="70" t="s">
        <v>41</v>
      </c>
      <c r="D7" s="71">
        <v>1</v>
      </c>
      <c r="E7" s="18" t="s">
        <v>798</v>
      </c>
      <c r="F7" s="20" t="s">
        <v>799</v>
      </c>
      <c r="G7" s="20" t="s">
        <v>799</v>
      </c>
      <c r="H7" s="20" t="s">
        <v>45</v>
      </c>
    </row>
    <row r="8" spans="1:8" x14ac:dyDescent="0.2">
      <c r="A8" s="17">
        <v>36837</v>
      </c>
      <c r="B8" s="18" t="s">
        <v>40</v>
      </c>
      <c r="C8" s="19" t="s">
        <v>41</v>
      </c>
      <c r="D8" s="20">
        <v>1</v>
      </c>
      <c r="E8" s="18" t="s">
        <v>798</v>
      </c>
      <c r="F8" s="20" t="s">
        <v>799</v>
      </c>
      <c r="G8" s="20" t="s">
        <v>799</v>
      </c>
      <c r="H8" s="20" t="s">
        <v>45</v>
      </c>
    </row>
    <row r="9" spans="1:8" x14ac:dyDescent="0.2">
      <c r="A9" s="17">
        <v>36837</v>
      </c>
      <c r="B9" s="18" t="s">
        <v>40</v>
      </c>
      <c r="C9" s="19" t="s">
        <v>42</v>
      </c>
      <c r="D9" s="20">
        <v>1</v>
      </c>
      <c r="E9" s="18" t="s">
        <v>798</v>
      </c>
      <c r="F9" s="20" t="s">
        <v>799</v>
      </c>
      <c r="G9" s="20" t="s">
        <v>799</v>
      </c>
      <c r="H9" s="20" t="s">
        <v>45</v>
      </c>
    </row>
    <row r="10" spans="1:8" x14ac:dyDescent="0.2">
      <c r="A10" s="17">
        <v>36837</v>
      </c>
      <c r="B10" s="18" t="s">
        <v>40</v>
      </c>
      <c r="C10" s="19" t="s">
        <v>43</v>
      </c>
      <c r="D10" s="20">
        <v>1</v>
      </c>
      <c r="E10" s="18" t="s">
        <v>798</v>
      </c>
      <c r="F10" s="20" t="s">
        <v>799</v>
      </c>
      <c r="G10" s="20" t="s">
        <v>799</v>
      </c>
      <c r="H10" s="20" t="s">
        <v>45</v>
      </c>
    </row>
    <row r="11" spans="1:8" x14ac:dyDescent="0.2">
      <c r="A11" s="17">
        <v>36832</v>
      </c>
      <c r="B11" s="18" t="s">
        <v>40</v>
      </c>
      <c r="C11" s="19" t="s">
        <v>44</v>
      </c>
      <c r="D11" s="20">
        <v>1</v>
      </c>
      <c r="E11" s="18" t="s">
        <v>798</v>
      </c>
      <c r="F11" s="20" t="s">
        <v>799</v>
      </c>
      <c r="G11" s="20" t="s">
        <v>799</v>
      </c>
      <c r="H11" s="20" t="s">
        <v>45</v>
      </c>
    </row>
    <row r="12" spans="1:8" x14ac:dyDescent="0.2">
      <c r="A12" s="17">
        <v>36832</v>
      </c>
      <c r="B12" s="18" t="s">
        <v>40</v>
      </c>
      <c r="C12" s="19" t="s">
        <v>44</v>
      </c>
      <c r="D12" s="20">
        <v>1</v>
      </c>
      <c r="E12" s="18" t="s">
        <v>798</v>
      </c>
      <c r="F12" s="20" t="s">
        <v>799</v>
      </c>
      <c r="G12" s="20" t="s">
        <v>799</v>
      </c>
      <c r="H12" s="20" t="s">
        <v>45</v>
      </c>
    </row>
    <row r="13" spans="1:8" x14ac:dyDescent="0.2">
      <c r="A13" s="17">
        <v>36832</v>
      </c>
      <c r="B13" s="18" t="s">
        <v>40</v>
      </c>
      <c r="C13" s="19" t="s">
        <v>44</v>
      </c>
      <c r="D13" s="20">
        <v>1</v>
      </c>
      <c r="E13" s="18" t="s">
        <v>798</v>
      </c>
      <c r="F13" s="20" t="s">
        <v>799</v>
      </c>
      <c r="G13" s="20" t="s">
        <v>799</v>
      </c>
      <c r="H13" s="20" t="s">
        <v>45</v>
      </c>
    </row>
    <row r="14" spans="1:8" x14ac:dyDescent="0.2">
      <c r="A14" s="17">
        <v>36832</v>
      </c>
      <c r="B14" s="18" t="s">
        <v>40</v>
      </c>
      <c r="C14" s="19" t="s">
        <v>44</v>
      </c>
      <c r="D14" s="20">
        <v>1</v>
      </c>
      <c r="E14" s="18" t="s">
        <v>798</v>
      </c>
      <c r="F14" s="20" t="s">
        <v>799</v>
      </c>
      <c r="G14" s="20" t="s">
        <v>799</v>
      </c>
      <c r="H14" s="20" t="s">
        <v>45</v>
      </c>
    </row>
    <row r="15" spans="1:8" x14ac:dyDescent="0.2">
      <c r="A15" s="17">
        <v>36832</v>
      </c>
      <c r="B15" s="18" t="s">
        <v>40</v>
      </c>
      <c r="C15" s="19" t="s">
        <v>44</v>
      </c>
      <c r="D15" s="20">
        <v>1</v>
      </c>
      <c r="E15" s="18" t="s">
        <v>798</v>
      </c>
      <c r="F15" s="20" t="s">
        <v>799</v>
      </c>
      <c r="G15" s="20" t="s">
        <v>799</v>
      </c>
      <c r="H15" s="20" t="s">
        <v>45</v>
      </c>
    </row>
    <row r="16" spans="1:8" x14ac:dyDescent="0.2">
      <c r="A16" s="17">
        <v>36832</v>
      </c>
      <c r="B16" s="18" t="s">
        <v>40</v>
      </c>
      <c r="C16" s="19" t="s">
        <v>44</v>
      </c>
      <c r="D16" s="20">
        <v>1</v>
      </c>
      <c r="E16" s="18" t="s">
        <v>798</v>
      </c>
      <c r="F16" s="20" t="s">
        <v>799</v>
      </c>
      <c r="G16" s="20" t="s">
        <v>799</v>
      </c>
      <c r="H16" s="20" t="s">
        <v>45</v>
      </c>
    </row>
    <row r="17" spans="1:8" x14ac:dyDescent="0.2">
      <c r="A17" s="17">
        <v>36832</v>
      </c>
      <c r="B17" s="18" t="s">
        <v>40</v>
      </c>
      <c r="C17" s="19" t="s">
        <v>44</v>
      </c>
      <c r="D17" s="20">
        <v>1</v>
      </c>
      <c r="E17" s="18" t="s">
        <v>798</v>
      </c>
      <c r="F17" s="20" t="s">
        <v>799</v>
      </c>
      <c r="G17" s="20" t="s">
        <v>799</v>
      </c>
      <c r="H17" s="20" t="s">
        <v>45</v>
      </c>
    </row>
    <row r="18" spans="1:8" x14ac:dyDescent="0.2">
      <c r="A18" s="17">
        <v>36832</v>
      </c>
      <c r="B18" s="18" t="s">
        <v>40</v>
      </c>
      <c r="C18" s="19" t="s">
        <v>44</v>
      </c>
      <c r="D18" s="20">
        <v>1</v>
      </c>
      <c r="E18" s="18" t="s">
        <v>798</v>
      </c>
      <c r="F18" s="20" t="s">
        <v>799</v>
      </c>
      <c r="G18" s="20" t="s">
        <v>799</v>
      </c>
      <c r="H18" s="20" t="s">
        <v>45</v>
      </c>
    </row>
    <row r="19" spans="1:8" x14ac:dyDescent="0.2">
      <c r="A19" s="17">
        <v>36832</v>
      </c>
      <c r="B19" s="18" t="s">
        <v>40</v>
      </c>
      <c r="C19" s="19" t="s">
        <v>44</v>
      </c>
      <c r="D19" s="20">
        <v>1</v>
      </c>
      <c r="E19" s="18" t="s">
        <v>798</v>
      </c>
      <c r="F19" s="20" t="s">
        <v>799</v>
      </c>
      <c r="G19" s="20" t="s">
        <v>799</v>
      </c>
      <c r="H19" s="20" t="s">
        <v>45</v>
      </c>
    </row>
    <row r="20" spans="1:8" x14ac:dyDescent="0.2">
      <c r="A20" s="17">
        <v>36832</v>
      </c>
      <c r="B20" s="18" t="s">
        <v>40</v>
      </c>
      <c r="C20" s="19" t="s">
        <v>44</v>
      </c>
      <c r="D20" s="20">
        <v>1</v>
      </c>
      <c r="E20" s="18" t="s">
        <v>798</v>
      </c>
      <c r="F20" s="20" t="s">
        <v>799</v>
      </c>
      <c r="G20" s="20" t="s">
        <v>799</v>
      </c>
      <c r="H20" s="20" t="s">
        <v>45</v>
      </c>
    </row>
    <row r="21" spans="1:8" x14ac:dyDescent="0.2">
      <c r="A21" s="17">
        <v>36832</v>
      </c>
      <c r="B21" s="18" t="s">
        <v>40</v>
      </c>
      <c r="C21" s="19" t="s">
        <v>44</v>
      </c>
      <c r="D21" s="20">
        <v>1</v>
      </c>
      <c r="E21" s="18" t="s">
        <v>798</v>
      </c>
      <c r="F21" s="20" t="s">
        <v>799</v>
      </c>
      <c r="G21" s="20" t="s">
        <v>799</v>
      </c>
      <c r="H21" s="20" t="s">
        <v>45</v>
      </c>
    </row>
    <row r="22" spans="1:8" x14ac:dyDescent="0.2">
      <c r="A22" s="17">
        <v>36832</v>
      </c>
      <c r="B22" s="18" t="s">
        <v>40</v>
      </c>
      <c r="C22" s="19" t="s">
        <v>44</v>
      </c>
      <c r="D22" s="20">
        <v>1</v>
      </c>
      <c r="E22" s="18" t="s">
        <v>798</v>
      </c>
      <c r="F22" s="20" t="s">
        <v>799</v>
      </c>
      <c r="G22" s="20" t="s">
        <v>799</v>
      </c>
      <c r="H22" s="20" t="s">
        <v>45</v>
      </c>
    </row>
    <row r="23" spans="1:8" x14ac:dyDescent="0.2">
      <c r="A23" s="17">
        <v>36832</v>
      </c>
      <c r="B23" s="18" t="s">
        <v>40</v>
      </c>
      <c r="C23" s="19" t="s">
        <v>44</v>
      </c>
      <c r="D23" s="20">
        <v>1</v>
      </c>
      <c r="E23" s="18" t="s">
        <v>798</v>
      </c>
      <c r="F23" s="20" t="s">
        <v>799</v>
      </c>
      <c r="G23" s="20" t="s">
        <v>799</v>
      </c>
      <c r="H23" s="20" t="s">
        <v>45</v>
      </c>
    </row>
    <row r="24" spans="1:8" x14ac:dyDescent="0.2">
      <c r="A24" s="17">
        <v>36832</v>
      </c>
      <c r="B24" s="18" t="s">
        <v>40</v>
      </c>
      <c r="C24" s="19" t="s">
        <v>44</v>
      </c>
      <c r="D24" s="20">
        <v>1</v>
      </c>
      <c r="E24" s="18" t="s">
        <v>798</v>
      </c>
      <c r="F24" s="20" t="s">
        <v>799</v>
      </c>
      <c r="G24" s="20" t="s">
        <v>799</v>
      </c>
      <c r="H24" s="20" t="s">
        <v>45</v>
      </c>
    </row>
    <row r="25" spans="1:8" x14ac:dyDescent="0.2">
      <c r="A25" s="17">
        <v>36831</v>
      </c>
      <c r="B25" s="18" t="s">
        <v>40</v>
      </c>
      <c r="C25" s="19" t="s">
        <v>42</v>
      </c>
      <c r="D25" s="20">
        <v>1</v>
      </c>
      <c r="E25" s="18" t="s">
        <v>798</v>
      </c>
      <c r="F25" s="20" t="s">
        <v>799</v>
      </c>
      <c r="G25" s="20" t="s">
        <v>799</v>
      </c>
      <c r="H25" s="20" t="s">
        <v>45</v>
      </c>
    </row>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A373"/>
  <sheetViews>
    <sheetView zoomScale="80" zoomScaleNormal="100" workbookViewId="0">
      <pane ySplit="1" topLeftCell="A8" activePane="bottomLeft" state="frozen"/>
      <selection activeCell="N13" sqref="N13"/>
      <selection pane="bottomLeft" activeCell="I10" sqref="I10"/>
    </sheetView>
  </sheetViews>
  <sheetFormatPr defaultRowHeight="13.5" x14ac:dyDescent="0.2"/>
  <cols>
    <col min="1" max="1" width="10.28515625" style="5" customWidth="1"/>
    <col min="2" max="2" width="16.7109375" style="40" customWidth="1"/>
    <col min="3" max="3" width="24.5703125" style="39" customWidth="1"/>
    <col min="4" max="4" width="11.5703125" style="7" customWidth="1"/>
    <col min="5" max="5" width="12" style="4" hidden="1" customWidth="1"/>
    <col min="6" max="6" width="12.5703125" style="4" hidden="1" customWidth="1"/>
    <col min="7" max="7" width="14.5703125" style="6" customWidth="1"/>
    <col min="8" max="8" width="5.5703125" style="6" customWidth="1"/>
    <col min="9" max="9" width="43" style="119" customWidth="1"/>
    <col min="10" max="10" width="32.140625" style="7" customWidth="1"/>
    <col min="11" max="11" width="7.42578125" style="6" customWidth="1"/>
    <col min="12" max="12" width="10.140625" style="6" customWidth="1"/>
    <col min="13" max="13" width="9.42578125" style="6" customWidth="1"/>
    <col min="14" max="14" width="9.140625" style="6"/>
    <col min="15" max="16384" width="9.140625" style="22"/>
  </cols>
  <sheetData>
    <row r="1" spans="1:14" ht="27" x14ac:dyDescent="0.25">
      <c r="A1" s="2" t="s">
        <v>803</v>
      </c>
      <c r="B1" s="1" t="s">
        <v>800</v>
      </c>
      <c r="C1" s="36" t="s">
        <v>35</v>
      </c>
      <c r="D1" s="1" t="s">
        <v>57</v>
      </c>
      <c r="E1" s="3" t="s">
        <v>36</v>
      </c>
      <c r="F1" s="3" t="s">
        <v>37</v>
      </c>
      <c r="G1" s="8" t="s">
        <v>159</v>
      </c>
      <c r="H1" s="3" t="s">
        <v>821</v>
      </c>
      <c r="I1" s="8" t="s">
        <v>804</v>
      </c>
      <c r="J1" s="8" t="s">
        <v>38</v>
      </c>
      <c r="K1" s="8" t="s">
        <v>820</v>
      </c>
      <c r="L1" s="8" t="s">
        <v>819</v>
      </c>
      <c r="M1" s="8" t="s">
        <v>39</v>
      </c>
      <c r="N1" s="41" t="s">
        <v>107</v>
      </c>
    </row>
    <row r="2" spans="1:14" x14ac:dyDescent="0.25">
      <c r="A2" s="106"/>
      <c r="B2" s="107"/>
      <c r="C2" s="108"/>
      <c r="D2" s="107"/>
      <c r="E2" s="73"/>
      <c r="F2" s="73"/>
      <c r="G2" s="109"/>
      <c r="H2" s="73"/>
      <c r="I2" s="109"/>
      <c r="J2" s="109"/>
      <c r="K2" s="109"/>
      <c r="L2" s="109"/>
      <c r="M2" s="109"/>
      <c r="N2" s="110"/>
    </row>
    <row r="3" spans="1:14" x14ac:dyDescent="0.25">
      <c r="A3" s="106"/>
      <c r="B3" s="107"/>
      <c r="C3" s="108"/>
      <c r="D3" s="107"/>
      <c r="E3" s="73"/>
      <c r="F3" s="73"/>
      <c r="G3" s="109"/>
      <c r="H3" s="73"/>
      <c r="I3" s="109"/>
      <c r="J3" s="109"/>
      <c r="K3" s="109"/>
      <c r="L3" s="109"/>
      <c r="M3" s="109"/>
      <c r="N3" s="110"/>
    </row>
    <row r="4" spans="1:14" x14ac:dyDescent="0.25">
      <c r="A4" s="106"/>
      <c r="B4" s="107"/>
      <c r="C4" s="108"/>
      <c r="D4" s="107"/>
      <c r="E4" s="73"/>
      <c r="F4" s="73"/>
      <c r="G4" s="109"/>
      <c r="H4" s="73"/>
      <c r="I4" s="109"/>
      <c r="J4" s="109"/>
      <c r="K4" s="109"/>
      <c r="L4" s="109"/>
      <c r="M4" s="109"/>
      <c r="N4" s="110"/>
    </row>
    <row r="5" spans="1:14" x14ac:dyDescent="0.25">
      <c r="A5" s="106"/>
      <c r="B5" s="107"/>
      <c r="C5" s="108"/>
      <c r="D5" s="107"/>
      <c r="E5" s="73"/>
      <c r="F5" s="73"/>
      <c r="G5" s="109"/>
      <c r="H5" s="73"/>
      <c r="I5" s="109"/>
      <c r="J5" s="109"/>
      <c r="K5" s="109"/>
      <c r="L5" s="109"/>
      <c r="M5" s="109"/>
      <c r="N5" s="110"/>
    </row>
    <row r="6" spans="1:14" x14ac:dyDescent="0.25">
      <c r="A6" s="106"/>
      <c r="B6" s="107"/>
      <c r="C6" s="108"/>
      <c r="D6" s="107"/>
      <c r="E6" s="73"/>
      <c r="F6" s="73"/>
      <c r="G6" s="109"/>
      <c r="H6" s="73"/>
      <c r="I6" s="109"/>
      <c r="J6" s="109"/>
      <c r="K6" s="109"/>
      <c r="L6" s="109"/>
      <c r="M6" s="109"/>
      <c r="N6" s="110"/>
    </row>
    <row r="7" spans="1:14" ht="14.25" thickBot="1" x14ac:dyDescent="0.3">
      <c r="A7" s="106"/>
      <c r="B7" s="107"/>
      <c r="C7" s="108"/>
      <c r="D7" s="107"/>
      <c r="E7" s="73"/>
      <c r="F7" s="73"/>
      <c r="G7" s="109"/>
      <c r="H7" s="73"/>
      <c r="I7" s="109"/>
      <c r="J7" s="109"/>
      <c r="K7" s="109"/>
      <c r="L7" s="109"/>
      <c r="M7" s="109"/>
      <c r="N7" s="110"/>
    </row>
    <row r="8" spans="1:14" x14ac:dyDescent="0.25">
      <c r="A8" s="130" t="s">
        <v>679</v>
      </c>
      <c r="B8" s="125"/>
      <c r="C8" s="126"/>
      <c r="D8" s="125">
        <f>COUNT(H10:H34)</f>
        <v>19</v>
      </c>
      <c r="E8" s="127"/>
      <c r="F8" s="127"/>
      <c r="G8" s="128"/>
      <c r="H8" s="127"/>
      <c r="I8" s="128"/>
      <c r="J8" s="128"/>
      <c r="K8" s="128"/>
      <c r="L8" s="128"/>
      <c r="M8" s="128"/>
      <c r="N8" s="129"/>
    </row>
    <row r="9" spans="1:14" x14ac:dyDescent="0.25">
      <c r="A9" s="133"/>
      <c r="B9" s="134"/>
      <c r="C9" s="135"/>
      <c r="D9" s="134"/>
      <c r="E9" s="136"/>
      <c r="F9" s="136"/>
      <c r="G9" s="137"/>
      <c r="H9" s="136"/>
      <c r="I9" s="137"/>
      <c r="J9" s="137"/>
      <c r="K9" s="137"/>
      <c r="L9" s="137"/>
      <c r="M9" s="137"/>
      <c r="N9" s="138"/>
    </row>
    <row r="10" spans="1:14" ht="12.75" customHeight="1" x14ac:dyDescent="0.25">
      <c r="A10" s="139"/>
      <c r="B10" s="65"/>
      <c r="C10" s="140"/>
      <c r="D10" s="65"/>
      <c r="E10" s="66"/>
      <c r="F10" s="66"/>
      <c r="G10" s="67"/>
      <c r="H10" s="66"/>
      <c r="I10" s="67"/>
      <c r="J10" s="67"/>
      <c r="K10" s="67"/>
      <c r="L10" s="67"/>
      <c r="M10" s="67"/>
      <c r="N10" s="141"/>
    </row>
    <row r="11" spans="1:14" x14ac:dyDescent="0.25">
      <c r="A11" s="139"/>
      <c r="B11" s="65"/>
      <c r="C11" s="140"/>
      <c r="D11" s="65"/>
      <c r="E11" s="66"/>
      <c r="F11" s="66"/>
      <c r="G11" s="67"/>
      <c r="H11" s="66"/>
      <c r="I11" s="67"/>
      <c r="J11" s="67"/>
      <c r="K11" s="67"/>
      <c r="L11" s="67"/>
      <c r="M11" s="67"/>
      <c r="N11" s="141"/>
    </row>
    <row r="12" spans="1:14" x14ac:dyDescent="0.25">
      <c r="A12" s="139"/>
      <c r="B12" s="65"/>
      <c r="C12" s="140"/>
      <c r="D12" s="65"/>
      <c r="E12" s="66"/>
      <c r="F12" s="66"/>
      <c r="G12" s="67"/>
      <c r="H12" s="66"/>
      <c r="I12" s="67"/>
      <c r="J12" s="67"/>
      <c r="K12" s="67"/>
      <c r="L12" s="67"/>
      <c r="M12" s="67"/>
      <c r="N12" s="141"/>
    </row>
    <row r="13" spans="1:14" x14ac:dyDescent="0.25">
      <c r="A13" s="139"/>
      <c r="B13" s="65"/>
      <c r="C13" s="140"/>
      <c r="D13" s="65"/>
      <c r="E13" s="66"/>
      <c r="F13" s="66"/>
      <c r="G13" s="67"/>
      <c r="H13" s="66"/>
      <c r="I13" s="67"/>
      <c r="J13" s="67"/>
      <c r="K13" s="67"/>
      <c r="L13" s="67"/>
      <c r="M13" s="67"/>
      <c r="N13" s="141"/>
    </row>
    <row r="14" spans="1:14" x14ac:dyDescent="0.25">
      <c r="A14" s="139"/>
      <c r="B14" s="65"/>
      <c r="C14" s="140"/>
      <c r="D14" s="65"/>
      <c r="E14" s="66"/>
      <c r="F14" s="66"/>
      <c r="G14" s="67"/>
      <c r="H14" s="66"/>
      <c r="I14" s="67"/>
      <c r="J14" s="67"/>
      <c r="K14" s="67"/>
      <c r="L14" s="67"/>
      <c r="M14" s="67"/>
      <c r="N14" s="141"/>
    </row>
    <row r="15" spans="1:14" x14ac:dyDescent="0.25">
      <c r="A15" s="139"/>
      <c r="B15" s="65"/>
      <c r="C15" s="140"/>
      <c r="D15" s="65"/>
      <c r="E15" s="66"/>
      <c r="F15" s="66"/>
      <c r="G15" s="67"/>
      <c r="H15" s="66"/>
      <c r="I15" s="67"/>
      <c r="J15" s="67"/>
      <c r="K15" s="67"/>
      <c r="L15" s="67"/>
      <c r="M15" s="67"/>
      <c r="N15" s="141"/>
    </row>
    <row r="16" spans="1:14" ht="40.5" x14ac:dyDescent="0.25">
      <c r="A16" s="139">
        <v>36934</v>
      </c>
      <c r="B16" s="65" t="s">
        <v>40</v>
      </c>
      <c r="C16" s="140" t="s">
        <v>350</v>
      </c>
      <c r="D16" s="65" t="s">
        <v>383</v>
      </c>
      <c r="E16" s="66"/>
      <c r="F16" s="66"/>
      <c r="G16" s="67" t="s">
        <v>455</v>
      </c>
      <c r="H16" s="66">
        <v>1</v>
      </c>
      <c r="I16" s="67" t="s">
        <v>351</v>
      </c>
      <c r="J16" s="67" t="s">
        <v>352</v>
      </c>
      <c r="K16" s="67" t="s">
        <v>681</v>
      </c>
      <c r="L16" s="67" t="s">
        <v>684</v>
      </c>
      <c r="M16" s="67" t="s">
        <v>684</v>
      </c>
      <c r="N16" s="141">
        <v>2</v>
      </c>
    </row>
    <row r="17" spans="1:14" ht="27" x14ac:dyDescent="0.25">
      <c r="A17" s="139">
        <v>36934</v>
      </c>
      <c r="B17" s="65" t="s">
        <v>40</v>
      </c>
      <c r="C17" s="140" t="s">
        <v>347</v>
      </c>
      <c r="D17" s="65" t="s">
        <v>146</v>
      </c>
      <c r="E17" s="66"/>
      <c r="F17" s="66"/>
      <c r="G17" s="67" t="s">
        <v>455</v>
      </c>
      <c r="H17" s="66">
        <v>3</v>
      </c>
      <c r="I17" s="67" t="s">
        <v>348</v>
      </c>
      <c r="J17" s="67" t="s">
        <v>349</v>
      </c>
      <c r="K17" s="67" t="s">
        <v>684</v>
      </c>
      <c r="L17" s="67" t="s">
        <v>684</v>
      </c>
      <c r="M17" s="67" t="s">
        <v>684</v>
      </c>
      <c r="N17" s="141">
        <v>1</v>
      </c>
    </row>
    <row r="18" spans="1:14" ht="27" x14ac:dyDescent="0.25">
      <c r="A18" s="139">
        <v>36931</v>
      </c>
      <c r="B18" s="65" t="s">
        <v>40</v>
      </c>
      <c r="C18" s="140" t="s">
        <v>644</v>
      </c>
      <c r="D18" s="65" t="s">
        <v>58</v>
      </c>
      <c r="E18" s="66"/>
      <c r="F18" s="66"/>
      <c r="G18" s="67" t="s">
        <v>455</v>
      </c>
      <c r="H18" s="66">
        <v>1</v>
      </c>
      <c r="I18" s="67" t="s">
        <v>645</v>
      </c>
      <c r="J18" s="67" t="s">
        <v>651</v>
      </c>
      <c r="K18" s="67" t="s">
        <v>115</v>
      </c>
      <c r="L18" s="67" t="s">
        <v>115</v>
      </c>
      <c r="M18" s="67" t="s">
        <v>115</v>
      </c>
      <c r="N18" s="141">
        <v>1</v>
      </c>
    </row>
    <row r="19" spans="1:14" ht="42.75" customHeight="1" x14ac:dyDescent="0.25">
      <c r="A19" s="139">
        <v>36931</v>
      </c>
      <c r="B19" s="65" t="s">
        <v>40</v>
      </c>
      <c r="C19" s="140" t="s">
        <v>643</v>
      </c>
      <c r="D19" s="65" t="s">
        <v>383</v>
      </c>
      <c r="E19" s="66"/>
      <c r="F19" s="66"/>
      <c r="G19" s="67" t="s">
        <v>455</v>
      </c>
      <c r="H19" s="66">
        <v>1</v>
      </c>
      <c r="I19" s="67" t="s">
        <v>646</v>
      </c>
      <c r="J19" s="117" t="s">
        <v>650</v>
      </c>
      <c r="K19" s="67" t="s">
        <v>681</v>
      </c>
      <c r="L19" s="67" t="s">
        <v>681</v>
      </c>
      <c r="M19" s="67" t="s">
        <v>115</v>
      </c>
      <c r="N19" s="141">
        <v>1</v>
      </c>
    </row>
    <row r="20" spans="1:14" ht="42" customHeight="1" x14ac:dyDescent="0.25">
      <c r="A20" s="139">
        <v>36931</v>
      </c>
      <c r="B20" s="65" t="s">
        <v>40</v>
      </c>
      <c r="C20" s="140" t="s">
        <v>642</v>
      </c>
      <c r="D20" s="65" t="s">
        <v>383</v>
      </c>
      <c r="E20" s="66"/>
      <c r="F20" s="66"/>
      <c r="G20" s="67" t="s">
        <v>455</v>
      </c>
      <c r="H20" s="66">
        <v>3</v>
      </c>
      <c r="I20" s="67" t="s">
        <v>647</v>
      </c>
      <c r="J20" s="67"/>
      <c r="K20" s="67" t="s">
        <v>115</v>
      </c>
      <c r="L20" s="67" t="s">
        <v>115</v>
      </c>
      <c r="M20" s="67" t="s">
        <v>115</v>
      </c>
      <c r="N20" s="141"/>
    </row>
    <row r="21" spans="1:14" ht="40.5" customHeight="1" x14ac:dyDescent="0.25">
      <c r="A21" s="139">
        <v>36931</v>
      </c>
      <c r="B21" s="65" t="s">
        <v>40</v>
      </c>
      <c r="C21" s="140" t="s">
        <v>641</v>
      </c>
      <c r="D21" s="65" t="s">
        <v>383</v>
      </c>
      <c r="E21" s="66"/>
      <c r="F21" s="66"/>
      <c r="G21" s="67" t="s">
        <v>455</v>
      </c>
      <c r="H21" s="66">
        <v>3</v>
      </c>
      <c r="I21" s="67" t="s">
        <v>647</v>
      </c>
      <c r="J21" s="67"/>
      <c r="K21" s="67" t="s">
        <v>115</v>
      </c>
      <c r="L21" s="67" t="s">
        <v>115</v>
      </c>
      <c r="M21" s="67" t="s">
        <v>115</v>
      </c>
      <c r="N21" s="141"/>
    </row>
    <row r="22" spans="1:14" ht="36.75" customHeight="1" x14ac:dyDescent="0.25">
      <c r="A22" s="139">
        <v>36931</v>
      </c>
      <c r="B22" s="65" t="s">
        <v>40</v>
      </c>
      <c r="C22" s="140" t="s">
        <v>640</v>
      </c>
      <c r="D22" s="65" t="s">
        <v>383</v>
      </c>
      <c r="E22" s="66"/>
      <c r="F22" s="66"/>
      <c r="G22" s="67" t="s">
        <v>455</v>
      </c>
      <c r="H22" s="66">
        <v>1</v>
      </c>
      <c r="I22" s="67" t="s">
        <v>648</v>
      </c>
      <c r="J22" s="117" t="s">
        <v>735</v>
      </c>
      <c r="K22" s="67" t="s">
        <v>681</v>
      </c>
      <c r="L22" s="67" t="s">
        <v>681</v>
      </c>
      <c r="M22" s="67" t="s">
        <v>115</v>
      </c>
      <c r="N22" s="141">
        <v>1</v>
      </c>
    </row>
    <row r="23" spans="1:14" ht="54" x14ac:dyDescent="0.25">
      <c r="A23" s="139">
        <v>36931</v>
      </c>
      <c r="B23" s="65" t="s">
        <v>40</v>
      </c>
      <c r="C23" s="140" t="s">
        <v>639</v>
      </c>
      <c r="D23" s="65" t="s">
        <v>808</v>
      </c>
      <c r="E23" s="66"/>
      <c r="F23" s="66"/>
      <c r="G23" s="67" t="s">
        <v>455</v>
      </c>
      <c r="H23" s="66">
        <v>3</v>
      </c>
      <c r="I23" s="142" t="s">
        <v>652</v>
      </c>
      <c r="J23" s="67" t="s">
        <v>653</v>
      </c>
      <c r="K23" s="67" t="s">
        <v>681</v>
      </c>
      <c r="L23" s="67" t="s">
        <v>117</v>
      </c>
      <c r="M23" s="67" t="s">
        <v>117</v>
      </c>
      <c r="N23" s="141">
        <v>1</v>
      </c>
    </row>
    <row r="24" spans="1:14" ht="27.75" customHeight="1" x14ac:dyDescent="0.25">
      <c r="A24" s="139">
        <v>36931</v>
      </c>
      <c r="B24" s="65" t="s">
        <v>40</v>
      </c>
      <c r="C24" s="140" t="s">
        <v>638</v>
      </c>
      <c r="D24" s="65" t="s">
        <v>383</v>
      </c>
      <c r="E24" s="66"/>
      <c r="F24" s="66"/>
      <c r="G24" s="67" t="s">
        <v>455</v>
      </c>
      <c r="H24" s="66">
        <v>1</v>
      </c>
      <c r="I24" s="67" t="s">
        <v>649</v>
      </c>
      <c r="J24" s="117" t="s">
        <v>735</v>
      </c>
      <c r="K24" s="67" t="s">
        <v>115</v>
      </c>
      <c r="L24" s="67" t="s">
        <v>115</v>
      </c>
      <c r="M24" s="67" t="s">
        <v>115</v>
      </c>
      <c r="N24" s="141">
        <v>1</v>
      </c>
    </row>
    <row r="25" spans="1:14" ht="40.5" customHeight="1" x14ac:dyDescent="0.25">
      <c r="A25" s="139">
        <v>36930</v>
      </c>
      <c r="B25" s="34" t="s">
        <v>40</v>
      </c>
      <c r="C25" s="37" t="s">
        <v>119</v>
      </c>
      <c r="D25" s="34" t="s">
        <v>383</v>
      </c>
      <c r="E25" s="35"/>
      <c r="F25" s="35"/>
      <c r="G25" s="117" t="s">
        <v>455</v>
      </c>
      <c r="H25" s="35">
        <v>1</v>
      </c>
      <c r="I25" s="117" t="s">
        <v>120</v>
      </c>
      <c r="J25" s="117" t="s">
        <v>121</v>
      </c>
      <c r="K25" s="117" t="s">
        <v>115</v>
      </c>
      <c r="L25" s="117" t="s">
        <v>117</v>
      </c>
      <c r="M25" s="117" t="s">
        <v>117</v>
      </c>
      <c r="N25" s="118">
        <v>1</v>
      </c>
    </row>
    <row r="26" spans="1:14" ht="64.5" customHeight="1" x14ac:dyDescent="0.25">
      <c r="A26" s="139">
        <v>36930</v>
      </c>
      <c r="B26" s="34" t="s">
        <v>40</v>
      </c>
      <c r="C26" s="37" t="s">
        <v>699</v>
      </c>
      <c r="D26" s="34" t="s">
        <v>700</v>
      </c>
      <c r="E26" s="35"/>
      <c r="F26" s="35"/>
      <c r="G26" s="117" t="s">
        <v>455</v>
      </c>
      <c r="H26" s="35">
        <v>1</v>
      </c>
      <c r="I26" s="117" t="s">
        <v>118</v>
      </c>
      <c r="J26" s="117" t="s">
        <v>701</v>
      </c>
      <c r="K26" s="117" t="s">
        <v>681</v>
      </c>
      <c r="L26" s="117" t="s">
        <v>115</v>
      </c>
      <c r="M26" s="117" t="s">
        <v>115</v>
      </c>
      <c r="N26" s="118">
        <v>1</v>
      </c>
    </row>
    <row r="27" spans="1:14" ht="38.25" customHeight="1" x14ac:dyDescent="0.25">
      <c r="A27" s="139">
        <v>36930</v>
      </c>
      <c r="B27" s="34" t="s">
        <v>40</v>
      </c>
      <c r="C27" s="37" t="s">
        <v>112</v>
      </c>
      <c r="D27" s="34" t="s">
        <v>808</v>
      </c>
      <c r="E27" s="35"/>
      <c r="F27" s="35"/>
      <c r="G27" s="117" t="s">
        <v>455</v>
      </c>
      <c r="H27" s="35">
        <v>1</v>
      </c>
      <c r="I27" s="117" t="s">
        <v>113</v>
      </c>
      <c r="J27" s="117" t="s">
        <v>114</v>
      </c>
      <c r="K27" s="117" t="s">
        <v>681</v>
      </c>
      <c r="L27" s="117" t="s">
        <v>115</v>
      </c>
      <c r="M27" s="117" t="s">
        <v>115</v>
      </c>
      <c r="N27" s="118">
        <v>1</v>
      </c>
    </row>
    <row r="28" spans="1:14" ht="40.5" customHeight="1" x14ac:dyDescent="0.25">
      <c r="A28" s="139">
        <v>36929</v>
      </c>
      <c r="B28" s="22" t="s">
        <v>40</v>
      </c>
      <c r="C28" s="37" t="s">
        <v>699</v>
      </c>
      <c r="D28" s="34" t="s">
        <v>700</v>
      </c>
      <c r="E28" s="35"/>
      <c r="F28" s="35"/>
      <c r="G28" s="117" t="s">
        <v>455</v>
      </c>
      <c r="H28" s="35">
        <v>1</v>
      </c>
      <c r="I28" s="117" t="s">
        <v>116</v>
      </c>
      <c r="J28" s="117" t="s">
        <v>701</v>
      </c>
      <c r="K28" s="117" t="s">
        <v>681</v>
      </c>
      <c r="L28" s="117" t="s">
        <v>684</v>
      </c>
      <c r="M28" s="117" t="s">
        <v>684</v>
      </c>
      <c r="N28" s="118">
        <v>1</v>
      </c>
    </row>
    <row r="29" spans="1:14" ht="40.5" x14ac:dyDescent="0.25">
      <c r="A29" s="139">
        <v>36929</v>
      </c>
      <c r="B29" s="22" t="s">
        <v>40</v>
      </c>
      <c r="C29" s="37" t="s">
        <v>694</v>
      </c>
      <c r="D29" s="34" t="s">
        <v>695</v>
      </c>
      <c r="E29" s="35"/>
      <c r="F29" s="35"/>
      <c r="G29" s="117" t="s">
        <v>696</v>
      </c>
      <c r="H29" s="35">
        <v>1</v>
      </c>
      <c r="I29" s="117" t="s">
        <v>697</v>
      </c>
      <c r="J29" s="117" t="s">
        <v>698</v>
      </c>
      <c r="K29" s="117" t="s">
        <v>681</v>
      </c>
      <c r="L29" s="117" t="s">
        <v>684</v>
      </c>
      <c r="M29" s="117" t="s">
        <v>684</v>
      </c>
      <c r="N29" s="118">
        <v>1</v>
      </c>
    </row>
    <row r="30" spans="1:14" ht="27" x14ac:dyDescent="0.25">
      <c r="A30" s="139">
        <v>36929</v>
      </c>
      <c r="B30" s="22" t="s">
        <v>40</v>
      </c>
      <c r="C30" s="37" t="s">
        <v>691</v>
      </c>
      <c r="D30" s="34" t="s">
        <v>823</v>
      </c>
      <c r="E30" s="35"/>
      <c r="F30" s="35"/>
      <c r="G30" s="117" t="s">
        <v>455</v>
      </c>
      <c r="H30" s="35">
        <v>1</v>
      </c>
      <c r="I30" s="117" t="s">
        <v>692</v>
      </c>
      <c r="J30" s="117" t="s">
        <v>693</v>
      </c>
      <c r="K30" s="117" t="s">
        <v>684</v>
      </c>
      <c r="L30" s="117" t="s">
        <v>681</v>
      </c>
      <c r="M30" s="117" t="s">
        <v>681</v>
      </c>
      <c r="N30" s="118">
        <v>1</v>
      </c>
    </row>
    <row r="31" spans="1:14" ht="27" x14ac:dyDescent="0.25">
      <c r="A31" s="139">
        <v>36929</v>
      </c>
      <c r="B31" s="22" t="s">
        <v>40</v>
      </c>
      <c r="C31" s="37" t="s">
        <v>771</v>
      </c>
      <c r="D31" s="34" t="s">
        <v>808</v>
      </c>
      <c r="E31" s="35"/>
      <c r="F31" s="35"/>
      <c r="G31" s="117" t="s">
        <v>455</v>
      </c>
      <c r="H31" s="35">
        <v>1</v>
      </c>
      <c r="I31" s="117" t="s">
        <v>689</v>
      </c>
      <c r="J31" s="117" t="s">
        <v>690</v>
      </c>
      <c r="K31" s="117" t="s">
        <v>684</v>
      </c>
      <c r="L31" s="117" t="s">
        <v>681</v>
      </c>
      <c r="M31" s="117" t="s">
        <v>681</v>
      </c>
      <c r="N31" s="118">
        <v>1</v>
      </c>
    </row>
    <row r="32" spans="1:14" ht="40.5" x14ac:dyDescent="0.25">
      <c r="A32" s="139">
        <v>36929</v>
      </c>
      <c r="B32" s="22" t="s">
        <v>40</v>
      </c>
      <c r="C32" s="37" t="s">
        <v>685</v>
      </c>
      <c r="D32" s="34" t="s">
        <v>810</v>
      </c>
      <c r="E32" s="35"/>
      <c r="F32" s="35"/>
      <c r="G32" s="117" t="s">
        <v>455</v>
      </c>
      <c r="H32" s="35">
        <v>1</v>
      </c>
      <c r="I32" s="117" t="s">
        <v>687</v>
      </c>
      <c r="J32" s="117" t="s">
        <v>686</v>
      </c>
      <c r="K32" s="117" t="s">
        <v>684</v>
      </c>
      <c r="L32" s="117" t="s">
        <v>684</v>
      </c>
      <c r="M32" s="117" t="s">
        <v>123</v>
      </c>
      <c r="N32" s="118">
        <v>1</v>
      </c>
    </row>
    <row r="33" spans="1:14" ht="27" x14ac:dyDescent="0.25">
      <c r="A33" s="139">
        <v>36929</v>
      </c>
      <c r="B33" s="22" t="s">
        <v>40</v>
      </c>
      <c r="C33" s="37" t="s">
        <v>682</v>
      </c>
      <c r="D33" s="34" t="s">
        <v>383</v>
      </c>
      <c r="E33" s="35"/>
      <c r="F33" s="35"/>
      <c r="G33" s="117" t="s">
        <v>455</v>
      </c>
      <c r="H33" s="35">
        <v>1</v>
      </c>
      <c r="I33" s="117" t="s">
        <v>683</v>
      </c>
      <c r="J33" s="117" t="s">
        <v>735</v>
      </c>
      <c r="K33" s="117" t="s">
        <v>684</v>
      </c>
      <c r="L33" s="117" t="s">
        <v>681</v>
      </c>
      <c r="M33" s="117" t="s">
        <v>681</v>
      </c>
      <c r="N33" s="118">
        <v>1</v>
      </c>
    </row>
    <row r="34" spans="1:14" ht="27.75" thickBot="1" x14ac:dyDescent="0.3">
      <c r="A34" s="139">
        <v>36929</v>
      </c>
      <c r="B34" s="22" t="s">
        <v>40</v>
      </c>
      <c r="C34" s="22" t="s">
        <v>360</v>
      </c>
      <c r="D34" s="22" t="s">
        <v>808</v>
      </c>
      <c r="E34" s="35"/>
      <c r="F34" s="35"/>
      <c r="G34" s="117" t="s">
        <v>455</v>
      </c>
      <c r="H34" s="35">
        <v>1</v>
      </c>
      <c r="I34" s="117" t="s">
        <v>688</v>
      </c>
      <c r="J34" s="117" t="s">
        <v>680</v>
      </c>
      <c r="K34" s="117" t="s">
        <v>681</v>
      </c>
      <c r="L34" s="117" t="s">
        <v>681</v>
      </c>
      <c r="M34" s="117" t="s">
        <v>681</v>
      </c>
      <c r="N34" s="118">
        <v>1</v>
      </c>
    </row>
    <row r="35" spans="1:14" s="80" customFormat="1" x14ac:dyDescent="0.25">
      <c r="A35" s="130" t="s">
        <v>545</v>
      </c>
      <c r="B35" s="125"/>
      <c r="C35" s="126"/>
      <c r="D35" s="125">
        <f>COUNT(H37:H59)</f>
        <v>21</v>
      </c>
      <c r="E35" s="127"/>
      <c r="F35" s="127"/>
      <c r="G35" s="128"/>
      <c r="H35" s="127"/>
      <c r="I35" s="128"/>
      <c r="J35" s="128"/>
      <c r="K35" s="128"/>
      <c r="L35" s="128"/>
      <c r="M35" s="128"/>
      <c r="N35" s="129"/>
    </row>
    <row r="36" spans="1:14" x14ac:dyDescent="0.25">
      <c r="A36" s="60"/>
      <c r="B36" s="34"/>
      <c r="C36" s="37"/>
      <c r="D36" s="34"/>
      <c r="E36" s="35"/>
      <c r="F36" s="35"/>
      <c r="G36" s="117"/>
      <c r="H36" s="35"/>
      <c r="I36" s="117"/>
      <c r="J36" s="117"/>
      <c r="K36" s="117"/>
      <c r="L36" s="117"/>
      <c r="M36" s="117"/>
      <c r="N36" s="118"/>
    </row>
    <row r="37" spans="1:14" x14ac:dyDescent="0.25">
      <c r="A37" s="60"/>
      <c r="B37" s="34"/>
      <c r="C37" s="37"/>
      <c r="D37" s="34"/>
      <c r="E37" s="35"/>
      <c r="F37" s="35"/>
      <c r="G37" s="117"/>
      <c r="H37" s="35"/>
      <c r="I37" s="117"/>
      <c r="J37" s="117"/>
      <c r="K37" s="117"/>
      <c r="L37" s="117"/>
      <c r="M37" s="117"/>
      <c r="N37" s="118"/>
    </row>
    <row r="38" spans="1:14" x14ac:dyDescent="0.25">
      <c r="A38" s="60"/>
      <c r="B38" s="34"/>
      <c r="C38" s="37"/>
      <c r="D38" s="34"/>
      <c r="E38" s="35"/>
      <c r="F38" s="35"/>
      <c r="G38" s="117"/>
      <c r="H38" s="35"/>
      <c r="I38" s="117"/>
      <c r="J38" s="117"/>
      <c r="K38" s="117"/>
      <c r="L38" s="117"/>
      <c r="M38" s="117"/>
      <c r="N38" s="118"/>
    </row>
    <row r="39" spans="1:14" ht="27" x14ac:dyDescent="0.25">
      <c r="A39" s="60">
        <v>36928</v>
      </c>
      <c r="B39" s="34" t="s">
        <v>40</v>
      </c>
      <c r="C39" s="37" t="s">
        <v>448</v>
      </c>
      <c r="D39" s="34" t="s">
        <v>547</v>
      </c>
      <c r="E39" s="35"/>
      <c r="F39" s="35"/>
      <c r="G39" s="117" t="s">
        <v>455</v>
      </c>
      <c r="H39" s="35">
        <v>1</v>
      </c>
      <c r="I39" s="117" t="s">
        <v>449</v>
      </c>
      <c r="J39" s="117" t="s">
        <v>415</v>
      </c>
      <c r="K39" s="117" t="s">
        <v>799</v>
      </c>
      <c r="L39" s="117" t="s">
        <v>799</v>
      </c>
      <c r="M39" s="117" t="s">
        <v>799</v>
      </c>
      <c r="N39" s="118">
        <v>1</v>
      </c>
    </row>
    <row r="40" spans="1:14" ht="27" x14ac:dyDescent="0.25">
      <c r="A40" s="60">
        <v>36928</v>
      </c>
      <c r="B40" s="34" t="s">
        <v>40</v>
      </c>
      <c r="C40" s="37" t="s">
        <v>676</v>
      </c>
      <c r="D40" s="34" t="s">
        <v>810</v>
      </c>
      <c r="E40" s="35"/>
      <c r="F40" s="35"/>
      <c r="G40" s="117" t="s">
        <v>455</v>
      </c>
      <c r="H40" s="35">
        <v>1</v>
      </c>
      <c r="I40" s="117" t="s">
        <v>677</v>
      </c>
      <c r="J40" s="117" t="s">
        <v>678</v>
      </c>
      <c r="K40" s="117" t="s">
        <v>45</v>
      </c>
      <c r="L40" s="117" t="s">
        <v>45</v>
      </c>
      <c r="M40" s="117" t="s">
        <v>45</v>
      </c>
      <c r="N40" s="118">
        <v>1</v>
      </c>
    </row>
    <row r="41" spans="1:14" ht="94.5" x14ac:dyDescent="0.25">
      <c r="A41" s="60">
        <v>36928</v>
      </c>
      <c r="B41" s="34" t="s">
        <v>40</v>
      </c>
      <c r="C41" s="37" t="s">
        <v>447</v>
      </c>
      <c r="D41" s="34" t="s">
        <v>808</v>
      </c>
      <c r="E41" s="35"/>
      <c r="F41" s="35"/>
      <c r="G41" s="117" t="s">
        <v>455</v>
      </c>
      <c r="H41" s="35">
        <v>1</v>
      </c>
      <c r="I41" s="117" t="s">
        <v>142</v>
      </c>
      <c r="J41" s="117" t="s">
        <v>304</v>
      </c>
      <c r="K41" s="117" t="s">
        <v>799</v>
      </c>
      <c r="L41" s="117" t="s">
        <v>45</v>
      </c>
      <c r="M41" s="117" t="s">
        <v>45</v>
      </c>
      <c r="N41" s="118">
        <v>1</v>
      </c>
    </row>
    <row r="42" spans="1:14" ht="27" x14ac:dyDescent="0.25">
      <c r="A42" s="60">
        <v>36927</v>
      </c>
      <c r="B42" s="34" t="s">
        <v>40</v>
      </c>
      <c r="C42" s="37" t="s">
        <v>132</v>
      </c>
      <c r="D42" s="34"/>
      <c r="E42" s="35"/>
      <c r="F42" s="35"/>
      <c r="G42" s="117" t="s">
        <v>805</v>
      </c>
      <c r="H42" s="35">
        <v>3</v>
      </c>
      <c r="I42" s="117" t="s">
        <v>133</v>
      </c>
      <c r="J42" s="117" t="s">
        <v>134</v>
      </c>
      <c r="K42" s="117" t="s">
        <v>45</v>
      </c>
      <c r="L42" s="117" t="s">
        <v>45</v>
      </c>
      <c r="M42" s="117" t="s">
        <v>45</v>
      </c>
      <c r="N42" s="118">
        <v>1</v>
      </c>
    </row>
    <row r="43" spans="1:14" ht="40.5" x14ac:dyDescent="0.25">
      <c r="A43" s="60">
        <v>36927</v>
      </c>
      <c r="B43" s="34" t="s">
        <v>40</v>
      </c>
      <c r="C43" s="37" t="s">
        <v>129</v>
      </c>
      <c r="D43" s="34" t="s">
        <v>130</v>
      </c>
      <c r="E43" s="35"/>
      <c r="F43" s="35"/>
      <c r="G43" s="117" t="s">
        <v>455</v>
      </c>
      <c r="H43" s="35">
        <v>3</v>
      </c>
      <c r="I43" s="117" t="s">
        <v>131</v>
      </c>
      <c r="J43" s="117" t="s">
        <v>735</v>
      </c>
      <c r="K43" s="117" t="s">
        <v>45</v>
      </c>
      <c r="L43" s="117" t="s">
        <v>45</v>
      </c>
      <c r="M43" s="117" t="s">
        <v>45</v>
      </c>
      <c r="N43" s="118">
        <v>1</v>
      </c>
    </row>
    <row r="44" spans="1:14" ht="38.25" customHeight="1" x14ac:dyDescent="0.25">
      <c r="A44" s="60">
        <v>36927</v>
      </c>
      <c r="B44" s="34" t="s">
        <v>40</v>
      </c>
      <c r="C44" s="37" t="s">
        <v>413</v>
      </c>
      <c r="D44" s="34" t="s">
        <v>547</v>
      </c>
      <c r="E44" s="35"/>
      <c r="F44" s="35"/>
      <c r="G44" s="117" t="s">
        <v>455</v>
      </c>
      <c r="H44" s="35">
        <v>3</v>
      </c>
      <c r="I44" s="117" t="s">
        <v>414</v>
      </c>
      <c r="J44" s="117" t="s">
        <v>415</v>
      </c>
      <c r="K44" s="117" t="s">
        <v>799</v>
      </c>
      <c r="L44" s="117" t="s">
        <v>799</v>
      </c>
      <c r="M44" s="117" t="s">
        <v>799</v>
      </c>
      <c r="N44" s="118">
        <v>1</v>
      </c>
    </row>
    <row r="45" spans="1:14" ht="27" x14ac:dyDescent="0.25">
      <c r="A45" s="60">
        <v>36927</v>
      </c>
      <c r="B45" s="34" t="s">
        <v>40</v>
      </c>
      <c r="C45" s="37" t="s">
        <v>409</v>
      </c>
      <c r="D45" s="34" t="s">
        <v>808</v>
      </c>
      <c r="E45" s="35"/>
      <c r="F45" s="35"/>
      <c r="G45" s="117" t="s">
        <v>455</v>
      </c>
      <c r="H45" s="35">
        <v>1</v>
      </c>
      <c r="I45" s="117" t="s">
        <v>410</v>
      </c>
      <c r="J45" s="117" t="s">
        <v>735</v>
      </c>
      <c r="K45" s="117" t="s">
        <v>799</v>
      </c>
      <c r="L45" s="117" t="s">
        <v>799</v>
      </c>
      <c r="M45" s="117" t="s">
        <v>799</v>
      </c>
      <c r="N45" s="118">
        <v>1</v>
      </c>
    </row>
    <row r="46" spans="1:14" ht="40.5" x14ac:dyDescent="0.25">
      <c r="A46" s="60">
        <v>36927</v>
      </c>
      <c r="B46" s="34" t="s">
        <v>40</v>
      </c>
      <c r="C46" s="37" t="s">
        <v>404</v>
      </c>
      <c r="D46" s="34" t="s">
        <v>406</v>
      </c>
      <c r="E46" s="35"/>
      <c r="F46" s="35"/>
      <c r="G46" s="117" t="s">
        <v>455</v>
      </c>
      <c r="H46" s="35">
        <v>3</v>
      </c>
      <c r="I46" s="117" t="s">
        <v>407</v>
      </c>
      <c r="J46" s="117" t="s">
        <v>735</v>
      </c>
      <c r="K46" s="117" t="s">
        <v>45</v>
      </c>
      <c r="L46" s="117" t="s">
        <v>45</v>
      </c>
      <c r="M46" s="117" t="s">
        <v>45</v>
      </c>
      <c r="N46" s="118">
        <v>1</v>
      </c>
    </row>
    <row r="47" spans="1:14" ht="40.5" x14ac:dyDescent="0.25">
      <c r="A47" s="60">
        <v>36927</v>
      </c>
      <c r="B47" s="34" t="s">
        <v>40</v>
      </c>
      <c r="C47" s="37" t="s">
        <v>403</v>
      </c>
      <c r="D47" s="34" t="s">
        <v>808</v>
      </c>
      <c r="E47" s="35"/>
      <c r="F47" s="35"/>
      <c r="G47" s="117" t="s">
        <v>455</v>
      </c>
      <c r="H47" s="35">
        <v>3</v>
      </c>
      <c r="I47" s="117" t="s">
        <v>408</v>
      </c>
      <c r="J47" s="117" t="s">
        <v>405</v>
      </c>
      <c r="K47" s="117" t="s">
        <v>45</v>
      </c>
      <c r="L47" s="117" t="s">
        <v>45</v>
      </c>
      <c r="M47" s="117" t="s">
        <v>45</v>
      </c>
      <c r="N47" s="118">
        <v>1</v>
      </c>
    </row>
    <row r="48" spans="1:14" ht="40.5" x14ac:dyDescent="0.25">
      <c r="A48" s="60">
        <v>36927</v>
      </c>
      <c r="B48" s="34" t="s">
        <v>40</v>
      </c>
      <c r="C48" s="37" t="s">
        <v>401</v>
      </c>
      <c r="D48" s="34" t="s">
        <v>411</v>
      </c>
      <c r="E48" s="35"/>
      <c r="F48" s="35"/>
      <c r="G48" s="117" t="s">
        <v>455</v>
      </c>
      <c r="H48" s="35">
        <v>1</v>
      </c>
      <c r="I48" s="117" t="s">
        <v>402</v>
      </c>
      <c r="J48" s="117" t="s">
        <v>412</v>
      </c>
      <c r="K48" s="117" t="s">
        <v>45</v>
      </c>
      <c r="L48" s="117" t="s">
        <v>45</v>
      </c>
      <c r="M48" s="117" t="s">
        <v>45</v>
      </c>
      <c r="N48" s="118">
        <v>1</v>
      </c>
    </row>
    <row r="49" spans="1:14" ht="40.5" x14ac:dyDescent="0.25">
      <c r="A49" s="60">
        <v>36924</v>
      </c>
      <c r="B49" s="34" t="s">
        <v>40</v>
      </c>
      <c r="C49" s="37" t="s">
        <v>628</v>
      </c>
      <c r="D49" s="34"/>
      <c r="E49" s="35"/>
      <c r="F49" s="35"/>
      <c r="G49" s="117" t="s">
        <v>805</v>
      </c>
      <c r="H49" s="35">
        <v>3</v>
      </c>
      <c r="I49" s="117" t="s">
        <v>629</v>
      </c>
      <c r="J49" s="117"/>
      <c r="K49" s="117" t="s">
        <v>45</v>
      </c>
      <c r="L49" s="117" t="s">
        <v>45</v>
      </c>
      <c r="M49" s="117" t="s">
        <v>45</v>
      </c>
      <c r="N49" s="118">
        <v>1</v>
      </c>
    </row>
    <row r="50" spans="1:14" ht="40.5" x14ac:dyDescent="0.25">
      <c r="A50" s="60">
        <v>36924</v>
      </c>
      <c r="B50" s="34" t="s">
        <v>40</v>
      </c>
      <c r="C50" s="37" t="s">
        <v>21</v>
      </c>
      <c r="D50" s="34"/>
      <c r="E50" s="35"/>
      <c r="F50" s="35"/>
      <c r="G50" s="117" t="s">
        <v>805</v>
      </c>
      <c r="H50" s="35">
        <v>2</v>
      </c>
      <c r="I50" s="117" t="s">
        <v>22</v>
      </c>
      <c r="J50" s="117" t="s">
        <v>23</v>
      </c>
      <c r="K50" s="117" t="s">
        <v>45</v>
      </c>
      <c r="L50" s="117" t="s">
        <v>45</v>
      </c>
      <c r="M50" s="117" t="s">
        <v>45</v>
      </c>
      <c r="N50" s="118">
        <v>1</v>
      </c>
    </row>
    <row r="51" spans="1:14" ht="40.5" x14ac:dyDescent="0.25">
      <c r="A51" s="60">
        <v>36924</v>
      </c>
      <c r="B51" s="34" t="s">
        <v>40</v>
      </c>
      <c r="C51" s="37" t="s">
        <v>18</v>
      </c>
      <c r="D51" s="34" t="s">
        <v>810</v>
      </c>
      <c r="E51" s="35"/>
      <c r="F51" s="35"/>
      <c r="G51" s="117" t="s">
        <v>455</v>
      </c>
      <c r="H51" s="35">
        <v>1</v>
      </c>
      <c r="I51" s="117" t="s">
        <v>20</v>
      </c>
      <c r="J51" s="117" t="s">
        <v>735</v>
      </c>
      <c r="K51" s="117" t="s">
        <v>45</v>
      </c>
      <c r="L51" s="117" t="s">
        <v>45</v>
      </c>
      <c r="M51" s="117" t="s">
        <v>799</v>
      </c>
      <c r="N51" s="118">
        <v>1</v>
      </c>
    </row>
    <row r="52" spans="1:14" ht="27" x14ac:dyDescent="0.25">
      <c r="A52" s="60">
        <v>36924</v>
      </c>
      <c r="B52" s="34" t="s">
        <v>40</v>
      </c>
      <c r="C52" s="37" t="s">
        <v>17</v>
      </c>
      <c r="D52" s="34" t="s">
        <v>810</v>
      </c>
      <c r="E52" s="35"/>
      <c r="F52" s="35"/>
      <c r="G52" s="117" t="s">
        <v>455</v>
      </c>
      <c r="H52" s="35">
        <v>1</v>
      </c>
      <c r="I52" s="117" t="s">
        <v>19</v>
      </c>
      <c r="J52" s="117" t="s">
        <v>735</v>
      </c>
      <c r="K52" s="117" t="s">
        <v>45</v>
      </c>
      <c r="L52" s="117" t="s">
        <v>799</v>
      </c>
      <c r="M52" s="117" t="s">
        <v>799</v>
      </c>
      <c r="N52" s="118">
        <v>1</v>
      </c>
    </row>
    <row r="53" spans="1:14" ht="27" x14ac:dyDescent="0.25">
      <c r="A53" s="60">
        <v>36924</v>
      </c>
      <c r="B53" s="34" t="s">
        <v>40</v>
      </c>
      <c r="C53" s="37" t="s">
        <v>15</v>
      </c>
      <c r="D53" s="34"/>
      <c r="E53" s="35"/>
      <c r="F53" s="35"/>
      <c r="G53" s="117" t="s">
        <v>455</v>
      </c>
      <c r="H53" s="35">
        <v>1</v>
      </c>
      <c r="I53" s="117" t="s">
        <v>16</v>
      </c>
      <c r="J53" s="117" t="s">
        <v>735</v>
      </c>
      <c r="K53" s="117" t="s">
        <v>799</v>
      </c>
      <c r="L53" s="117" t="s">
        <v>799</v>
      </c>
      <c r="M53" s="117" t="s">
        <v>799</v>
      </c>
      <c r="N53" s="118">
        <v>1</v>
      </c>
    </row>
    <row r="54" spans="1:14" ht="27" x14ac:dyDescent="0.25">
      <c r="A54" s="60">
        <v>36923</v>
      </c>
      <c r="B54" s="34" t="s">
        <v>40</v>
      </c>
      <c r="C54" s="37" t="s">
        <v>302</v>
      </c>
      <c r="D54" s="34"/>
      <c r="E54" s="35"/>
      <c r="F54" s="35"/>
      <c r="G54" s="117" t="s">
        <v>455</v>
      </c>
      <c r="H54" s="35">
        <v>1</v>
      </c>
      <c r="I54" s="117" t="s">
        <v>303</v>
      </c>
      <c r="J54" s="117" t="s">
        <v>304</v>
      </c>
      <c r="K54" s="117" t="s">
        <v>45</v>
      </c>
      <c r="L54" s="117" t="s">
        <v>799</v>
      </c>
      <c r="M54" s="117" t="s">
        <v>799</v>
      </c>
      <c r="N54" s="118">
        <v>1</v>
      </c>
    </row>
    <row r="55" spans="1:14" ht="79.5" customHeight="1" x14ac:dyDescent="0.25">
      <c r="A55" s="60">
        <v>36923</v>
      </c>
      <c r="B55" s="34" t="s">
        <v>40</v>
      </c>
      <c r="C55" s="37" t="s">
        <v>300</v>
      </c>
      <c r="D55" s="34" t="s">
        <v>810</v>
      </c>
      <c r="E55" s="35"/>
      <c r="F55" s="35"/>
      <c r="G55" s="117" t="s">
        <v>455</v>
      </c>
      <c r="H55" s="35">
        <v>1</v>
      </c>
      <c r="I55" s="117" t="s">
        <v>301</v>
      </c>
      <c r="J55" s="117" t="s">
        <v>723</v>
      </c>
      <c r="K55" s="117" t="s">
        <v>45</v>
      </c>
      <c r="L55" s="117" t="s">
        <v>799</v>
      </c>
      <c r="M55" s="117" t="s">
        <v>799</v>
      </c>
      <c r="N55" s="118">
        <v>1</v>
      </c>
    </row>
    <row r="56" spans="1:14" ht="54" customHeight="1" x14ac:dyDescent="0.25">
      <c r="A56" s="60">
        <v>36922</v>
      </c>
      <c r="B56" s="34" t="s">
        <v>40</v>
      </c>
      <c r="C56" s="37" t="s">
        <v>295</v>
      </c>
      <c r="D56" s="34" t="s">
        <v>810</v>
      </c>
      <c r="E56" s="35"/>
      <c r="F56" s="35"/>
      <c r="G56" s="117" t="s">
        <v>455</v>
      </c>
      <c r="H56" s="35">
        <v>1</v>
      </c>
      <c r="I56" s="117" t="s">
        <v>550</v>
      </c>
      <c r="J56" s="117" t="s">
        <v>551</v>
      </c>
      <c r="K56" s="117" t="s">
        <v>799</v>
      </c>
      <c r="L56" s="117" t="s">
        <v>45</v>
      </c>
      <c r="M56" s="117" t="s">
        <v>45</v>
      </c>
      <c r="N56" s="118">
        <v>1</v>
      </c>
    </row>
    <row r="57" spans="1:14" ht="40.5" customHeight="1" x14ac:dyDescent="0.25">
      <c r="A57" s="60">
        <v>36922</v>
      </c>
      <c r="B57" s="34" t="s">
        <v>40</v>
      </c>
      <c r="C57" s="37" t="s">
        <v>543</v>
      </c>
      <c r="D57" s="34" t="s">
        <v>547</v>
      </c>
      <c r="E57" s="35"/>
      <c r="F57" s="35"/>
      <c r="G57" s="117" t="s">
        <v>455</v>
      </c>
      <c r="H57" s="35">
        <v>1</v>
      </c>
      <c r="I57" s="117" t="s">
        <v>548</v>
      </c>
      <c r="J57" s="117" t="s">
        <v>549</v>
      </c>
      <c r="K57" s="117" t="s">
        <v>799</v>
      </c>
      <c r="L57" s="117" t="s">
        <v>799</v>
      </c>
      <c r="M57" s="117" t="s">
        <v>799</v>
      </c>
      <c r="N57" s="118">
        <v>1</v>
      </c>
    </row>
    <row r="58" spans="1:14" ht="27" x14ac:dyDescent="0.25">
      <c r="A58" s="60">
        <v>36922</v>
      </c>
      <c r="B58" s="34" t="s">
        <v>40</v>
      </c>
      <c r="C58" s="37" t="s">
        <v>542</v>
      </c>
      <c r="D58" s="34" t="s">
        <v>810</v>
      </c>
      <c r="E58" s="35"/>
      <c r="F58" s="35"/>
      <c r="G58" s="117" t="s">
        <v>455</v>
      </c>
      <c r="H58" s="35">
        <v>1</v>
      </c>
      <c r="I58" s="117" t="s">
        <v>544</v>
      </c>
      <c r="J58" s="117" t="s">
        <v>735</v>
      </c>
      <c r="K58" s="117" t="s">
        <v>45</v>
      </c>
      <c r="L58" s="117" t="s">
        <v>799</v>
      </c>
      <c r="M58" s="117" t="s">
        <v>799</v>
      </c>
      <c r="N58" s="118">
        <v>1</v>
      </c>
    </row>
    <row r="59" spans="1:14" ht="27.75" thickBot="1" x14ac:dyDescent="0.3">
      <c r="A59" s="60">
        <v>36922</v>
      </c>
      <c r="B59" s="34" t="s">
        <v>40</v>
      </c>
      <c r="C59" s="37" t="s">
        <v>541</v>
      </c>
      <c r="D59" s="34" t="s">
        <v>811</v>
      </c>
      <c r="E59" s="35"/>
      <c r="F59" s="35"/>
      <c r="G59" s="117" t="s">
        <v>455</v>
      </c>
      <c r="H59" s="35">
        <v>1</v>
      </c>
      <c r="I59" s="117" t="s">
        <v>544</v>
      </c>
      <c r="J59" s="117" t="s">
        <v>735</v>
      </c>
      <c r="K59" s="117" t="s">
        <v>45</v>
      </c>
      <c r="L59" s="117" t="s">
        <v>799</v>
      </c>
      <c r="M59" s="117" t="s">
        <v>799</v>
      </c>
      <c r="N59" s="118">
        <v>1</v>
      </c>
    </row>
    <row r="60" spans="1:14" s="80" customFormat="1" x14ac:dyDescent="0.25">
      <c r="A60" s="103" t="s">
        <v>124</v>
      </c>
      <c r="B60" s="50"/>
      <c r="C60" s="81"/>
      <c r="D60" s="50">
        <f>COUNT(H63:H86)</f>
        <v>24</v>
      </c>
      <c r="E60" s="92"/>
      <c r="F60" s="92"/>
      <c r="G60" s="93"/>
      <c r="H60" s="92"/>
      <c r="I60" s="93"/>
      <c r="J60" s="93"/>
      <c r="K60" s="93"/>
      <c r="L60" s="93"/>
      <c r="M60" s="93"/>
      <c r="N60" s="94"/>
    </row>
    <row r="61" spans="1:14" x14ac:dyDescent="0.25">
      <c r="A61" s="63"/>
      <c r="B61" s="33"/>
      <c r="C61" s="52"/>
      <c r="D61" s="33"/>
      <c r="E61" s="53"/>
      <c r="F61" s="53"/>
      <c r="G61" s="56"/>
      <c r="H61" s="53"/>
      <c r="I61" s="56"/>
      <c r="J61" s="56"/>
      <c r="K61" s="56"/>
      <c r="L61" s="56"/>
      <c r="M61" s="56"/>
      <c r="N61" s="62"/>
    </row>
    <row r="62" spans="1:14" x14ac:dyDescent="0.2">
      <c r="A62" s="17"/>
      <c r="B62" s="42"/>
      <c r="C62" s="38"/>
      <c r="D62" s="19"/>
      <c r="E62" s="18"/>
      <c r="F62" s="18"/>
      <c r="G62" s="20"/>
      <c r="H62" s="20"/>
      <c r="I62" s="120"/>
      <c r="J62" s="19"/>
      <c r="K62" s="20"/>
      <c r="L62" s="20"/>
      <c r="M62" s="20"/>
      <c r="N62" s="20"/>
    </row>
    <row r="63" spans="1:14" ht="27" x14ac:dyDescent="0.25">
      <c r="A63" s="63">
        <v>36921</v>
      </c>
      <c r="B63" s="33" t="s">
        <v>40</v>
      </c>
      <c r="C63" s="52" t="s">
        <v>731</v>
      </c>
      <c r="D63" s="33" t="s">
        <v>808</v>
      </c>
      <c r="E63" s="53"/>
      <c r="F63" s="53"/>
      <c r="G63" s="56" t="s">
        <v>455</v>
      </c>
      <c r="H63" s="53">
        <v>1</v>
      </c>
      <c r="I63" s="56" t="s">
        <v>733</v>
      </c>
      <c r="J63" s="56" t="s">
        <v>732</v>
      </c>
      <c r="K63" s="56" t="s">
        <v>45</v>
      </c>
      <c r="L63" s="56" t="s">
        <v>799</v>
      </c>
      <c r="M63" s="56" t="s">
        <v>799</v>
      </c>
      <c r="N63" s="62">
        <v>1</v>
      </c>
    </row>
    <row r="64" spans="1:14" ht="40.5" x14ac:dyDescent="0.25">
      <c r="A64" s="63">
        <v>36921</v>
      </c>
      <c r="B64" s="33" t="s">
        <v>40</v>
      </c>
      <c r="C64" s="52" t="s">
        <v>726</v>
      </c>
      <c r="D64" s="33" t="s">
        <v>808</v>
      </c>
      <c r="E64" s="53"/>
      <c r="F64" s="53"/>
      <c r="G64" s="56" t="s">
        <v>455</v>
      </c>
      <c r="H64" s="53">
        <v>1</v>
      </c>
      <c r="I64" s="56" t="s">
        <v>729</v>
      </c>
      <c r="J64" s="56" t="s">
        <v>730</v>
      </c>
      <c r="K64" s="56" t="s">
        <v>799</v>
      </c>
      <c r="L64" s="56" t="s">
        <v>799</v>
      </c>
      <c r="M64" s="56" t="s">
        <v>799</v>
      </c>
      <c r="N64" s="62">
        <v>1</v>
      </c>
    </row>
    <row r="65" spans="1:14" ht="40.5" x14ac:dyDescent="0.25">
      <c r="A65" s="63">
        <v>36921</v>
      </c>
      <c r="B65" s="33" t="s">
        <v>40</v>
      </c>
      <c r="C65" s="52" t="s">
        <v>725</v>
      </c>
      <c r="D65" s="33" t="s">
        <v>811</v>
      </c>
      <c r="E65" s="53"/>
      <c r="F65" s="53"/>
      <c r="G65" s="56" t="s">
        <v>455</v>
      </c>
      <c r="H65" s="53">
        <v>1</v>
      </c>
      <c r="I65" s="56" t="s">
        <v>727</v>
      </c>
      <c r="J65" s="56" t="s">
        <v>728</v>
      </c>
      <c r="K65" s="56" t="s">
        <v>799</v>
      </c>
      <c r="L65" s="56" t="s">
        <v>799</v>
      </c>
      <c r="M65" s="56" t="s">
        <v>799</v>
      </c>
      <c r="N65" s="62">
        <v>1</v>
      </c>
    </row>
    <row r="66" spans="1:14" ht="65.25" customHeight="1" x14ac:dyDescent="0.25">
      <c r="A66" s="63">
        <v>36921</v>
      </c>
      <c r="B66" s="33" t="s">
        <v>40</v>
      </c>
      <c r="C66" s="52" t="s">
        <v>724</v>
      </c>
      <c r="D66" s="33" t="s">
        <v>810</v>
      </c>
      <c r="E66" s="53"/>
      <c r="F66" s="53"/>
      <c r="G66" s="56" t="s">
        <v>455</v>
      </c>
      <c r="H66" s="53">
        <v>1</v>
      </c>
      <c r="I66" s="56" t="s">
        <v>722</v>
      </c>
      <c r="J66" s="56" t="s">
        <v>723</v>
      </c>
      <c r="K66" s="56" t="s">
        <v>45</v>
      </c>
      <c r="L66" s="56" t="s">
        <v>799</v>
      </c>
      <c r="M66" s="56" t="s">
        <v>799</v>
      </c>
      <c r="N66" s="62">
        <v>1</v>
      </c>
    </row>
    <row r="67" spans="1:14" ht="84" customHeight="1" x14ac:dyDescent="0.25">
      <c r="A67" s="63">
        <v>36921</v>
      </c>
      <c r="B67" s="33" t="s">
        <v>40</v>
      </c>
      <c r="C67" s="52" t="s">
        <v>719</v>
      </c>
      <c r="D67" s="33" t="s">
        <v>810</v>
      </c>
      <c r="E67" s="53"/>
      <c r="F67" s="53"/>
      <c r="G67" s="56" t="s">
        <v>455</v>
      </c>
      <c r="H67" s="53">
        <v>3</v>
      </c>
      <c r="I67" s="56" t="s">
        <v>720</v>
      </c>
      <c r="J67" s="56" t="s">
        <v>721</v>
      </c>
      <c r="K67" s="56" t="s">
        <v>45</v>
      </c>
      <c r="L67" s="56" t="s">
        <v>45</v>
      </c>
      <c r="M67" s="56" t="s">
        <v>799</v>
      </c>
      <c r="N67" s="62">
        <v>1</v>
      </c>
    </row>
    <row r="68" spans="1:14" ht="80.25" customHeight="1" x14ac:dyDescent="0.25">
      <c r="A68" s="63">
        <v>36920</v>
      </c>
      <c r="B68" s="33" t="s">
        <v>40</v>
      </c>
      <c r="C68" s="52" t="s">
        <v>308</v>
      </c>
      <c r="D68" s="33"/>
      <c r="E68" s="53"/>
      <c r="F68" s="53"/>
      <c r="G68" s="56" t="s">
        <v>455</v>
      </c>
      <c r="H68" s="53">
        <v>1</v>
      </c>
      <c r="I68" s="56" t="s">
        <v>309</v>
      </c>
      <c r="J68" s="56" t="s">
        <v>310</v>
      </c>
      <c r="K68" s="56" t="s">
        <v>45</v>
      </c>
      <c r="L68" s="56" t="s">
        <v>45</v>
      </c>
      <c r="M68" s="56" t="s">
        <v>312</v>
      </c>
      <c r="N68" s="62">
        <v>1</v>
      </c>
    </row>
    <row r="69" spans="1:14" ht="27" x14ac:dyDescent="0.25">
      <c r="A69" s="63">
        <v>36920</v>
      </c>
      <c r="B69" s="33" t="s">
        <v>40</v>
      </c>
      <c r="C69" s="52" t="s">
        <v>306</v>
      </c>
      <c r="D69" s="33" t="s">
        <v>293</v>
      </c>
      <c r="E69" s="53"/>
      <c r="F69" s="53"/>
      <c r="G69" s="56" t="s">
        <v>455</v>
      </c>
      <c r="H69" s="53">
        <v>1</v>
      </c>
      <c r="I69" s="56" t="s">
        <v>307</v>
      </c>
      <c r="J69" s="56" t="s">
        <v>735</v>
      </c>
      <c r="K69" s="56" t="s">
        <v>45</v>
      </c>
      <c r="L69" s="56" t="s">
        <v>45</v>
      </c>
      <c r="M69" s="56" t="s">
        <v>799</v>
      </c>
      <c r="N69" s="62">
        <v>1</v>
      </c>
    </row>
    <row r="70" spans="1:14" ht="48" customHeight="1" x14ac:dyDescent="0.25">
      <c r="A70" s="63">
        <v>36920</v>
      </c>
      <c r="B70" s="33" t="s">
        <v>40</v>
      </c>
      <c r="C70" s="52" t="s">
        <v>379</v>
      </c>
      <c r="D70" s="33" t="s">
        <v>293</v>
      </c>
      <c r="E70" s="53"/>
      <c r="F70" s="53"/>
      <c r="G70" s="56" t="s">
        <v>455</v>
      </c>
      <c r="H70" s="53">
        <v>1</v>
      </c>
      <c r="I70" s="56" t="s">
        <v>296</v>
      </c>
      <c r="J70" s="56" t="s">
        <v>299</v>
      </c>
      <c r="K70" s="56" t="s">
        <v>45</v>
      </c>
      <c r="L70" s="56" t="s">
        <v>45</v>
      </c>
      <c r="M70" s="56" t="s">
        <v>799</v>
      </c>
      <c r="N70" s="62">
        <v>1</v>
      </c>
    </row>
    <row r="71" spans="1:14" ht="38.25" customHeight="1" x14ac:dyDescent="0.25">
      <c r="A71" s="63">
        <v>36920</v>
      </c>
      <c r="B71" s="33" t="s">
        <v>40</v>
      </c>
      <c r="C71" s="52" t="s">
        <v>392</v>
      </c>
      <c r="D71" s="33" t="s">
        <v>293</v>
      </c>
      <c r="E71" s="53"/>
      <c r="F71" s="53"/>
      <c r="G71" s="56" t="s">
        <v>455</v>
      </c>
      <c r="H71" s="53">
        <v>1</v>
      </c>
      <c r="I71" s="56" t="s">
        <v>297</v>
      </c>
      <c r="J71" s="56" t="s">
        <v>305</v>
      </c>
      <c r="K71" s="56" t="s">
        <v>45</v>
      </c>
      <c r="L71" s="56" t="s">
        <v>45</v>
      </c>
      <c r="M71" s="56" t="s">
        <v>312</v>
      </c>
      <c r="N71" s="62">
        <v>1</v>
      </c>
    </row>
    <row r="72" spans="1:14" ht="90" customHeight="1" x14ac:dyDescent="0.25">
      <c r="A72" s="63">
        <v>36917</v>
      </c>
      <c r="B72" s="33" t="s">
        <v>809</v>
      </c>
      <c r="C72" s="52" t="s">
        <v>109</v>
      </c>
      <c r="D72" s="33" t="s">
        <v>810</v>
      </c>
      <c r="E72" s="53"/>
      <c r="F72" s="53"/>
      <c r="G72" s="56" t="s">
        <v>455</v>
      </c>
      <c r="H72" s="53">
        <v>1</v>
      </c>
      <c r="I72" s="56" t="s">
        <v>110</v>
      </c>
      <c r="J72" s="56" t="s">
        <v>111</v>
      </c>
      <c r="K72" s="56" t="s">
        <v>45</v>
      </c>
      <c r="L72" s="56" t="s">
        <v>799</v>
      </c>
      <c r="M72" s="56" t="s">
        <v>799</v>
      </c>
      <c r="N72" s="62">
        <v>1</v>
      </c>
    </row>
    <row r="73" spans="1:14" ht="65.25" customHeight="1" x14ac:dyDescent="0.25">
      <c r="A73" s="63">
        <v>36917</v>
      </c>
      <c r="B73" s="33" t="s">
        <v>40</v>
      </c>
      <c r="C73" s="52" t="s">
        <v>503</v>
      </c>
      <c r="D73" s="33" t="s">
        <v>811</v>
      </c>
      <c r="E73" s="53"/>
      <c r="F73" s="53"/>
      <c r="G73" s="56" t="s">
        <v>455</v>
      </c>
      <c r="H73" s="53">
        <v>1</v>
      </c>
      <c r="I73" s="56" t="s">
        <v>504</v>
      </c>
      <c r="J73" s="56" t="s">
        <v>505</v>
      </c>
      <c r="K73" s="56" t="s">
        <v>45</v>
      </c>
      <c r="L73" s="56" t="s">
        <v>799</v>
      </c>
      <c r="M73" s="56" t="s">
        <v>799</v>
      </c>
      <c r="N73" s="62">
        <v>1</v>
      </c>
    </row>
    <row r="74" spans="1:14" ht="42" customHeight="1" x14ac:dyDescent="0.25">
      <c r="A74" s="63">
        <v>36917</v>
      </c>
      <c r="B74" s="33" t="s">
        <v>40</v>
      </c>
      <c r="C74" s="52" t="s">
        <v>499</v>
      </c>
      <c r="D74" s="33" t="s">
        <v>500</v>
      </c>
      <c r="E74" s="53"/>
      <c r="F74" s="53"/>
      <c r="G74" s="56" t="s">
        <v>455</v>
      </c>
      <c r="H74" s="53">
        <v>1</v>
      </c>
      <c r="I74" s="56" t="s">
        <v>501</v>
      </c>
      <c r="J74" s="56" t="s">
        <v>502</v>
      </c>
      <c r="K74" s="56" t="s">
        <v>45</v>
      </c>
      <c r="L74" s="56" t="s">
        <v>799</v>
      </c>
      <c r="M74" s="56" t="s">
        <v>799</v>
      </c>
      <c r="N74" s="62">
        <v>1</v>
      </c>
    </row>
    <row r="75" spans="1:14" ht="41.25" customHeight="1" x14ac:dyDescent="0.25">
      <c r="A75" s="63">
        <v>36917</v>
      </c>
      <c r="B75" s="33" t="s">
        <v>40</v>
      </c>
      <c r="C75" s="52" t="s">
        <v>615</v>
      </c>
      <c r="D75" s="33" t="s">
        <v>293</v>
      </c>
      <c r="E75" s="53"/>
      <c r="F75" s="53"/>
      <c r="G75" s="56" t="s">
        <v>455</v>
      </c>
      <c r="H75" s="53">
        <v>1</v>
      </c>
      <c r="I75" s="56" t="s">
        <v>763</v>
      </c>
      <c r="J75" s="56" t="s">
        <v>764</v>
      </c>
      <c r="K75" s="56" t="s">
        <v>45</v>
      </c>
      <c r="L75" s="56" t="s">
        <v>799</v>
      </c>
      <c r="M75" s="56" t="s">
        <v>799</v>
      </c>
      <c r="N75" s="62">
        <v>1</v>
      </c>
    </row>
    <row r="76" spans="1:14" ht="29.25" customHeight="1" x14ac:dyDescent="0.25">
      <c r="A76" s="63">
        <v>36916</v>
      </c>
      <c r="B76" s="33" t="s">
        <v>40</v>
      </c>
      <c r="C76" s="52" t="s">
        <v>762</v>
      </c>
      <c r="D76" s="33" t="s">
        <v>293</v>
      </c>
      <c r="E76" s="53"/>
      <c r="F76" s="53"/>
      <c r="G76" s="56" t="s">
        <v>455</v>
      </c>
      <c r="H76" s="53">
        <v>1</v>
      </c>
      <c r="I76" s="56" t="s">
        <v>765</v>
      </c>
      <c r="J76" s="56" t="s">
        <v>735</v>
      </c>
      <c r="K76" s="56" t="s">
        <v>45</v>
      </c>
      <c r="L76" s="56" t="s">
        <v>799</v>
      </c>
      <c r="M76" s="56" t="s">
        <v>799</v>
      </c>
      <c r="N76" s="62">
        <v>1</v>
      </c>
    </row>
    <row r="77" spans="1:14" ht="27" x14ac:dyDescent="0.25">
      <c r="A77" s="63">
        <v>36916</v>
      </c>
      <c r="B77" s="33" t="s">
        <v>40</v>
      </c>
      <c r="C77" s="52" t="s">
        <v>615</v>
      </c>
      <c r="D77" s="33" t="s">
        <v>293</v>
      </c>
      <c r="E77" s="53"/>
      <c r="F77" s="53"/>
      <c r="G77" s="56" t="s">
        <v>455</v>
      </c>
      <c r="H77" s="53">
        <v>1</v>
      </c>
      <c r="I77" s="56" t="s">
        <v>763</v>
      </c>
      <c r="J77" s="56" t="s">
        <v>764</v>
      </c>
      <c r="K77" s="56" t="s">
        <v>45</v>
      </c>
      <c r="L77" s="56" t="s">
        <v>799</v>
      </c>
      <c r="M77" s="56" t="s">
        <v>799</v>
      </c>
      <c r="N77" s="62">
        <v>1</v>
      </c>
    </row>
    <row r="78" spans="1:14" ht="54.75" customHeight="1" x14ac:dyDescent="0.25">
      <c r="A78" s="63">
        <v>36915</v>
      </c>
      <c r="B78" s="33" t="s">
        <v>40</v>
      </c>
      <c r="C78" s="52" t="s">
        <v>295</v>
      </c>
      <c r="D78" s="33" t="s">
        <v>810</v>
      </c>
      <c r="E78" s="53"/>
      <c r="F78" s="53"/>
      <c r="G78" s="56" t="s">
        <v>455</v>
      </c>
      <c r="H78" s="53">
        <v>1</v>
      </c>
      <c r="I78" s="56" t="s">
        <v>311</v>
      </c>
      <c r="J78" s="56" t="s">
        <v>298</v>
      </c>
      <c r="K78" s="56" t="s">
        <v>799</v>
      </c>
      <c r="L78" s="56" t="s">
        <v>45</v>
      </c>
      <c r="M78" s="56" t="s">
        <v>312</v>
      </c>
      <c r="N78" s="62">
        <v>1</v>
      </c>
    </row>
    <row r="79" spans="1:14" ht="27" x14ac:dyDescent="0.25">
      <c r="A79" s="63">
        <v>36915</v>
      </c>
      <c r="B79" s="33" t="s">
        <v>40</v>
      </c>
      <c r="C79" s="52" t="s">
        <v>292</v>
      </c>
      <c r="D79" s="33" t="s">
        <v>293</v>
      </c>
      <c r="E79" s="53"/>
      <c r="F79" s="53"/>
      <c r="G79" s="56" t="s">
        <v>455</v>
      </c>
      <c r="H79" s="53">
        <v>1</v>
      </c>
      <c r="I79" s="152" t="s">
        <v>294</v>
      </c>
      <c r="J79" s="152" t="s">
        <v>735</v>
      </c>
      <c r="K79" s="152" t="s">
        <v>799</v>
      </c>
      <c r="L79" s="152" t="s">
        <v>799</v>
      </c>
      <c r="M79" s="152" t="s">
        <v>799</v>
      </c>
      <c r="N79" s="62">
        <v>1</v>
      </c>
    </row>
    <row r="80" spans="1:14" x14ac:dyDescent="0.25">
      <c r="A80" s="63">
        <v>36915</v>
      </c>
      <c r="B80" s="33" t="s">
        <v>40</v>
      </c>
      <c r="C80" s="52" t="s">
        <v>291</v>
      </c>
      <c r="D80" s="33" t="s">
        <v>293</v>
      </c>
      <c r="E80" s="53"/>
      <c r="F80" s="53"/>
      <c r="G80" s="56" t="s">
        <v>455</v>
      </c>
      <c r="H80" s="53">
        <v>1</v>
      </c>
      <c r="I80" s="152"/>
      <c r="J80" s="152"/>
      <c r="K80" s="152"/>
      <c r="L80" s="152"/>
      <c r="M80" s="152"/>
      <c r="N80" s="62">
        <v>1</v>
      </c>
    </row>
    <row r="81" spans="1:14" x14ac:dyDescent="0.25">
      <c r="A81" s="63">
        <v>36915</v>
      </c>
      <c r="B81" s="33" t="s">
        <v>40</v>
      </c>
      <c r="C81" s="52" t="s">
        <v>290</v>
      </c>
      <c r="D81" s="33" t="s">
        <v>293</v>
      </c>
      <c r="E81" s="53"/>
      <c r="F81" s="53"/>
      <c r="G81" s="56" t="s">
        <v>455</v>
      </c>
      <c r="H81" s="53">
        <v>1</v>
      </c>
      <c r="I81" s="152"/>
      <c r="J81" s="152"/>
      <c r="K81" s="152"/>
      <c r="L81" s="152"/>
      <c r="M81" s="152"/>
      <c r="N81" s="62">
        <v>1</v>
      </c>
    </row>
    <row r="82" spans="1:14" x14ac:dyDescent="0.25">
      <c r="A82" s="63">
        <v>36915</v>
      </c>
      <c r="B82" s="33" t="s">
        <v>40</v>
      </c>
      <c r="C82" s="52" t="s">
        <v>289</v>
      </c>
      <c r="D82" s="33" t="s">
        <v>293</v>
      </c>
      <c r="E82" s="53"/>
      <c r="F82" s="53"/>
      <c r="G82" s="56" t="s">
        <v>455</v>
      </c>
      <c r="H82" s="53">
        <v>1</v>
      </c>
      <c r="I82" s="152"/>
      <c r="J82" s="152"/>
      <c r="K82" s="152"/>
      <c r="L82" s="152"/>
      <c r="M82" s="152"/>
      <c r="N82" s="62">
        <v>1</v>
      </c>
    </row>
    <row r="83" spans="1:14" x14ac:dyDescent="0.25">
      <c r="A83" s="63">
        <v>36915</v>
      </c>
      <c r="B83" s="33" t="s">
        <v>40</v>
      </c>
      <c r="C83" s="52" t="s">
        <v>288</v>
      </c>
      <c r="D83" s="33" t="s">
        <v>293</v>
      </c>
      <c r="E83" s="53"/>
      <c r="F83" s="53"/>
      <c r="G83" s="56" t="s">
        <v>455</v>
      </c>
      <c r="H83" s="53">
        <v>1</v>
      </c>
      <c r="I83" s="152"/>
      <c r="J83" s="152"/>
      <c r="K83" s="152"/>
      <c r="L83" s="152"/>
      <c r="M83" s="152"/>
      <c r="N83" s="62">
        <v>1</v>
      </c>
    </row>
    <row r="84" spans="1:14" x14ac:dyDescent="0.25">
      <c r="A84" s="63">
        <v>36915</v>
      </c>
      <c r="B84" s="33" t="s">
        <v>40</v>
      </c>
      <c r="C84" s="52" t="s">
        <v>286</v>
      </c>
      <c r="D84" s="33" t="s">
        <v>293</v>
      </c>
      <c r="E84" s="53"/>
      <c r="F84" s="53"/>
      <c r="G84" s="56" t="s">
        <v>455</v>
      </c>
      <c r="H84" s="53">
        <v>1</v>
      </c>
      <c r="I84" s="152"/>
      <c r="J84" s="152"/>
      <c r="K84" s="152"/>
      <c r="L84" s="152"/>
      <c r="M84" s="152"/>
      <c r="N84" s="62">
        <v>1</v>
      </c>
    </row>
    <row r="85" spans="1:14" x14ac:dyDescent="0.25">
      <c r="A85" s="63">
        <v>36915</v>
      </c>
      <c r="B85" s="33" t="s">
        <v>40</v>
      </c>
      <c r="C85" s="52" t="s">
        <v>287</v>
      </c>
      <c r="D85" s="33" t="s">
        <v>293</v>
      </c>
      <c r="E85" s="53"/>
      <c r="F85" s="53"/>
      <c r="G85" s="56" t="s">
        <v>455</v>
      </c>
      <c r="H85" s="53">
        <v>1</v>
      </c>
      <c r="I85" s="152"/>
      <c r="J85" s="152"/>
      <c r="K85" s="152"/>
      <c r="L85" s="152"/>
      <c r="M85" s="152"/>
      <c r="N85" s="62">
        <v>1</v>
      </c>
    </row>
    <row r="86" spans="1:14" ht="27.75" thickBot="1" x14ac:dyDescent="0.3">
      <c r="A86" s="63">
        <v>36915</v>
      </c>
      <c r="B86" s="33" t="s">
        <v>40</v>
      </c>
      <c r="C86" s="52" t="s">
        <v>285</v>
      </c>
      <c r="D86" s="33" t="s">
        <v>293</v>
      </c>
      <c r="E86" s="53"/>
      <c r="F86" s="53"/>
      <c r="G86" s="56" t="s">
        <v>455</v>
      </c>
      <c r="H86" s="53">
        <v>1</v>
      </c>
      <c r="I86" s="153"/>
      <c r="J86" s="153"/>
      <c r="K86" s="153"/>
      <c r="L86" s="153"/>
      <c r="M86" s="153"/>
      <c r="N86" s="62">
        <v>1</v>
      </c>
    </row>
    <row r="87" spans="1:14" x14ac:dyDescent="0.25">
      <c r="A87" s="103" t="s">
        <v>561</v>
      </c>
      <c r="B87" s="50"/>
      <c r="C87" s="81"/>
      <c r="D87" s="50">
        <f>COUNT(H90:H115)</f>
        <v>26</v>
      </c>
      <c r="E87" s="92"/>
      <c r="F87" s="92"/>
      <c r="G87" s="93"/>
      <c r="H87" s="92"/>
      <c r="I87" s="93"/>
      <c r="J87" s="93"/>
      <c r="K87" s="93"/>
      <c r="L87" s="93"/>
      <c r="M87" s="93"/>
      <c r="N87" s="94"/>
    </row>
    <row r="88" spans="1:14" x14ac:dyDescent="0.25">
      <c r="A88" s="63"/>
      <c r="B88" s="33"/>
      <c r="C88" s="52"/>
      <c r="D88" s="33"/>
      <c r="E88" s="53"/>
      <c r="F88" s="53"/>
      <c r="G88" s="56"/>
      <c r="H88" s="53"/>
      <c r="I88" s="56"/>
      <c r="J88" s="56"/>
      <c r="K88" s="56"/>
      <c r="L88" s="56"/>
      <c r="M88" s="56"/>
      <c r="N88" s="62"/>
    </row>
    <row r="89" spans="1:14" ht="63.75" customHeight="1" x14ac:dyDescent="0.25">
      <c r="A89" s="63">
        <v>36914</v>
      </c>
      <c r="B89" s="33" t="s">
        <v>40</v>
      </c>
      <c r="C89" s="52" t="s">
        <v>584</v>
      </c>
      <c r="D89" s="33" t="s">
        <v>562</v>
      </c>
      <c r="E89" s="53"/>
      <c r="F89" s="53"/>
      <c r="G89" s="56" t="s">
        <v>455</v>
      </c>
      <c r="H89" s="53">
        <v>1</v>
      </c>
      <c r="I89" s="56" t="s">
        <v>585</v>
      </c>
      <c r="J89" s="56" t="s">
        <v>586</v>
      </c>
      <c r="K89" s="56" t="s">
        <v>45</v>
      </c>
      <c r="L89" s="56" t="s">
        <v>799</v>
      </c>
      <c r="M89" s="56" t="s">
        <v>799</v>
      </c>
      <c r="N89" s="62">
        <v>1</v>
      </c>
    </row>
    <row r="90" spans="1:14" ht="54" x14ac:dyDescent="0.25">
      <c r="A90" s="63">
        <v>36914</v>
      </c>
      <c r="B90" s="33" t="s">
        <v>40</v>
      </c>
      <c r="C90" s="52" t="s">
        <v>581</v>
      </c>
      <c r="D90" s="33" t="s">
        <v>562</v>
      </c>
      <c r="E90" s="53"/>
      <c r="F90" s="53"/>
      <c r="G90" s="56" t="s">
        <v>455</v>
      </c>
      <c r="H90" s="53">
        <v>1</v>
      </c>
      <c r="I90" s="56" t="s">
        <v>583</v>
      </c>
      <c r="J90" s="56" t="s">
        <v>735</v>
      </c>
      <c r="K90" s="56" t="s">
        <v>45</v>
      </c>
      <c r="L90" s="56" t="s">
        <v>799</v>
      </c>
      <c r="M90" s="56" t="s">
        <v>799</v>
      </c>
      <c r="N90" s="62">
        <v>1</v>
      </c>
    </row>
    <row r="91" spans="1:14" ht="27" x14ac:dyDescent="0.25">
      <c r="A91" s="63">
        <v>36914</v>
      </c>
      <c r="B91" s="33" t="s">
        <v>40</v>
      </c>
      <c r="C91" s="52" t="s">
        <v>394</v>
      </c>
      <c r="D91" s="33" t="s">
        <v>562</v>
      </c>
      <c r="E91" s="53"/>
      <c r="F91" s="53"/>
      <c r="G91" s="56" t="s">
        <v>455</v>
      </c>
      <c r="H91" s="53">
        <v>1</v>
      </c>
      <c r="I91" s="56" t="s">
        <v>587</v>
      </c>
      <c r="J91" s="56" t="s">
        <v>735</v>
      </c>
      <c r="K91" s="56"/>
      <c r="L91" s="56" t="s">
        <v>799</v>
      </c>
      <c r="M91" s="56" t="s">
        <v>799</v>
      </c>
      <c r="N91" s="62">
        <v>1</v>
      </c>
    </row>
    <row r="92" spans="1:14" ht="27" customHeight="1" x14ac:dyDescent="0.25">
      <c r="A92" s="63">
        <v>36914</v>
      </c>
      <c r="B92" s="33" t="s">
        <v>40</v>
      </c>
      <c r="C92" s="52" t="s">
        <v>580</v>
      </c>
      <c r="D92" s="33" t="s">
        <v>562</v>
      </c>
      <c r="E92" s="53"/>
      <c r="F92" s="53"/>
      <c r="G92" s="56" t="s">
        <v>455</v>
      </c>
      <c r="H92" s="53">
        <v>1</v>
      </c>
      <c r="I92" s="56" t="s">
        <v>582</v>
      </c>
      <c r="J92" s="56" t="s">
        <v>735</v>
      </c>
      <c r="K92" s="56" t="s">
        <v>799</v>
      </c>
      <c r="L92" s="56" t="s">
        <v>799</v>
      </c>
      <c r="M92" s="56" t="s">
        <v>799</v>
      </c>
      <c r="N92" s="62">
        <v>1</v>
      </c>
    </row>
    <row r="93" spans="1:14" ht="27" x14ac:dyDescent="0.25">
      <c r="A93" s="63">
        <v>36913</v>
      </c>
      <c r="B93" s="33" t="s">
        <v>40</v>
      </c>
      <c r="C93" s="52" t="s">
        <v>801</v>
      </c>
      <c r="D93" s="33" t="s">
        <v>811</v>
      </c>
      <c r="E93" s="53"/>
      <c r="F93" s="53"/>
      <c r="G93" s="56" t="s">
        <v>455</v>
      </c>
      <c r="H93" s="53">
        <v>1</v>
      </c>
      <c r="I93" s="56" t="s">
        <v>802</v>
      </c>
      <c r="J93" s="56" t="s">
        <v>735</v>
      </c>
      <c r="K93" s="56" t="s">
        <v>45</v>
      </c>
      <c r="L93" s="56" t="s">
        <v>799</v>
      </c>
      <c r="M93" s="56" t="s">
        <v>799</v>
      </c>
      <c r="N93" s="62">
        <v>1</v>
      </c>
    </row>
    <row r="94" spans="1:14" ht="55.5" customHeight="1" x14ac:dyDescent="0.25">
      <c r="A94" s="63">
        <v>36913</v>
      </c>
      <c r="B94" s="33" t="s">
        <v>40</v>
      </c>
      <c r="C94" s="52" t="s">
        <v>771</v>
      </c>
      <c r="D94" s="33" t="s">
        <v>808</v>
      </c>
      <c r="E94" s="53"/>
      <c r="F94" s="53"/>
      <c r="G94" s="56" t="s">
        <v>455</v>
      </c>
      <c r="H94" s="53">
        <v>1</v>
      </c>
      <c r="I94" s="56" t="s">
        <v>144</v>
      </c>
      <c r="J94" s="56" t="s">
        <v>735</v>
      </c>
      <c r="K94" s="56" t="s">
        <v>799</v>
      </c>
      <c r="L94" s="56" t="s">
        <v>799</v>
      </c>
      <c r="M94" s="56" t="s">
        <v>799</v>
      </c>
      <c r="N94" s="62">
        <v>1</v>
      </c>
    </row>
    <row r="95" spans="1:14" ht="54.75" customHeight="1" x14ac:dyDescent="0.25">
      <c r="A95" s="63">
        <v>36913</v>
      </c>
      <c r="B95" s="33" t="s">
        <v>40</v>
      </c>
      <c r="C95" s="52" t="s">
        <v>140</v>
      </c>
      <c r="D95" s="33" t="s">
        <v>141</v>
      </c>
      <c r="E95" s="53"/>
      <c r="F95" s="53"/>
      <c r="G95" s="56" t="s">
        <v>455</v>
      </c>
      <c r="H95" s="53">
        <v>1</v>
      </c>
      <c r="I95" s="56" t="s">
        <v>143</v>
      </c>
      <c r="J95" s="56" t="s">
        <v>735</v>
      </c>
      <c r="K95" s="56" t="s">
        <v>799</v>
      </c>
      <c r="L95" s="56" t="s">
        <v>799</v>
      </c>
      <c r="M95" s="56" t="s">
        <v>799</v>
      </c>
      <c r="N95" s="62">
        <v>1</v>
      </c>
    </row>
    <row r="96" spans="1:14" ht="27.75" customHeight="1" x14ac:dyDescent="0.25">
      <c r="A96" s="63">
        <v>36913</v>
      </c>
      <c r="B96" s="33" t="s">
        <v>40</v>
      </c>
      <c r="C96" s="52" t="s">
        <v>139</v>
      </c>
      <c r="D96" s="33" t="s">
        <v>562</v>
      </c>
      <c r="E96" s="53"/>
      <c r="F96" s="53"/>
      <c r="G96" s="56" t="s">
        <v>455</v>
      </c>
      <c r="H96" s="53">
        <v>1</v>
      </c>
      <c r="I96" s="56" t="s">
        <v>138</v>
      </c>
      <c r="J96" s="56" t="s">
        <v>384</v>
      </c>
      <c r="K96" s="56" t="s">
        <v>45</v>
      </c>
      <c r="L96" s="56" t="s">
        <v>799</v>
      </c>
      <c r="M96" s="56" t="s">
        <v>799</v>
      </c>
      <c r="N96" s="62">
        <v>1</v>
      </c>
    </row>
    <row r="97" spans="1:14" ht="27.75" customHeight="1" x14ac:dyDescent="0.25">
      <c r="A97" s="63">
        <v>36913</v>
      </c>
      <c r="B97" s="33" t="s">
        <v>40</v>
      </c>
      <c r="C97" s="52" t="s">
        <v>137</v>
      </c>
      <c r="D97" s="33" t="s">
        <v>562</v>
      </c>
      <c r="E97" s="53"/>
      <c r="F97" s="53"/>
      <c r="G97" s="56" t="s">
        <v>455</v>
      </c>
      <c r="H97" s="53">
        <v>1</v>
      </c>
      <c r="I97" s="56" t="s">
        <v>138</v>
      </c>
      <c r="J97" s="56" t="s">
        <v>384</v>
      </c>
      <c r="K97" s="56" t="s">
        <v>45</v>
      </c>
      <c r="L97" s="56" t="s">
        <v>799</v>
      </c>
      <c r="M97" s="56" t="s">
        <v>799</v>
      </c>
      <c r="N97" s="62">
        <v>1</v>
      </c>
    </row>
    <row r="98" spans="1:14" ht="24.75" customHeight="1" x14ac:dyDescent="0.25">
      <c r="A98" s="63">
        <v>36910</v>
      </c>
      <c r="B98" s="33" t="s">
        <v>40</v>
      </c>
      <c r="C98" s="52" t="s">
        <v>272</v>
      </c>
      <c r="D98" s="33" t="s">
        <v>562</v>
      </c>
      <c r="E98" s="53"/>
      <c r="F98" s="53"/>
      <c r="G98" s="56" t="s">
        <v>455</v>
      </c>
      <c r="H98" s="53">
        <v>3.1</v>
      </c>
      <c r="I98" s="144" t="s">
        <v>274</v>
      </c>
      <c r="J98" s="151" t="s">
        <v>275</v>
      </c>
      <c r="K98" s="56" t="s">
        <v>45</v>
      </c>
      <c r="L98" s="56" t="s">
        <v>799</v>
      </c>
      <c r="M98" s="56" t="s">
        <v>799</v>
      </c>
      <c r="N98" s="62">
        <v>2</v>
      </c>
    </row>
    <row r="99" spans="1:14" x14ac:dyDescent="0.25">
      <c r="A99" s="63">
        <v>36910</v>
      </c>
      <c r="B99" s="33" t="s">
        <v>40</v>
      </c>
      <c r="C99" s="52" t="s">
        <v>777</v>
      </c>
      <c r="D99" s="33" t="s">
        <v>562</v>
      </c>
      <c r="E99" s="53"/>
      <c r="F99" s="53"/>
      <c r="G99" s="56" t="s">
        <v>455</v>
      </c>
      <c r="H99" s="53">
        <v>3.1</v>
      </c>
      <c r="I99" s="144"/>
      <c r="J99" s="151"/>
      <c r="K99" s="56" t="s">
        <v>45</v>
      </c>
      <c r="L99" s="56" t="s">
        <v>799</v>
      </c>
      <c r="M99" s="56" t="s">
        <v>799</v>
      </c>
      <c r="N99" s="62">
        <v>2</v>
      </c>
    </row>
    <row r="100" spans="1:14" x14ac:dyDescent="0.25">
      <c r="A100" s="63">
        <v>36910</v>
      </c>
      <c r="B100" s="33" t="s">
        <v>40</v>
      </c>
      <c r="C100" s="52" t="s">
        <v>273</v>
      </c>
      <c r="D100" s="33" t="s">
        <v>562</v>
      </c>
      <c r="E100" s="53"/>
      <c r="F100" s="53"/>
      <c r="G100" s="56" t="s">
        <v>455</v>
      </c>
      <c r="H100" s="53">
        <v>3.1</v>
      </c>
      <c r="I100" s="144"/>
      <c r="J100" s="151"/>
      <c r="K100" s="56" t="s">
        <v>45</v>
      </c>
      <c r="L100" s="56" t="s">
        <v>799</v>
      </c>
      <c r="M100" s="56" t="s">
        <v>799</v>
      </c>
      <c r="N100" s="62">
        <v>2</v>
      </c>
    </row>
    <row r="101" spans="1:14" x14ac:dyDescent="0.25">
      <c r="A101" s="63">
        <v>36910</v>
      </c>
      <c r="B101" s="33" t="s">
        <v>40</v>
      </c>
      <c r="C101" s="52" t="s">
        <v>271</v>
      </c>
      <c r="D101" s="33" t="s">
        <v>562</v>
      </c>
      <c r="E101" s="53"/>
      <c r="F101" s="53"/>
      <c r="G101" s="56" t="s">
        <v>455</v>
      </c>
      <c r="H101" s="53">
        <v>3.1</v>
      </c>
      <c r="I101" s="144"/>
      <c r="J101" s="151"/>
      <c r="K101" s="56" t="s">
        <v>45</v>
      </c>
      <c r="L101" s="56" t="s">
        <v>799</v>
      </c>
      <c r="M101" s="56" t="s">
        <v>799</v>
      </c>
      <c r="N101" s="62">
        <v>2</v>
      </c>
    </row>
    <row r="102" spans="1:14" x14ac:dyDescent="0.25">
      <c r="A102" s="63">
        <v>36910</v>
      </c>
      <c r="B102" s="33" t="s">
        <v>40</v>
      </c>
      <c r="C102" s="52" t="s">
        <v>618</v>
      </c>
      <c r="D102" s="33" t="s">
        <v>562</v>
      </c>
      <c r="E102" s="53"/>
      <c r="F102" s="53"/>
      <c r="G102" s="56" t="s">
        <v>455</v>
      </c>
      <c r="H102" s="53">
        <v>3.1</v>
      </c>
      <c r="I102" s="144"/>
      <c r="J102" s="151"/>
      <c r="K102" s="56" t="s">
        <v>45</v>
      </c>
      <c r="L102" s="56" t="s">
        <v>799</v>
      </c>
      <c r="M102" s="56" t="s">
        <v>799</v>
      </c>
      <c r="N102" s="62">
        <v>2</v>
      </c>
    </row>
    <row r="103" spans="1:14" ht="27" x14ac:dyDescent="0.25">
      <c r="A103" s="63">
        <v>36910</v>
      </c>
      <c r="B103" s="33" t="s">
        <v>40</v>
      </c>
      <c r="C103" s="124" t="s">
        <v>768</v>
      </c>
      <c r="D103" s="33" t="s">
        <v>562</v>
      </c>
      <c r="E103" s="53"/>
      <c r="F103" s="53"/>
      <c r="G103" s="56" t="s">
        <v>455</v>
      </c>
      <c r="H103" s="53">
        <v>3.1</v>
      </c>
      <c r="I103" s="144"/>
      <c r="J103" s="151"/>
      <c r="K103" s="56" t="s">
        <v>45</v>
      </c>
      <c r="L103" s="56" t="s">
        <v>799</v>
      </c>
      <c r="M103" s="56" t="s">
        <v>799</v>
      </c>
      <c r="N103" s="62">
        <v>2</v>
      </c>
    </row>
    <row r="104" spans="1:14" ht="54" customHeight="1" x14ac:dyDescent="0.25">
      <c r="A104" s="63">
        <v>36910</v>
      </c>
      <c r="B104" s="33" t="s">
        <v>40</v>
      </c>
      <c r="C104" s="52" t="s">
        <v>747</v>
      </c>
      <c r="D104" s="33" t="s">
        <v>562</v>
      </c>
      <c r="E104" s="53"/>
      <c r="F104" s="53"/>
      <c r="G104" s="56" t="s">
        <v>455</v>
      </c>
      <c r="H104" s="53">
        <v>1</v>
      </c>
      <c r="I104" s="33" t="s">
        <v>270</v>
      </c>
      <c r="J104" s="56" t="s">
        <v>384</v>
      </c>
      <c r="K104" s="56" t="s">
        <v>45</v>
      </c>
      <c r="L104" s="56" t="s">
        <v>45</v>
      </c>
      <c r="M104" s="56" t="s">
        <v>45</v>
      </c>
      <c r="N104" s="62">
        <v>1</v>
      </c>
    </row>
    <row r="105" spans="1:14" ht="38.25" customHeight="1" x14ac:dyDescent="0.25">
      <c r="A105" s="63">
        <v>36909</v>
      </c>
      <c r="B105" s="33" t="s">
        <v>40</v>
      </c>
      <c r="C105" s="124" t="s">
        <v>269</v>
      </c>
      <c r="D105" s="33" t="s">
        <v>562</v>
      </c>
      <c r="E105" s="53"/>
      <c r="F105" s="53"/>
      <c r="G105" s="56" t="s">
        <v>455</v>
      </c>
      <c r="H105" s="53">
        <v>3</v>
      </c>
      <c r="I105" s="56"/>
      <c r="J105" s="56"/>
      <c r="K105" s="56" t="s">
        <v>45</v>
      </c>
      <c r="L105" s="56" t="s">
        <v>799</v>
      </c>
      <c r="M105" s="56" t="s">
        <v>799</v>
      </c>
      <c r="N105" s="62">
        <v>1</v>
      </c>
    </row>
    <row r="106" spans="1:14" ht="27" x14ac:dyDescent="0.25">
      <c r="A106" s="63">
        <v>36909</v>
      </c>
      <c r="B106" s="33" t="s">
        <v>40</v>
      </c>
      <c r="C106" s="52" t="s">
        <v>387</v>
      </c>
      <c r="D106" s="33" t="s">
        <v>562</v>
      </c>
      <c r="E106" s="53"/>
      <c r="F106" s="53"/>
      <c r="G106" s="56" t="s">
        <v>455</v>
      </c>
      <c r="H106" s="53">
        <v>1</v>
      </c>
      <c r="I106" s="56" t="s">
        <v>388</v>
      </c>
      <c r="J106" s="56" t="s">
        <v>389</v>
      </c>
      <c r="K106" s="56" t="s">
        <v>45</v>
      </c>
      <c r="L106" s="56" t="s">
        <v>799</v>
      </c>
      <c r="M106" s="56" t="s">
        <v>799</v>
      </c>
      <c r="N106" s="62">
        <v>1</v>
      </c>
    </row>
    <row r="107" spans="1:14" ht="27" x14ac:dyDescent="0.25">
      <c r="A107" s="63">
        <v>36909</v>
      </c>
      <c r="B107" s="33" t="s">
        <v>40</v>
      </c>
      <c r="C107" s="52" t="s">
        <v>385</v>
      </c>
      <c r="D107" s="33" t="s">
        <v>562</v>
      </c>
      <c r="E107" s="53"/>
      <c r="F107" s="53"/>
      <c r="G107" s="56" t="s">
        <v>455</v>
      </c>
      <c r="H107" s="53">
        <v>1</v>
      </c>
      <c r="I107" s="56" t="s">
        <v>386</v>
      </c>
      <c r="J107" s="56" t="s">
        <v>735</v>
      </c>
      <c r="K107" s="56" t="s">
        <v>799</v>
      </c>
      <c r="L107" s="56" t="s">
        <v>799</v>
      </c>
      <c r="M107" s="56" t="s">
        <v>799</v>
      </c>
      <c r="N107" s="62">
        <v>1</v>
      </c>
    </row>
    <row r="108" spans="1:14" ht="54" customHeight="1" x14ac:dyDescent="0.25">
      <c r="A108" s="63">
        <v>36909</v>
      </c>
      <c r="B108" s="33" t="s">
        <v>40</v>
      </c>
      <c r="C108" s="33" t="s">
        <v>747</v>
      </c>
      <c r="D108" s="33" t="s">
        <v>562</v>
      </c>
      <c r="E108" s="53"/>
      <c r="F108" s="53"/>
      <c r="G108" s="56" t="s">
        <v>455</v>
      </c>
      <c r="H108" s="53">
        <v>1</v>
      </c>
      <c r="I108" s="33" t="s">
        <v>506</v>
      </c>
      <c r="J108" s="56" t="s">
        <v>384</v>
      </c>
      <c r="K108" s="56" t="s">
        <v>45</v>
      </c>
      <c r="L108" s="56" t="s">
        <v>799</v>
      </c>
      <c r="M108" s="56" t="s">
        <v>799</v>
      </c>
      <c r="N108" s="62">
        <v>1</v>
      </c>
    </row>
    <row r="109" spans="1:14" ht="40.5" x14ac:dyDescent="0.25">
      <c r="A109" s="63">
        <v>36908</v>
      </c>
      <c r="B109" s="33" t="s">
        <v>805</v>
      </c>
      <c r="C109" s="52" t="s">
        <v>564</v>
      </c>
      <c r="D109" s="33" t="s">
        <v>808</v>
      </c>
      <c r="E109" s="53"/>
      <c r="F109" s="53"/>
      <c r="G109" s="56" t="s">
        <v>805</v>
      </c>
      <c r="H109" s="53">
        <v>2</v>
      </c>
      <c r="I109" s="56" t="s">
        <v>569</v>
      </c>
      <c r="J109" s="56" t="s">
        <v>568</v>
      </c>
      <c r="K109" s="56" t="s">
        <v>799</v>
      </c>
      <c r="L109" s="56" t="s">
        <v>799</v>
      </c>
      <c r="M109" s="56" t="s">
        <v>799</v>
      </c>
      <c r="N109" s="62">
        <v>1</v>
      </c>
    </row>
    <row r="110" spans="1:14" ht="40.5" customHeight="1" x14ac:dyDescent="0.25">
      <c r="A110" s="63">
        <v>36908</v>
      </c>
      <c r="B110" s="33" t="s">
        <v>805</v>
      </c>
      <c r="C110" s="52" t="s">
        <v>563</v>
      </c>
      <c r="D110" s="33"/>
      <c r="E110" s="53"/>
      <c r="F110" s="53"/>
      <c r="G110" s="56" t="s">
        <v>805</v>
      </c>
      <c r="H110" s="53">
        <v>2</v>
      </c>
      <c r="I110" s="56" t="s">
        <v>566</v>
      </c>
      <c r="J110" s="56" t="s">
        <v>567</v>
      </c>
      <c r="K110" s="56" t="s">
        <v>45</v>
      </c>
      <c r="L110" s="56" t="s">
        <v>799</v>
      </c>
      <c r="M110" s="56" t="s">
        <v>799</v>
      </c>
      <c r="N110" s="62">
        <v>1</v>
      </c>
    </row>
    <row r="111" spans="1:14" ht="27" customHeight="1" x14ac:dyDescent="0.25">
      <c r="A111" s="63">
        <v>36908</v>
      </c>
      <c r="B111" s="33" t="s">
        <v>40</v>
      </c>
      <c r="C111" s="52" t="s">
        <v>778</v>
      </c>
      <c r="D111" s="33" t="s">
        <v>562</v>
      </c>
      <c r="E111" s="53"/>
      <c r="F111" s="53"/>
      <c r="G111" s="56" t="s">
        <v>455</v>
      </c>
      <c r="H111" s="53">
        <v>1</v>
      </c>
      <c r="I111" s="144" t="s">
        <v>565</v>
      </c>
      <c r="J111" s="144" t="s">
        <v>735</v>
      </c>
      <c r="K111" s="56" t="s">
        <v>45</v>
      </c>
      <c r="L111" s="56" t="s">
        <v>799</v>
      </c>
      <c r="M111" s="56" t="s">
        <v>799</v>
      </c>
      <c r="N111" s="62">
        <v>1</v>
      </c>
    </row>
    <row r="112" spans="1:14" x14ac:dyDescent="0.25">
      <c r="A112" s="63">
        <v>36908</v>
      </c>
      <c r="B112" s="33" t="s">
        <v>40</v>
      </c>
      <c r="C112" s="52" t="s">
        <v>777</v>
      </c>
      <c r="D112" s="33" t="s">
        <v>562</v>
      </c>
      <c r="E112" s="53"/>
      <c r="F112" s="53"/>
      <c r="G112" s="56" t="s">
        <v>455</v>
      </c>
      <c r="H112" s="53">
        <v>1</v>
      </c>
      <c r="I112" s="144"/>
      <c r="J112" s="144"/>
      <c r="K112" s="56" t="s">
        <v>45</v>
      </c>
      <c r="L112" s="56" t="s">
        <v>799</v>
      </c>
      <c r="M112" s="56" t="s">
        <v>799</v>
      </c>
      <c r="N112" s="62">
        <v>1</v>
      </c>
    </row>
    <row r="113" spans="1:14" ht="25.5" customHeight="1" x14ac:dyDescent="0.25">
      <c r="A113" s="63">
        <v>36908</v>
      </c>
      <c r="B113" s="33" t="s">
        <v>40</v>
      </c>
      <c r="C113" s="52" t="s">
        <v>619</v>
      </c>
      <c r="D113" s="33" t="s">
        <v>562</v>
      </c>
      <c r="E113" s="53"/>
      <c r="F113" s="53"/>
      <c r="G113" s="56" t="s">
        <v>455</v>
      </c>
      <c r="H113" s="53">
        <v>1</v>
      </c>
      <c r="I113" s="144"/>
      <c r="J113" s="144"/>
      <c r="K113" s="56" t="s">
        <v>45</v>
      </c>
      <c r="L113" s="56" t="s">
        <v>799</v>
      </c>
      <c r="M113" s="56" t="s">
        <v>799</v>
      </c>
      <c r="N113" s="62">
        <v>1</v>
      </c>
    </row>
    <row r="114" spans="1:14" ht="31.5" customHeight="1" x14ac:dyDescent="0.25">
      <c r="A114" s="63">
        <v>36908</v>
      </c>
      <c r="B114" s="33" t="s">
        <v>40</v>
      </c>
      <c r="C114" s="52" t="s">
        <v>618</v>
      </c>
      <c r="D114" s="33" t="s">
        <v>562</v>
      </c>
      <c r="E114" s="53"/>
      <c r="F114" s="53"/>
      <c r="G114" s="56" t="s">
        <v>455</v>
      </c>
      <c r="H114" s="53">
        <v>1</v>
      </c>
      <c r="I114" s="144"/>
      <c r="J114" s="144"/>
      <c r="K114" s="56" t="s">
        <v>45</v>
      </c>
      <c r="L114" s="56" t="s">
        <v>799</v>
      </c>
      <c r="M114" s="56" t="s">
        <v>799</v>
      </c>
      <c r="N114" s="62">
        <v>1</v>
      </c>
    </row>
    <row r="115" spans="1:14" ht="27.75" thickBot="1" x14ac:dyDescent="0.3">
      <c r="A115" s="63">
        <v>36908</v>
      </c>
      <c r="B115" s="33" t="s">
        <v>40</v>
      </c>
      <c r="C115" s="124" t="s">
        <v>768</v>
      </c>
      <c r="D115" s="33" t="s">
        <v>562</v>
      </c>
      <c r="E115" s="53"/>
      <c r="F115" s="53"/>
      <c r="G115" s="56" t="s">
        <v>455</v>
      </c>
      <c r="H115" s="53">
        <v>1</v>
      </c>
      <c r="I115" s="145"/>
      <c r="J115" s="145"/>
      <c r="K115" s="56" t="s">
        <v>45</v>
      </c>
      <c r="L115" s="56" t="s">
        <v>799</v>
      </c>
      <c r="M115" s="56" t="s">
        <v>799</v>
      </c>
      <c r="N115" s="62">
        <v>1</v>
      </c>
    </row>
    <row r="116" spans="1:14" x14ac:dyDescent="0.25">
      <c r="A116" s="103" t="s">
        <v>779</v>
      </c>
      <c r="B116" s="50"/>
      <c r="C116" s="81"/>
      <c r="D116" s="50">
        <f>COUNT(H117:H135)</f>
        <v>17</v>
      </c>
      <c r="E116" s="92"/>
      <c r="F116" s="92"/>
      <c r="G116" s="93"/>
      <c r="H116" s="92"/>
      <c r="I116" s="131"/>
      <c r="J116" s="93"/>
      <c r="K116" s="93"/>
      <c r="L116" s="93"/>
      <c r="M116" s="93"/>
      <c r="N116" s="94"/>
    </row>
    <row r="117" spans="1:14" x14ac:dyDescent="0.25">
      <c r="A117" s="63"/>
      <c r="B117" s="33"/>
      <c r="C117" s="52"/>
      <c r="D117" s="33"/>
      <c r="E117" s="53"/>
      <c r="F117" s="53"/>
      <c r="G117" s="56"/>
      <c r="H117" s="53"/>
      <c r="I117" s="120"/>
      <c r="J117" s="56"/>
      <c r="K117" s="56"/>
      <c r="L117" s="56"/>
      <c r="M117" s="56"/>
      <c r="N117" s="62"/>
    </row>
    <row r="118" spans="1:14" x14ac:dyDescent="0.25">
      <c r="A118" s="63"/>
      <c r="B118" s="33"/>
      <c r="C118" s="52"/>
      <c r="D118" s="33"/>
      <c r="E118" s="53"/>
      <c r="F118" s="53"/>
      <c r="G118" s="56"/>
      <c r="H118" s="53"/>
      <c r="I118" s="120"/>
      <c r="J118" s="56"/>
      <c r="K118" s="56"/>
      <c r="L118" s="56"/>
      <c r="M118" s="56"/>
      <c r="N118" s="62"/>
    </row>
    <row r="119" spans="1:14" ht="40.5" x14ac:dyDescent="0.25">
      <c r="A119" s="63">
        <v>36907</v>
      </c>
      <c r="B119" s="33" t="s">
        <v>40</v>
      </c>
      <c r="C119" s="52" t="s">
        <v>620</v>
      </c>
      <c r="D119" s="33" t="s">
        <v>811</v>
      </c>
      <c r="E119" s="53"/>
      <c r="F119" s="53"/>
      <c r="G119" s="56" t="s">
        <v>455</v>
      </c>
      <c r="H119" s="53">
        <v>1</v>
      </c>
      <c r="I119" s="120" t="s">
        <v>621</v>
      </c>
      <c r="J119" s="56" t="s">
        <v>622</v>
      </c>
      <c r="K119" s="56" t="s">
        <v>799</v>
      </c>
      <c r="L119" s="56" t="s">
        <v>799</v>
      </c>
      <c r="M119" s="56" t="s">
        <v>799</v>
      </c>
      <c r="N119" s="62">
        <v>1</v>
      </c>
    </row>
    <row r="120" spans="1:14" ht="27" x14ac:dyDescent="0.25">
      <c r="A120" s="63">
        <v>36907</v>
      </c>
      <c r="B120" s="33" t="s">
        <v>40</v>
      </c>
      <c r="C120" s="52" t="s">
        <v>778</v>
      </c>
      <c r="D120" s="33" t="s">
        <v>810</v>
      </c>
      <c r="E120" s="53"/>
      <c r="F120" s="53"/>
      <c r="G120" s="56" t="s">
        <v>455</v>
      </c>
      <c r="H120" s="53">
        <v>1</v>
      </c>
      <c r="I120" s="150" t="s">
        <v>623</v>
      </c>
      <c r="J120" s="151" t="s">
        <v>624</v>
      </c>
      <c r="K120" s="56" t="s">
        <v>45</v>
      </c>
      <c r="L120" s="56" t="s">
        <v>799</v>
      </c>
      <c r="M120" s="56" t="s">
        <v>799</v>
      </c>
      <c r="N120" s="62">
        <v>1</v>
      </c>
    </row>
    <row r="121" spans="1:14" x14ac:dyDescent="0.25">
      <c r="A121" s="63">
        <v>36907</v>
      </c>
      <c r="B121" s="33" t="s">
        <v>40</v>
      </c>
      <c r="C121" s="52" t="s">
        <v>777</v>
      </c>
      <c r="D121" s="33" t="s">
        <v>810</v>
      </c>
      <c r="E121" s="53"/>
      <c r="F121" s="53"/>
      <c r="G121" s="56" t="s">
        <v>455</v>
      </c>
      <c r="H121" s="53">
        <v>1</v>
      </c>
      <c r="I121" s="150"/>
      <c r="J121" s="151"/>
      <c r="K121" s="56" t="s">
        <v>45</v>
      </c>
      <c r="L121" s="56" t="s">
        <v>799</v>
      </c>
      <c r="M121" s="56" t="s">
        <v>799</v>
      </c>
      <c r="N121" s="62">
        <v>1</v>
      </c>
    </row>
    <row r="122" spans="1:14" x14ac:dyDescent="0.25">
      <c r="A122" s="63">
        <v>36907</v>
      </c>
      <c r="B122" s="33" t="s">
        <v>40</v>
      </c>
      <c r="C122" s="52" t="s">
        <v>619</v>
      </c>
      <c r="D122" s="33" t="s">
        <v>810</v>
      </c>
      <c r="E122" s="53"/>
      <c r="F122" s="53"/>
      <c r="G122" s="56" t="s">
        <v>455</v>
      </c>
      <c r="H122" s="53">
        <v>1</v>
      </c>
      <c r="I122" s="150"/>
      <c r="J122" s="151"/>
      <c r="K122" s="56" t="s">
        <v>45</v>
      </c>
      <c r="L122" s="56" t="s">
        <v>799</v>
      </c>
      <c r="M122" s="56" t="s">
        <v>799</v>
      </c>
      <c r="N122" s="62">
        <v>1</v>
      </c>
    </row>
    <row r="123" spans="1:14" ht="29.25" customHeight="1" x14ac:dyDescent="0.25">
      <c r="A123" s="63">
        <v>36907</v>
      </c>
      <c r="B123" s="33" t="s">
        <v>40</v>
      </c>
      <c r="C123" s="132" t="s">
        <v>618</v>
      </c>
      <c r="D123" s="33" t="s">
        <v>810</v>
      </c>
      <c r="E123" s="53"/>
      <c r="F123" s="53"/>
      <c r="G123" s="56" t="s">
        <v>455</v>
      </c>
      <c r="H123" s="53">
        <v>1</v>
      </c>
      <c r="I123" s="150"/>
      <c r="J123" s="151"/>
      <c r="K123" s="56" t="s">
        <v>45</v>
      </c>
      <c r="L123" s="56" t="s">
        <v>799</v>
      </c>
      <c r="M123" s="56" t="s">
        <v>799</v>
      </c>
      <c r="N123" s="62">
        <v>1</v>
      </c>
    </row>
    <row r="124" spans="1:14" ht="27" x14ac:dyDescent="0.25">
      <c r="A124" s="63">
        <v>36907</v>
      </c>
      <c r="B124" s="33" t="s">
        <v>40</v>
      </c>
      <c r="C124" s="52" t="s">
        <v>768</v>
      </c>
      <c r="D124" s="33" t="s">
        <v>810</v>
      </c>
      <c r="E124" s="53"/>
      <c r="F124" s="53"/>
      <c r="G124" s="56" t="s">
        <v>455</v>
      </c>
      <c r="H124" s="53">
        <v>1</v>
      </c>
      <c r="I124" s="150"/>
      <c r="J124" s="151"/>
      <c r="K124" s="56" t="s">
        <v>45</v>
      </c>
      <c r="L124" s="56" t="s">
        <v>799</v>
      </c>
      <c r="M124" s="56" t="s">
        <v>799</v>
      </c>
      <c r="N124" s="62">
        <v>1</v>
      </c>
    </row>
    <row r="125" spans="1:14" ht="41.25" customHeight="1" x14ac:dyDescent="0.25">
      <c r="A125" s="63">
        <v>36907</v>
      </c>
      <c r="B125" s="33" t="s">
        <v>40</v>
      </c>
      <c r="C125" s="124" t="s">
        <v>616</v>
      </c>
      <c r="D125" s="33"/>
      <c r="E125" s="53"/>
      <c r="F125" s="53"/>
      <c r="G125" s="56" t="s">
        <v>455</v>
      </c>
      <c r="H125" s="53">
        <v>1</v>
      </c>
      <c r="I125" s="120" t="s">
        <v>617</v>
      </c>
      <c r="J125" s="56" t="s">
        <v>735</v>
      </c>
      <c r="K125" s="56" t="s">
        <v>45</v>
      </c>
      <c r="L125" s="56" t="s">
        <v>45</v>
      </c>
      <c r="M125" s="56" t="s">
        <v>45</v>
      </c>
      <c r="N125" s="62">
        <v>1</v>
      </c>
    </row>
    <row r="126" spans="1:14" ht="27" x14ac:dyDescent="0.25">
      <c r="A126" s="63">
        <v>36907</v>
      </c>
      <c r="B126" s="33" t="s">
        <v>40</v>
      </c>
      <c r="C126" s="52" t="s">
        <v>672</v>
      </c>
      <c r="D126" s="33" t="s">
        <v>673</v>
      </c>
      <c r="E126" s="53"/>
      <c r="F126" s="53"/>
      <c r="G126" s="56" t="s">
        <v>455</v>
      </c>
      <c r="H126" s="53">
        <v>1</v>
      </c>
      <c r="I126" s="120" t="s">
        <v>674</v>
      </c>
      <c r="J126" s="56" t="s">
        <v>735</v>
      </c>
      <c r="K126" s="56" t="s">
        <v>45</v>
      </c>
      <c r="L126" s="56" t="s">
        <v>45</v>
      </c>
      <c r="M126" s="56" t="s">
        <v>45</v>
      </c>
      <c r="N126" s="62">
        <v>1</v>
      </c>
    </row>
    <row r="127" spans="1:14" ht="40.5" x14ac:dyDescent="0.25">
      <c r="A127" s="63">
        <v>36903</v>
      </c>
      <c r="B127" s="33" t="s">
        <v>40</v>
      </c>
      <c r="C127" s="52" t="s">
        <v>759</v>
      </c>
      <c r="D127" s="33"/>
      <c r="E127" s="53"/>
      <c r="F127" s="53"/>
      <c r="G127" s="56" t="s">
        <v>455</v>
      </c>
      <c r="H127" s="53">
        <v>1</v>
      </c>
      <c r="I127" s="120" t="s">
        <v>760</v>
      </c>
      <c r="J127" s="56" t="s">
        <v>761</v>
      </c>
      <c r="K127" s="56" t="s">
        <v>45</v>
      </c>
      <c r="L127" s="56" t="s">
        <v>45</v>
      </c>
      <c r="M127" s="56" t="s">
        <v>45</v>
      </c>
      <c r="N127" s="62">
        <v>1</v>
      </c>
    </row>
    <row r="128" spans="1:14" ht="28.5" customHeight="1" x14ac:dyDescent="0.25">
      <c r="A128" s="63">
        <v>36903</v>
      </c>
      <c r="B128" s="33" t="s">
        <v>40</v>
      </c>
      <c r="C128" s="52" t="s">
        <v>756</v>
      </c>
      <c r="D128" s="33" t="s">
        <v>808</v>
      </c>
      <c r="E128" s="53"/>
      <c r="F128" s="53"/>
      <c r="G128" s="56" t="s">
        <v>455</v>
      </c>
      <c r="H128" s="53">
        <v>3</v>
      </c>
      <c r="I128" s="120" t="s">
        <v>757</v>
      </c>
      <c r="J128" s="56" t="s">
        <v>758</v>
      </c>
      <c r="K128" s="56" t="s">
        <v>45</v>
      </c>
      <c r="L128" s="56" t="s">
        <v>799</v>
      </c>
      <c r="M128" s="56" t="s">
        <v>799</v>
      </c>
      <c r="N128" s="62">
        <v>1</v>
      </c>
    </row>
    <row r="129" spans="1:14" ht="73.5" customHeight="1" x14ac:dyDescent="0.25">
      <c r="A129" s="63">
        <v>36903</v>
      </c>
      <c r="B129" s="33" t="s">
        <v>40</v>
      </c>
      <c r="C129" s="52" t="s">
        <v>755</v>
      </c>
      <c r="D129" s="33" t="s">
        <v>808</v>
      </c>
      <c r="E129" s="53"/>
      <c r="F129" s="53"/>
      <c r="G129" s="56" t="s">
        <v>455</v>
      </c>
      <c r="H129" s="53">
        <v>3</v>
      </c>
      <c r="I129" s="120" t="s">
        <v>738</v>
      </c>
      <c r="J129" s="56" t="s">
        <v>739</v>
      </c>
      <c r="K129" s="56" t="s">
        <v>799</v>
      </c>
      <c r="L129" s="56" t="s">
        <v>799</v>
      </c>
      <c r="M129" s="56" t="s">
        <v>799</v>
      </c>
      <c r="N129" s="62">
        <v>1</v>
      </c>
    </row>
    <row r="130" spans="1:14" ht="42.75" customHeight="1" x14ac:dyDescent="0.25">
      <c r="A130" s="63">
        <v>36903</v>
      </c>
      <c r="B130" s="33" t="s">
        <v>40</v>
      </c>
      <c r="C130" s="52" t="s">
        <v>753</v>
      </c>
      <c r="D130" s="33" t="s">
        <v>810</v>
      </c>
      <c r="E130" s="53"/>
      <c r="F130" s="53"/>
      <c r="G130" s="56" t="s">
        <v>455</v>
      </c>
      <c r="H130" s="53">
        <v>1</v>
      </c>
      <c r="I130" s="120" t="s">
        <v>754</v>
      </c>
      <c r="J130" s="56" t="s">
        <v>735</v>
      </c>
      <c r="K130" s="56" t="s">
        <v>45</v>
      </c>
      <c r="L130" s="56" t="s">
        <v>45</v>
      </c>
      <c r="M130" s="56" t="s">
        <v>45</v>
      </c>
      <c r="N130" s="62">
        <v>1</v>
      </c>
    </row>
    <row r="131" spans="1:14" ht="68.25" customHeight="1" x14ac:dyDescent="0.25">
      <c r="A131" s="63">
        <v>36903</v>
      </c>
      <c r="B131" s="33" t="s">
        <v>40</v>
      </c>
      <c r="C131" s="52" t="s">
        <v>749</v>
      </c>
      <c r="D131" s="33" t="s">
        <v>810</v>
      </c>
      <c r="E131" s="53"/>
      <c r="F131" s="53"/>
      <c r="G131" s="56" t="s">
        <v>455</v>
      </c>
      <c r="H131" s="53">
        <v>1</v>
      </c>
      <c r="I131" s="120" t="s">
        <v>750</v>
      </c>
      <c r="J131" s="56" t="s">
        <v>752</v>
      </c>
      <c r="K131" s="56" t="s">
        <v>45</v>
      </c>
      <c r="L131" s="56" t="s">
        <v>799</v>
      </c>
      <c r="M131" s="56" t="s">
        <v>45</v>
      </c>
      <c r="N131" s="62">
        <v>1</v>
      </c>
    </row>
    <row r="132" spans="1:14" ht="80.25" customHeight="1" x14ac:dyDescent="0.25">
      <c r="A132" s="63">
        <v>36902</v>
      </c>
      <c r="B132" s="33" t="s">
        <v>40</v>
      </c>
      <c r="C132" s="52" t="s">
        <v>768</v>
      </c>
      <c r="D132" s="33" t="s">
        <v>810</v>
      </c>
      <c r="E132" s="53"/>
      <c r="F132" s="53"/>
      <c r="G132" s="56" t="s">
        <v>455</v>
      </c>
      <c r="H132" s="53">
        <v>1</v>
      </c>
      <c r="I132" s="120" t="s">
        <v>751</v>
      </c>
      <c r="J132" s="56" t="s">
        <v>767</v>
      </c>
      <c r="K132" s="56" t="s">
        <v>45</v>
      </c>
      <c r="L132" s="56" t="s">
        <v>799</v>
      </c>
      <c r="M132" s="56" t="s">
        <v>799</v>
      </c>
      <c r="N132" s="62">
        <v>1</v>
      </c>
    </row>
    <row r="133" spans="1:14" ht="27" x14ac:dyDescent="0.25">
      <c r="A133" s="63">
        <v>36902</v>
      </c>
      <c r="B133" s="33" t="s">
        <v>40</v>
      </c>
      <c r="C133" s="52" t="s">
        <v>773</v>
      </c>
      <c r="D133" s="33" t="s">
        <v>810</v>
      </c>
      <c r="E133" s="53"/>
      <c r="F133" s="53"/>
      <c r="G133" s="56" t="s">
        <v>455</v>
      </c>
      <c r="H133" s="53">
        <v>1</v>
      </c>
      <c r="I133" s="120" t="s">
        <v>774</v>
      </c>
      <c r="J133" s="56" t="s">
        <v>743</v>
      </c>
      <c r="K133" s="56" t="s">
        <v>45</v>
      </c>
      <c r="L133" s="56" t="s">
        <v>45</v>
      </c>
      <c r="M133" s="56" t="s">
        <v>45</v>
      </c>
      <c r="N133" s="62">
        <v>1</v>
      </c>
    </row>
    <row r="134" spans="1:14" ht="27" x14ac:dyDescent="0.25">
      <c r="A134" s="63">
        <v>36902</v>
      </c>
      <c r="B134" s="33" t="s">
        <v>40</v>
      </c>
      <c r="C134" s="52" t="s">
        <v>771</v>
      </c>
      <c r="D134" s="33" t="s">
        <v>808</v>
      </c>
      <c r="E134" s="53"/>
      <c r="F134" s="53"/>
      <c r="G134" s="56" t="s">
        <v>455</v>
      </c>
      <c r="H134" s="53">
        <v>1</v>
      </c>
      <c r="I134" s="120" t="s">
        <v>772</v>
      </c>
      <c r="J134" s="56" t="s">
        <v>735</v>
      </c>
      <c r="K134" s="56" t="s">
        <v>799</v>
      </c>
      <c r="L134" s="56" t="s">
        <v>799</v>
      </c>
      <c r="M134" s="56" t="s">
        <v>799</v>
      </c>
      <c r="N134" s="62">
        <v>1</v>
      </c>
    </row>
    <row r="135" spans="1:14" ht="27.75" thickBot="1" x14ac:dyDescent="0.3">
      <c r="A135" s="111">
        <v>36901</v>
      </c>
      <c r="B135" s="112" t="s">
        <v>805</v>
      </c>
      <c r="C135" s="113" t="s">
        <v>780</v>
      </c>
      <c r="D135" s="112" t="s">
        <v>810</v>
      </c>
      <c r="E135" s="114"/>
      <c r="F135" s="114"/>
      <c r="G135" s="115" t="s">
        <v>455</v>
      </c>
      <c r="H135" s="114">
        <v>1</v>
      </c>
      <c r="I135" s="115" t="s">
        <v>781</v>
      </c>
      <c r="J135" s="115" t="s">
        <v>782</v>
      </c>
      <c r="K135" s="115" t="s">
        <v>45</v>
      </c>
      <c r="L135" s="115" t="s">
        <v>45</v>
      </c>
      <c r="M135" s="115" t="s">
        <v>45</v>
      </c>
      <c r="N135" s="116">
        <v>1</v>
      </c>
    </row>
    <row r="136" spans="1:14" x14ac:dyDescent="0.25">
      <c r="A136" s="95" t="s">
        <v>714</v>
      </c>
      <c r="B136" s="1"/>
      <c r="C136" s="36"/>
      <c r="D136" s="1">
        <f>COUNT(H138:H169)</f>
        <v>31</v>
      </c>
      <c r="E136" s="3"/>
      <c r="F136" s="3"/>
      <c r="G136" s="8"/>
      <c r="H136" s="3"/>
      <c r="I136" s="120"/>
      <c r="J136" s="8"/>
      <c r="K136" s="8"/>
      <c r="L136" s="8"/>
      <c r="M136" s="8"/>
      <c r="N136" s="41"/>
    </row>
    <row r="137" spans="1:14" x14ac:dyDescent="0.25">
      <c r="A137" s="2"/>
      <c r="B137" s="1"/>
      <c r="C137" s="36"/>
      <c r="D137" s="1"/>
      <c r="E137" s="3"/>
      <c r="F137" s="3"/>
      <c r="G137" s="8"/>
      <c r="H137" s="3"/>
      <c r="I137" s="120"/>
      <c r="J137" s="8"/>
      <c r="K137" s="8"/>
      <c r="L137" s="8"/>
      <c r="M137" s="8"/>
      <c r="N137" s="41"/>
    </row>
    <row r="138" spans="1:14" x14ac:dyDescent="0.25">
      <c r="A138" s="63"/>
      <c r="B138" s="33"/>
      <c r="C138" s="52"/>
      <c r="D138" s="33"/>
      <c r="E138" s="53"/>
      <c r="F138" s="53"/>
      <c r="G138" s="56"/>
      <c r="H138" s="53"/>
      <c r="I138" s="120"/>
      <c r="J138" s="56"/>
      <c r="K138" s="56"/>
      <c r="L138" s="56"/>
      <c r="M138" s="56"/>
      <c r="N138" s="62"/>
    </row>
    <row r="139" spans="1:14" ht="41.25" customHeight="1" x14ac:dyDescent="0.25">
      <c r="A139" s="63">
        <v>36900</v>
      </c>
      <c r="B139" s="33" t="s">
        <v>40</v>
      </c>
      <c r="C139" s="52" t="s">
        <v>795</v>
      </c>
      <c r="D139" s="33" t="s">
        <v>808</v>
      </c>
      <c r="E139" s="53"/>
      <c r="F139" s="53"/>
      <c r="G139" s="56" t="s">
        <v>455</v>
      </c>
      <c r="H139" s="53">
        <v>1</v>
      </c>
      <c r="I139" s="120" t="s">
        <v>796</v>
      </c>
      <c r="J139" s="33" t="s">
        <v>797</v>
      </c>
      <c r="K139" s="56" t="s">
        <v>45</v>
      </c>
      <c r="L139" s="56" t="s">
        <v>799</v>
      </c>
      <c r="M139" s="56" t="s">
        <v>799</v>
      </c>
      <c r="N139" s="62"/>
    </row>
    <row r="140" spans="1:14" ht="42.75" customHeight="1" x14ac:dyDescent="0.25">
      <c r="A140" s="63">
        <v>36900</v>
      </c>
      <c r="B140" s="33" t="s">
        <v>40</v>
      </c>
      <c r="C140" s="52" t="s">
        <v>792</v>
      </c>
      <c r="D140" s="33"/>
      <c r="E140" s="53"/>
      <c r="F140" s="53"/>
      <c r="G140" s="56" t="s">
        <v>455</v>
      </c>
      <c r="H140" s="53">
        <v>1</v>
      </c>
      <c r="I140" s="120" t="s">
        <v>791</v>
      </c>
      <c r="J140" s="56" t="s">
        <v>794</v>
      </c>
      <c r="K140" s="56" t="s">
        <v>45</v>
      </c>
      <c r="L140" s="56" t="s">
        <v>799</v>
      </c>
      <c r="M140" s="56" t="s">
        <v>45</v>
      </c>
      <c r="N140" s="62"/>
    </row>
    <row r="141" spans="1:14" ht="67.5" customHeight="1" x14ac:dyDescent="0.25">
      <c r="A141" s="63">
        <v>36900</v>
      </c>
      <c r="B141" s="33" t="s">
        <v>40</v>
      </c>
      <c r="C141" s="33" t="s">
        <v>789</v>
      </c>
      <c r="D141" s="33"/>
      <c r="E141" s="53"/>
      <c r="F141" s="53"/>
      <c r="G141" s="56" t="s">
        <v>455</v>
      </c>
      <c r="H141" s="53">
        <v>1</v>
      </c>
      <c r="I141" s="120" t="s">
        <v>788</v>
      </c>
      <c r="J141" s="56" t="s">
        <v>794</v>
      </c>
      <c r="K141" s="56" t="s">
        <v>45</v>
      </c>
      <c r="L141" s="56" t="s">
        <v>45</v>
      </c>
      <c r="M141" s="56" t="s">
        <v>45</v>
      </c>
      <c r="N141" s="62"/>
    </row>
    <row r="142" spans="1:14" ht="40.5" customHeight="1" x14ac:dyDescent="0.25">
      <c r="A142" s="63">
        <v>36900</v>
      </c>
      <c r="B142" s="33" t="s">
        <v>40</v>
      </c>
      <c r="C142" s="52" t="s">
        <v>790</v>
      </c>
      <c r="D142" s="33"/>
      <c r="E142" s="53"/>
      <c r="F142" s="53"/>
      <c r="G142" s="56"/>
      <c r="H142" s="53">
        <v>1</v>
      </c>
      <c r="I142" s="120" t="s">
        <v>787</v>
      </c>
      <c r="J142" s="56" t="s">
        <v>794</v>
      </c>
      <c r="K142" s="56" t="s">
        <v>45</v>
      </c>
      <c r="L142" s="56" t="s">
        <v>799</v>
      </c>
      <c r="M142" s="56" t="s">
        <v>799</v>
      </c>
      <c r="N142" s="62"/>
    </row>
    <row r="143" spans="1:14" ht="45.75" customHeight="1" x14ac:dyDescent="0.25">
      <c r="A143" s="63">
        <v>36900</v>
      </c>
      <c r="B143" s="33" t="s">
        <v>40</v>
      </c>
      <c r="C143" s="52" t="s">
        <v>786</v>
      </c>
      <c r="D143" s="33"/>
      <c r="E143" s="53"/>
      <c r="F143" s="53"/>
      <c r="G143" s="56" t="s">
        <v>455</v>
      </c>
      <c r="H143" s="53">
        <v>1</v>
      </c>
      <c r="I143" s="120" t="s">
        <v>784</v>
      </c>
      <c r="J143" s="56" t="s">
        <v>794</v>
      </c>
      <c r="K143" s="56" t="s">
        <v>45</v>
      </c>
      <c r="L143" s="56" t="s">
        <v>45</v>
      </c>
      <c r="M143" s="56" t="s">
        <v>45</v>
      </c>
      <c r="N143" s="62"/>
    </row>
    <row r="144" spans="1:14" ht="64.5" customHeight="1" x14ac:dyDescent="0.25">
      <c r="A144" s="63">
        <v>36900</v>
      </c>
      <c r="B144" s="33" t="s">
        <v>40</v>
      </c>
      <c r="C144" s="52" t="s">
        <v>793</v>
      </c>
      <c r="D144" s="33"/>
      <c r="E144" s="53"/>
      <c r="F144" s="53"/>
      <c r="G144" s="56" t="s">
        <v>455</v>
      </c>
      <c r="H144" s="53">
        <v>1</v>
      </c>
      <c r="I144" s="120" t="s">
        <v>785</v>
      </c>
      <c r="J144" s="56" t="s">
        <v>794</v>
      </c>
      <c r="K144" s="56" t="s">
        <v>45</v>
      </c>
      <c r="L144" s="56" t="s">
        <v>799</v>
      </c>
      <c r="M144" s="56" t="s">
        <v>45</v>
      </c>
      <c r="N144" s="62"/>
    </row>
    <row r="145" spans="1:14" ht="54" x14ac:dyDescent="0.25">
      <c r="A145" s="63">
        <v>36899</v>
      </c>
      <c r="B145" s="33" t="s">
        <v>40</v>
      </c>
      <c r="C145" s="52" t="s">
        <v>778</v>
      </c>
      <c r="D145" s="33" t="s">
        <v>383</v>
      </c>
      <c r="E145" s="53"/>
      <c r="F145" s="53"/>
      <c r="G145" s="56" t="s">
        <v>455</v>
      </c>
      <c r="H145" s="53">
        <v>1</v>
      </c>
      <c r="I145" s="120" t="s">
        <v>769</v>
      </c>
      <c r="J145" s="56" t="s">
        <v>735</v>
      </c>
      <c r="K145" s="56" t="s">
        <v>45</v>
      </c>
      <c r="L145" s="56" t="s">
        <v>799</v>
      </c>
      <c r="M145" s="56" t="s">
        <v>799</v>
      </c>
      <c r="N145" s="62"/>
    </row>
    <row r="146" spans="1:14" ht="54" x14ac:dyDescent="0.25">
      <c r="A146" s="63">
        <v>36899</v>
      </c>
      <c r="B146" s="33" t="s">
        <v>40</v>
      </c>
      <c r="C146" s="52" t="s">
        <v>777</v>
      </c>
      <c r="D146" s="33" t="s">
        <v>383</v>
      </c>
      <c r="E146" s="53"/>
      <c r="F146" s="53"/>
      <c r="G146" s="56" t="s">
        <v>455</v>
      </c>
      <c r="H146" s="53">
        <v>1</v>
      </c>
      <c r="I146" s="120" t="s">
        <v>769</v>
      </c>
      <c r="J146" s="56" t="s">
        <v>735</v>
      </c>
      <c r="K146" s="56" t="s">
        <v>45</v>
      </c>
      <c r="L146" s="56" t="s">
        <v>799</v>
      </c>
      <c r="M146" s="56" t="s">
        <v>799</v>
      </c>
      <c r="N146" s="62"/>
    </row>
    <row r="147" spans="1:14" ht="54" x14ac:dyDescent="0.25">
      <c r="A147" s="63">
        <v>36899</v>
      </c>
      <c r="B147" s="33" t="s">
        <v>40</v>
      </c>
      <c r="C147" s="52" t="s">
        <v>776</v>
      </c>
      <c r="D147" s="33" t="s">
        <v>383</v>
      </c>
      <c r="E147" s="53"/>
      <c r="F147" s="53"/>
      <c r="G147" s="56" t="s">
        <v>455</v>
      </c>
      <c r="H147" s="53">
        <v>1</v>
      </c>
      <c r="I147" s="120" t="s">
        <v>769</v>
      </c>
      <c r="J147" s="56" t="s">
        <v>735</v>
      </c>
      <c r="K147" s="56" t="s">
        <v>45</v>
      </c>
      <c r="L147" s="56" t="s">
        <v>799</v>
      </c>
      <c r="M147" s="56" t="s">
        <v>799</v>
      </c>
      <c r="N147" s="62"/>
    </row>
    <row r="148" spans="1:14" ht="27" x14ac:dyDescent="0.25">
      <c r="A148" s="63">
        <v>36899</v>
      </c>
      <c r="B148" s="33" t="s">
        <v>40</v>
      </c>
      <c r="C148" s="52" t="s">
        <v>216</v>
      </c>
      <c r="D148" s="33" t="s">
        <v>808</v>
      </c>
      <c r="E148" s="53"/>
      <c r="F148" s="53"/>
      <c r="G148" s="56" t="s">
        <v>455</v>
      </c>
      <c r="H148" s="53">
        <v>1</v>
      </c>
      <c r="I148" s="120" t="s">
        <v>775</v>
      </c>
      <c r="J148" s="56" t="s">
        <v>743</v>
      </c>
      <c r="K148" s="56" t="s">
        <v>45</v>
      </c>
      <c r="L148" s="56" t="s">
        <v>799</v>
      </c>
      <c r="M148" s="56" t="s">
        <v>799</v>
      </c>
      <c r="N148" s="62"/>
    </row>
    <row r="149" spans="1:14" ht="54" x14ac:dyDescent="0.25">
      <c r="A149" s="63">
        <v>36899</v>
      </c>
      <c r="B149" s="33" t="s">
        <v>40</v>
      </c>
      <c r="C149" s="52" t="s">
        <v>600</v>
      </c>
      <c r="D149" s="33" t="s">
        <v>383</v>
      </c>
      <c r="E149" s="53"/>
      <c r="F149" s="53"/>
      <c r="G149" s="56" t="s">
        <v>455</v>
      </c>
      <c r="H149" s="53">
        <v>1</v>
      </c>
      <c r="I149" s="120" t="s">
        <v>766</v>
      </c>
      <c r="J149" s="56" t="s">
        <v>767</v>
      </c>
      <c r="K149" s="56" t="s">
        <v>45</v>
      </c>
      <c r="L149" s="56" t="s">
        <v>45</v>
      </c>
      <c r="M149" s="56" t="s">
        <v>45</v>
      </c>
      <c r="N149" s="62"/>
    </row>
    <row r="150" spans="1:14" ht="54" x14ac:dyDescent="0.25">
      <c r="A150" s="63">
        <v>36899</v>
      </c>
      <c r="B150" s="33" t="s">
        <v>40</v>
      </c>
      <c r="C150" s="123" t="s">
        <v>770</v>
      </c>
      <c r="D150" s="33" t="s">
        <v>383</v>
      </c>
      <c r="E150" s="53"/>
      <c r="F150" s="53"/>
      <c r="G150" s="56" t="s">
        <v>455</v>
      </c>
      <c r="H150" s="53">
        <v>1</v>
      </c>
      <c r="I150" s="120" t="s">
        <v>769</v>
      </c>
      <c r="J150" s="56" t="s">
        <v>735</v>
      </c>
      <c r="K150" s="56" t="s">
        <v>45</v>
      </c>
      <c r="L150" s="56" t="s">
        <v>799</v>
      </c>
      <c r="M150" s="56" t="s">
        <v>799</v>
      </c>
      <c r="N150" s="62"/>
    </row>
    <row r="151" spans="1:14" ht="69" customHeight="1" x14ac:dyDescent="0.25">
      <c r="A151" s="63">
        <v>36899</v>
      </c>
      <c r="B151" s="33" t="s">
        <v>40</v>
      </c>
      <c r="C151" s="52" t="s">
        <v>768</v>
      </c>
      <c r="D151" s="33" t="s">
        <v>383</v>
      </c>
      <c r="E151" s="53"/>
      <c r="F151" s="53"/>
      <c r="G151" s="56" t="s">
        <v>455</v>
      </c>
      <c r="H151" s="53">
        <v>1</v>
      </c>
      <c r="I151" s="120" t="s">
        <v>769</v>
      </c>
      <c r="J151" s="56" t="s">
        <v>735</v>
      </c>
      <c r="K151" s="56" t="s">
        <v>45</v>
      </c>
      <c r="L151" s="56" t="s">
        <v>799</v>
      </c>
      <c r="M151" s="56" t="s">
        <v>799</v>
      </c>
      <c r="N151" s="62">
        <v>1</v>
      </c>
    </row>
    <row r="152" spans="1:14" ht="67.5" customHeight="1" x14ac:dyDescent="0.25">
      <c r="A152" s="63">
        <v>36896</v>
      </c>
      <c r="B152" s="33" t="s">
        <v>40</v>
      </c>
      <c r="C152" s="52" t="s">
        <v>600</v>
      </c>
      <c r="D152" s="33" t="s">
        <v>383</v>
      </c>
      <c r="E152" s="53"/>
      <c r="F152" s="53"/>
      <c r="G152" s="56" t="s">
        <v>455</v>
      </c>
      <c r="H152" s="53">
        <v>1</v>
      </c>
      <c r="I152" s="120" t="s">
        <v>766</v>
      </c>
      <c r="J152" s="56" t="s">
        <v>767</v>
      </c>
      <c r="K152" s="56" t="s">
        <v>45</v>
      </c>
      <c r="L152" s="56" t="s">
        <v>45</v>
      </c>
      <c r="M152" s="56" t="s">
        <v>45</v>
      </c>
      <c r="N152" s="62">
        <v>1</v>
      </c>
    </row>
    <row r="153" spans="1:14" ht="27" x14ac:dyDescent="0.25">
      <c r="A153" s="63">
        <v>36896</v>
      </c>
      <c r="B153" s="33" t="s">
        <v>40</v>
      </c>
      <c r="C153" s="52" t="s">
        <v>747</v>
      </c>
      <c r="D153" s="33" t="s">
        <v>383</v>
      </c>
      <c r="E153" s="53"/>
      <c r="F153" s="53"/>
      <c r="G153" s="56" t="s">
        <v>455</v>
      </c>
      <c r="H153" s="53">
        <v>1</v>
      </c>
      <c r="I153" s="120" t="s">
        <v>748</v>
      </c>
      <c r="J153" s="33" t="s">
        <v>735</v>
      </c>
      <c r="K153" s="56" t="s">
        <v>45</v>
      </c>
      <c r="L153" s="56" t="s">
        <v>45</v>
      </c>
      <c r="M153" s="56" t="s">
        <v>45</v>
      </c>
      <c r="N153" s="62">
        <v>1</v>
      </c>
    </row>
    <row r="154" spans="1:14" ht="27" x14ac:dyDescent="0.25">
      <c r="A154" s="63">
        <v>36896</v>
      </c>
      <c r="B154" s="33" t="s">
        <v>40</v>
      </c>
      <c r="C154" s="52" t="s">
        <v>744</v>
      </c>
      <c r="D154" s="33" t="s">
        <v>745</v>
      </c>
      <c r="E154" s="53"/>
      <c r="F154" s="53"/>
      <c r="G154" s="56" t="s">
        <v>455</v>
      </c>
      <c r="H154" s="53">
        <v>1</v>
      </c>
      <c r="I154" s="120" t="s">
        <v>746</v>
      </c>
      <c r="J154" s="56" t="s">
        <v>743</v>
      </c>
      <c r="K154" s="56" t="s">
        <v>45</v>
      </c>
      <c r="L154" s="56" t="s">
        <v>45</v>
      </c>
      <c r="M154" s="56" t="s">
        <v>45</v>
      </c>
      <c r="N154" s="62">
        <v>1</v>
      </c>
    </row>
    <row r="155" spans="1:14" ht="108" customHeight="1" x14ac:dyDescent="0.25">
      <c r="A155" s="63">
        <v>36895</v>
      </c>
      <c r="B155" s="33" t="s">
        <v>40</v>
      </c>
      <c r="C155" s="52" t="s">
        <v>737</v>
      </c>
      <c r="D155" s="33" t="s">
        <v>383</v>
      </c>
      <c r="E155" s="53"/>
      <c r="F155" s="53"/>
      <c r="G155" s="56" t="s">
        <v>455</v>
      </c>
      <c r="H155" s="53">
        <v>3</v>
      </c>
      <c r="I155" s="120" t="s">
        <v>740</v>
      </c>
      <c r="J155" s="56" t="s">
        <v>741</v>
      </c>
      <c r="K155" s="56" t="s">
        <v>666</v>
      </c>
      <c r="L155" s="56" t="s">
        <v>799</v>
      </c>
      <c r="M155" s="56" t="s">
        <v>799</v>
      </c>
      <c r="N155" s="62">
        <v>2</v>
      </c>
    </row>
    <row r="156" spans="1:14" ht="27" x14ac:dyDescent="0.25">
      <c r="A156" s="63">
        <v>36895</v>
      </c>
      <c r="B156" s="33" t="s">
        <v>40</v>
      </c>
      <c r="C156" s="52" t="s">
        <v>625</v>
      </c>
      <c r="D156" s="33" t="s">
        <v>808</v>
      </c>
      <c r="E156" s="53"/>
      <c r="F156" s="53"/>
      <c r="G156" s="56" t="s">
        <v>455</v>
      </c>
      <c r="H156" s="53">
        <v>3</v>
      </c>
      <c r="I156" s="120" t="s">
        <v>718</v>
      </c>
      <c r="J156" s="78" t="s">
        <v>736</v>
      </c>
      <c r="K156" s="56" t="s">
        <v>45</v>
      </c>
      <c r="L156" s="56" t="s">
        <v>45</v>
      </c>
      <c r="M156" s="56" t="s">
        <v>45</v>
      </c>
      <c r="N156" s="62">
        <v>1</v>
      </c>
    </row>
    <row r="157" spans="1:14" ht="27" x14ac:dyDescent="0.25">
      <c r="A157" s="63">
        <v>36895</v>
      </c>
      <c r="B157" s="33" t="s">
        <v>40</v>
      </c>
      <c r="C157" s="52" t="s">
        <v>716</v>
      </c>
      <c r="D157" s="33" t="s">
        <v>383</v>
      </c>
      <c r="E157" s="53"/>
      <c r="F157" s="53"/>
      <c r="G157" s="56" t="s">
        <v>455</v>
      </c>
      <c r="H157" s="53">
        <v>1</v>
      </c>
      <c r="I157" s="120" t="s">
        <v>717</v>
      </c>
      <c r="J157" s="56" t="s">
        <v>735</v>
      </c>
      <c r="K157" s="56" t="s">
        <v>45</v>
      </c>
      <c r="L157" s="56" t="s">
        <v>799</v>
      </c>
      <c r="M157" s="56" t="s">
        <v>45</v>
      </c>
      <c r="N157" s="62">
        <v>1</v>
      </c>
    </row>
    <row r="158" spans="1:14" ht="27" x14ac:dyDescent="0.25">
      <c r="A158" s="63">
        <v>36895</v>
      </c>
      <c r="B158" s="33" t="s">
        <v>40</v>
      </c>
      <c r="C158" s="52" t="s">
        <v>715</v>
      </c>
      <c r="D158" s="33" t="s">
        <v>808</v>
      </c>
      <c r="E158" s="53"/>
      <c r="F158" s="53"/>
      <c r="G158" s="56" t="s">
        <v>455</v>
      </c>
      <c r="H158" s="53">
        <v>1</v>
      </c>
      <c r="I158" s="120" t="s">
        <v>742</v>
      </c>
      <c r="J158" s="56" t="s">
        <v>743</v>
      </c>
      <c r="K158" s="56" t="s">
        <v>45</v>
      </c>
      <c r="L158" s="56" t="s">
        <v>45</v>
      </c>
      <c r="M158" s="56" t="s">
        <v>45</v>
      </c>
      <c r="N158" s="62">
        <v>1</v>
      </c>
    </row>
    <row r="159" spans="1:14" ht="78.75" customHeight="1" x14ac:dyDescent="0.25">
      <c r="A159" s="75">
        <v>36894</v>
      </c>
      <c r="B159" s="76" t="s">
        <v>40</v>
      </c>
      <c r="C159" s="52" t="s">
        <v>711</v>
      </c>
      <c r="D159" s="55"/>
      <c r="E159" s="53"/>
      <c r="F159" s="53"/>
      <c r="G159" s="56" t="s">
        <v>455</v>
      </c>
      <c r="H159" s="53">
        <v>1</v>
      </c>
      <c r="I159" s="120" t="s">
        <v>712</v>
      </c>
      <c r="J159" s="56" t="s">
        <v>713</v>
      </c>
      <c r="K159" s="56" t="s">
        <v>666</v>
      </c>
      <c r="L159" s="56" t="s">
        <v>799</v>
      </c>
      <c r="M159" s="56" t="s">
        <v>799</v>
      </c>
      <c r="N159" s="62">
        <v>1</v>
      </c>
    </row>
    <row r="160" spans="1:14" ht="27" x14ac:dyDescent="0.25">
      <c r="A160" s="75">
        <v>36894</v>
      </c>
      <c r="B160" s="76" t="s">
        <v>40</v>
      </c>
      <c r="C160" s="52" t="s">
        <v>708</v>
      </c>
      <c r="D160" s="33"/>
      <c r="E160" s="53"/>
      <c r="F160" s="53"/>
      <c r="G160" s="56" t="s">
        <v>455</v>
      </c>
      <c r="H160" s="53">
        <v>1</v>
      </c>
      <c r="I160" s="120" t="s">
        <v>709</v>
      </c>
      <c r="J160" s="124" t="s">
        <v>710</v>
      </c>
      <c r="K160" s="56" t="s">
        <v>45</v>
      </c>
      <c r="L160" s="56" t="s">
        <v>45</v>
      </c>
      <c r="M160" s="56" t="s">
        <v>799</v>
      </c>
      <c r="N160" s="62">
        <v>1</v>
      </c>
    </row>
    <row r="161" spans="1:14" ht="27" x14ac:dyDescent="0.25">
      <c r="A161" s="75">
        <v>36894</v>
      </c>
      <c r="B161" s="76" t="s">
        <v>40</v>
      </c>
      <c r="C161" s="52" t="s">
        <v>703</v>
      </c>
      <c r="D161" s="33" t="s">
        <v>704</v>
      </c>
      <c r="E161" s="53"/>
      <c r="F161" s="53"/>
      <c r="G161" s="56"/>
      <c r="H161" s="53">
        <v>3</v>
      </c>
      <c r="I161" s="120" t="s">
        <v>705</v>
      </c>
      <c r="J161" s="56" t="s">
        <v>706</v>
      </c>
      <c r="K161" s="56" t="s">
        <v>666</v>
      </c>
      <c r="L161" s="56" t="s">
        <v>799</v>
      </c>
      <c r="M161" s="56" t="s">
        <v>799</v>
      </c>
      <c r="N161" s="62">
        <v>1</v>
      </c>
    </row>
    <row r="162" spans="1:14" ht="67.5" x14ac:dyDescent="0.25">
      <c r="A162" s="75">
        <v>36894</v>
      </c>
      <c r="B162" s="76" t="s">
        <v>40</v>
      </c>
      <c r="C162" s="52" t="s">
        <v>670</v>
      </c>
      <c r="D162" s="33" t="s">
        <v>383</v>
      </c>
      <c r="E162" s="53"/>
      <c r="F162" s="53"/>
      <c r="G162" s="56" t="s">
        <v>671</v>
      </c>
      <c r="H162" s="53">
        <v>1</v>
      </c>
      <c r="I162" s="120" t="s">
        <v>675</v>
      </c>
      <c r="J162" s="56" t="s">
        <v>702</v>
      </c>
      <c r="K162" s="56" t="s">
        <v>45</v>
      </c>
      <c r="L162" s="56" t="s">
        <v>799</v>
      </c>
      <c r="M162" s="56" t="s">
        <v>45</v>
      </c>
      <c r="N162" s="62">
        <v>1</v>
      </c>
    </row>
    <row r="163" spans="1:14" ht="27" x14ac:dyDescent="0.25">
      <c r="A163" s="75">
        <v>36894</v>
      </c>
      <c r="B163" s="76" t="s">
        <v>40</v>
      </c>
      <c r="C163" s="52" t="s">
        <v>667</v>
      </c>
      <c r="D163" s="33" t="s">
        <v>668</v>
      </c>
      <c r="E163" s="53"/>
      <c r="F163" s="53"/>
      <c r="G163" s="56" t="s">
        <v>455</v>
      </c>
      <c r="H163" s="53">
        <v>1</v>
      </c>
      <c r="I163" s="120" t="s">
        <v>669</v>
      </c>
      <c r="J163" s="78" t="s">
        <v>660</v>
      </c>
      <c r="K163" s="56" t="s">
        <v>45</v>
      </c>
      <c r="L163" s="56" t="s">
        <v>45</v>
      </c>
      <c r="M163" s="56" t="s">
        <v>45</v>
      </c>
      <c r="N163" s="62">
        <v>1</v>
      </c>
    </row>
    <row r="164" spans="1:14" ht="27" x14ac:dyDescent="0.25">
      <c r="A164" s="75">
        <v>36894</v>
      </c>
      <c r="B164" s="76" t="s">
        <v>40</v>
      </c>
      <c r="C164" s="52" t="s">
        <v>663</v>
      </c>
      <c r="D164" s="33" t="s">
        <v>383</v>
      </c>
      <c r="E164" s="53"/>
      <c r="F164" s="53"/>
      <c r="G164" s="56" t="s">
        <v>455</v>
      </c>
      <c r="H164" s="53">
        <v>1</v>
      </c>
      <c r="I164" s="120" t="s">
        <v>664</v>
      </c>
      <c r="J164" s="56" t="s">
        <v>665</v>
      </c>
      <c r="K164" s="56" t="s">
        <v>666</v>
      </c>
      <c r="L164" s="56" t="s">
        <v>799</v>
      </c>
      <c r="M164" s="56" t="s">
        <v>799</v>
      </c>
      <c r="N164" s="62">
        <v>1</v>
      </c>
    </row>
    <row r="165" spans="1:14" s="80" customFormat="1" ht="55.5" customHeight="1" x14ac:dyDescent="0.25">
      <c r="A165" s="75">
        <v>36894</v>
      </c>
      <c r="B165" s="76" t="s">
        <v>40</v>
      </c>
      <c r="C165" s="77" t="s">
        <v>600</v>
      </c>
      <c r="D165" s="76" t="s">
        <v>383</v>
      </c>
      <c r="E165" s="59"/>
      <c r="F165" s="59"/>
      <c r="G165" s="78" t="s">
        <v>493</v>
      </c>
      <c r="H165" s="59">
        <v>3</v>
      </c>
      <c r="I165" s="120" t="s">
        <v>662</v>
      </c>
      <c r="J165" s="78" t="s">
        <v>661</v>
      </c>
      <c r="K165" s="78" t="s">
        <v>45</v>
      </c>
      <c r="L165" s="78" t="s">
        <v>45</v>
      </c>
      <c r="M165" s="78" t="s">
        <v>45</v>
      </c>
      <c r="N165" s="79">
        <v>1</v>
      </c>
    </row>
    <row r="166" spans="1:14" s="80" customFormat="1" ht="27" x14ac:dyDescent="0.25">
      <c r="A166" s="75">
        <v>36894</v>
      </c>
      <c r="B166" s="76" t="s">
        <v>40</v>
      </c>
      <c r="C166" s="77" t="s">
        <v>216</v>
      </c>
      <c r="D166" s="76" t="s">
        <v>808</v>
      </c>
      <c r="E166" s="59"/>
      <c r="F166" s="59"/>
      <c r="G166" s="78" t="s">
        <v>493</v>
      </c>
      <c r="H166" s="59">
        <v>1</v>
      </c>
      <c r="I166" s="120" t="s">
        <v>659</v>
      </c>
      <c r="J166" s="78" t="s">
        <v>660</v>
      </c>
      <c r="K166" s="78" t="s">
        <v>45</v>
      </c>
      <c r="L166" s="78" t="s">
        <v>45</v>
      </c>
      <c r="M166" s="78" t="s">
        <v>45</v>
      </c>
      <c r="N166" s="79">
        <v>1</v>
      </c>
    </row>
    <row r="167" spans="1:14" s="80" customFormat="1" ht="27" x14ac:dyDescent="0.25">
      <c r="A167" s="75">
        <v>36894</v>
      </c>
      <c r="B167" s="76" t="s">
        <v>40</v>
      </c>
      <c r="C167" s="77" t="s">
        <v>625</v>
      </c>
      <c r="D167" s="76" t="s">
        <v>808</v>
      </c>
      <c r="E167" s="59"/>
      <c r="F167" s="59"/>
      <c r="G167" s="78" t="s">
        <v>493</v>
      </c>
      <c r="H167" s="59">
        <v>3</v>
      </c>
      <c r="I167" s="120" t="s">
        <v>657</v>
      </c>
      <c r="J167" s="78" t="s">
        <v>658</v>
      </c>
      <c r="K167" s="78" t="s">
        <v>45</v>
      </c>
      <c r="L167" s="78" t="s">
        <v>45</v>
      </c>
      <c r="M167" s="78" t="s">
        <v>45</v>
      </c>
      <c r="N167" s="79">
        <v>1</v>
      </c>
    </row>
    <row r="168" spans="1:14" s="80" customFormat="1" ht="27" x14ac:dyDescent="0.25">
      <c r="A168" s="75">
        <v>36894</v>
      </c>
      <c r="B168" s="76" t="s">
        <v>40</v>
      </c>
      <c r="C168" s="77" t="s">
        <v>626</v>
      </c>
      <c r="D168" s="76" t="s">
        <v>808</v>
      </c>
      <c r="E168" s="59"/>
      <c r="F168" s="59"/>
      <c r="G168" s="78" t="s">
        <v>493</v>
      </c>
      <c r="H168" s="59">
        <v>3</v>
      </c>
      <c r="I168" s="120" t="s">
        <v>657</v>
      </c>
      <c r="J168" s="78" t="s">
        <v>658</v>
      </c>
      <c r="K168" s="78" t="s">
        <v>45</v>
      </c>
      <c r="L168" s="78" t="s">
        <v>45</v>
      </c>
      <c r="M168" s="78" t="s">
        <v>45</v>
      </c>
      <c r="N168" s="79">
        <v>1</v>
      </c>
    </row>
    <row r="169" spans="1:14" s="80" customFormat="1" ht="41.25" customHeight="1" thickBot="1" x14ac:dyDescent="0.3">
      <c r="A169" s="111">
        <v>36894</v>
      </c>
      <c r="B169" s="112" t="s">
        <v>40</v>
      </c>
      <c r="C169" s="113" t="s">
        <v>615</v>
      </c>
      <c r="D169" s="112" t="s">
        <v>808</v>
      </c>
      <c r="E169" s="114"/>
      <c r="F169" s="114"/>
      <c r="G169" s="115" t="s">
        <v>493</v>
      </c>
      <c r="H169" s="114">
        <v>3</v>
      </c>
      <c r="I169" s="121" t="s">
        <v>655</v>
      </c>
      <c r="J169" s="115" t="s">
        <v>656</v>
      </c>
      <c r="K169" s="115" t="s">
        <v>45</v>
      </c>
      <c r="L169" s="115" t="s">
        <v>799</v>
      </c>
      <c r="M169" s="115" t="s">
        <v>799</v>
      </c>
      <c r="N169" s="116">
        <v>1</v>
      </c>
    </row>
    <row r="170" spans="1:14" s="80" customFormat="1" x14ac:dyDescent="0.25">
      <c r="A170" s="95" t="s">
        <v>607</v>
      </c>
      <c r="B170" s="96"/>
      <c r="C170" s="97"/>
      <c r="D170" s="96">
        <f>COUNT(H172:H188)</f>
        <v>16</v>
      </c>
      <c r="E170" s="98"/>
      <c r="F170" s="98"/>
      <c r="G170" s="99"/>
      <c r="H170" s="98"/>
      <c r="I170" s="120"/>
      <c r="J170" s="99"/>
      <c r="K170" s="99"/>
      <c r="L170" s="99"/>
      <c r="M170" s="99"/>
      <c r="N170" s="100"/>
    </row>
    <row r="171" spans="1:14" s="80" customFormat="1" x14ac:dyDescent="0.25">
      <c r="A171" s="75"/>
      <c r="B171" s="76"/>
      <c r="C171" s="77"/>
      <c r="D171" s="76"/>
      <c r="E171" s="59"/>
      <c r="F171" s="59"/>
      <c r="G171" s="78"/>
      <c r="H171" s="59"/>
      <c r="I171" s="120"/>
      <c r="J171" s="78"/>
      <c r="K171" s="78"/>
      <c r="L171" s="78"/>
      <c r="M171" s="78"/>
      <c r="N171" s="79"/>
    </row>
    <row r="172" spans="1:14" s="80" customFormat="1" x14ac:dyDescent="0.25">
      <c r="A172" s="75"/>
      <c r="B172" s="76"/>
      <c r="C172" s="77"/>
      <c r="D172" s="76"/>
      <c r="E172" s="59"/>
      <c r="F172" s="59"/>
      <c r="G172" s="78"/>
      <c r="H172" s="59"/>
      <c r="I172" s="120"/>
      <c r="J172" s="78"/>
      <c r="K172" s="78"/>
      <c r="L172" s="78"/>
      <c r="M172" s="78"/>
      <c r="N172" s="79"/>
    </row>
    <row r="173" spans="1:14" s="80" customFormat="1" ht="40.5" x14ac:dyDescent="0.25">
      <c r="A173" s="75">
        <v>36893</v>
      </c>
      <c r="B173" s="76" t="s">
        <v>40</v>
      </c>
      <c r="C173" s="77" t="s">
        <v>633</v>
      </c>
      <c r="D173" s="76"/>
      <c r="E173" s="59"/>
      <c r="F173" s="59"/>
      <c r="G173" s="78" t="s">
        <v>805</v>
      </c>
      <c r="H173" s="59">
        <v>1</v>
      </c>
      <c r="I173" s="120" t="s">
        <v>634</v>
      </c>
      <c r="J173" s="78" t="s">
        <v>707</v>
      </c>
      <c r="K173" s="78" t="s">
        <v>799</v>
      </c>
      <c r="L173" s="78" t="s">
        <v>45</v>
      </c>
      <c r="M173" s="78" t="s">
        <v>45</v>
      </c>
      <c r="N173" s="79">
        <v>1</v>
      </c>
    </row>
    <row r="174" spans="1:14" s="80" customFormat="1" ht="66" customHeight="1" x14ac:dyDescent="0.25">
      <c r="A174" s="75">
        <v>36893</v>
      </c>
      <c r="B174" s="76" t="s">
        <v>40</v>
      </c>
      <c r="C174" s="77" t="s">
        <v>600</v>
      </c>
      <c r="D174" s="76" t="s">
        <v>810</v>
      </c>
      <c r="E174" s="59"/>
      <c r="F174" s="59"/>
      <c r="G174" s="78" t="s">
        <v>455</v>
      </c>
      <c r="H174" s="59">
        <v>1</v>
      </c>
      <c r="I174" s="120" t="s">
        <v>631</v>
      </c>
      <c r="J174" s="78" t="s">
        <v>632</v>
      </c>
      <c r="K174" s="78" t="s">
        <v>45</v>
      </c>
      <c r="L174" s="78" t="s">
        <v>45</v>
      </c>
      <c r="M174" s="78" t="s">
        <v>45</v>
      </c>
      <c r="N174" s="79">
        <v>1</v>
      </c>
    </row>
    <row r="175" spans="1:14" s="80" customFormat="1" ht="27" x14ac:dyDescent="0.25">
      <c r="A175" s="75">
        <v>36893</v>
      </c>
      <c r="B175" s="76" t="s">
        <v>40</v>
      </c>
      <c r="C175" s="77" t="s">
        <v>626</v>
      </c>
      <c r="D175" s="76" t="s">
        <v>808</v>
      </c>
      <c r="E175" s="59"/>
      <c r="F175" s="59"/>
      <c r="G175" s="78" t="s">
        <v>455</v>
      </c>
      <c r="H175" s="59">
        <v>3</v>
      </c>
      <c r="I175" s="120" t="s">
        <v>627</v>
      </c>
      <c r="J175" s="78" t="s">
        <v>630</v>
      </c>
      <c r="K175" s="78" t="s">
        <v>45</v>
      </c>
      <c r="L175" s="78" t="s">
        <v>45</v>
      </c>
      <c r="M175" s="78" t="s">
        <v>45</v>
      </c>
      <c r="N175" s="79">
        <v>1</v>
      </c>
    </row>
    <row r="176" spans="1:14" s="80" customFormat="1" ht="27" x14ac:dyDescent="0.25">
      <c r="A176" s="75">
        <v>36893</v>
      </c>
      <c r="B176" s="76" t="s">
        <v>40</v>
      </c>
      <c r="C176" s="77" t="s">
        <v>625</v>
      </c>
      <c r="D176" s="76" t="s">
        <v>808</v>
      </c>
      <c r="E176" s="59"/>
      <c r="F176" s="59"/>
      <c r="G176" s="78" t="s">
        <v>455</v>
      </c>
      <c r="H176" s="59">
        <v>3</v>
      </c>
      <c r="I176" s="120" t="s">
        <v>627</v>
      </c>
      <c r="J176" s="78" t="s">
        <v>630</v>
      </c>
      <c r="K176" s="78" t="s">
        <v>45</v>
      </c>
      <c r="L176" s="78" t="s">
        <v>45</v>
      </c>
      <c r="M176" s="78" t="s">
        <v>45</v>
      </c>
      <c r="N176" s="79">
        <v>1</v>
      </c>
    </row>
    <row r="177" spans="1:14" s="80" customFormat="1" ht="52.5" customHeight="1" x14ac:dyDescent="0.25">
      <c r="A177" s="75">
        <v>36893</v>
      </c>
      <c r="B177" s="76" t="s">
        <v>40</v>
      </c>
      <c r="C177" s="76" t="s">
        <v>615</v>
      </c>
      <c r="D177" s="76" t="s">
        <v>808</v>
      </c>
      <c r="E177" s="59"/>
      <c r="F177" s="59"/>
      <c r="G177" s="78" t="s">
        <v>493</v>
      </c>
      <c r="H177" s="59">
        <v>3</v>
      </c>
      <c r="I177" s="120" t="s">
        <v>636</v>
      </c>
      <c r="J177" s="76" t="s">
        <v>635</v>
      </c>
      <c r="K177" s="78" t="s">
        <v>45</v>
      </c>
      <c r="L177" s="78" t="s">
        <v>799</v>
      </c>
      <c r="M177" s="78" t="s">
        <v>799</v>
      </c>
      <c r="N177" s="79">
        <v>2</v>
      </c>
    </row>
    <row r="178" spans="1:14" s="80" customFormat="1" ht="39" customHeight="1" x14ac:dyDescent="0.25">
      <c r="A178" s="75">
        <v>36889</v>
      </c>
      <c r="B178" s="76" t="s">
        <v>40</v>
      </c>
      <c r="C178" s="76" t="s">
        <v>615</v>
      </c>
      <c r="D178" s="76" t="s">
        <v>808</v>
      </c>
      <c r="E178" s="59"/>
      <c r="F178" s="59"/>
      <c r="G178" s="78" t="s">
        <v>455</v>
      </c>
      <c r="H178" s="59">
        <v>3</v>
      </c>
      <c r="I178" s="120" t="s">
        <v>654</v>
      </c>
      <c r="J178" s="78" t="s">
        <v>577</v>
      </c>
      <c r="K178" s="78" t="s">
        <v>45</v>
      </c>
      <c r="L178" s="78" t="s">
        <v>45</v>
      </c>
      <c r="M178" s="78" t="s">
        <v>45</v>
      </c>
      <c r="N178" s="79">
        <v>1</v>
      </c>
    </row>
    <row r="179" spans="1:14" s="80" customFormat="1" ht="27" x14ac:dyDescent="0.25">
      <c r="A179" s="75">
        <v>36889</v>
      </c>
      <c r="B179" s="76" t="s">
        <v>40</v>
      </c>
      <c r="C179" s="77" t="s">
        <v>611</v>
      </c>
      <c r="D179" s="76" t="s">
        <v>808</v>
      </c>
      <c r="E179" s="59"/>
      <c r="F179" s="59"/>
      <c r="G179" s="78" t="s">
        <v>612</v>
      </c>
      <c r="H179" s="59">
        <v>3</v>
      </c>
      <c r="I179" s="120" t="s">
        <v>613</v>
      </c>
      <c r="J179" s="78" t="s">
        <v>614</v>
      </c>
      <c r="K179" s="78" t="s">
        <v>45</v>
      </c>
      <c r="L179" s="78" t="s">
        <v>45</v>
      </c>
      <c r="M179" s="78" t="s">
        <v>45</v>
      </c>
      <c r="N179" s="79">
        <v>1</v>
      </c>
    </row>
    <row r="180" spans="1:14" s="80" customFormat="1" ht="40.5" x14ac:dyDescent="0.25">
      <c r="A180" s="75">
        <v>36889</v>
      </c>
      <c r="B180" s="76" t="s">
        <v>40</v>
      </c>
      <c r="C180" s="77" t="s">
        <v>600</v>
      </c>
      <c r="D180" s="76" t="s">
        <v>810</v>
      </c>
      <c r="E180" s="59"/>
      <c r="F180" s="59"/>
      <c r="G180" s="78" t="s">
        <v>455</v>
      </c>
      <c r="H180" s="59">
        <v>3</v>
      </c>
      <c r="I180" s="120" t="s">
        <v>609</v>
      </c>
      <c r="J180" s="78" t="s">
        <v>610</v>
      </c>
      <c r="K180" s="78" t="s">
        <v>45</v>
      </c>
      <c r="L180" s="78" t="s">
        <v>45</v>
      </c>
      <c r="M180" s="78" t="s">
        <v>45</v>
      </c>
      <c r="N180" s="79">
        <v>1</v>
      </c>
    </row>
    <row r="181" spans="1:14" s="80" customFormat="1" ht="64.5" customHeight="1" x14ac:dyDescent="0.25">
      <c r="A181" s="75">
        <v>36888</v>
      </c>
      <c r="B181" s="76" t="s">
        <v>603</v>
      </c>
      <c r="C181" s="77" t="s">
        <v>604</v>
      </c>
      <c r="D181" s="76" t="s">
        <v>605</v>
      </c>
      <c r="E181" s="59"/>
      <c r="F181" s="59"/>
      <c r="G181" s="78" t="s">
        <v>493</v>
      </c>
      <c r="H181" s="59">
        <v>3</v>
      </c>
      <c r="I181" s="120" t="s">
        <v>608</v>
      </c>
      <c r="J181" s="78" t="s">
        <v>606</v>
      </c>
      <c r="K181" s="78" t="s">
        <v>799</v>
      </c>
      <c r="L181" s="78" t="s">
        <v>799</v>
      </c>
      <c r="M181" s="78" t="s">
        <v>799</v>
      </c>
      <c r="N181" s="79">
        <v>1</v>
      </c>
    </row>
    <row r="182" spans="1:14" s="80" customFormat="1" ht="27" x14ac:dyDescent="0.25">
      <c r="A182" s="75">
        <v>36888</v>
      </c>
      <c r="B182" s="76" t="s">
        <v>40</v>
      </c>
      <c r="C182" s="77" t="s">
        <v>597</v>
      </c>
      <c r="D182" s="76" t="s">
        <v>146</v>
      </c>
      <c r="E182" s="59"/>
      <c r="F182" s="59"/>
      <c r="G182" s="78" t="s">
        <v>455</v>
      </c>
      <c r="H182" s="59">
        <v>1</v>
      </c>
      <c r="I182" s="120" t="s">
        <v>598</v>
      </c>
      <c r="J182" s="78" t="s">
        <v>599</v>
      </c>
      <c r="K182" s="78" t="s">
        <v>799</v>
      </c>
      <c r="L182" s="78" t="s">
        <v>799</v>
      </c>
      <c r="M182" s="78" t="s">
        <v>799</v>
      </c>
      <c r="N182" s="79">
        <v>1</v>
      </c>
    </row>
    <row r="183" spans="1:14" s="80" customFormat="1" ht="27" x14ac:dyDescent="0.25">
      <c r="A183" s="75">
        <v>36888</v>
      </c>
      <c r="B183" s="76" t="s">
        <v>40</v>
      </c>
      <c r="C183" s="77" t="s">
        <v>600</v>
      </c>
      <c r="D183" s="76" t="s">
        <v>810</v>
      </c>
      <c r="E183" s="59"/>
      <c r="F183" s="59"/>
      <c r="G183" s="78" t="s">
        <v>455</v>
      </c>
      <c r="H183" s="59">
        <v>1</v>
      </c>
      <c r="I183" s="120" t="s">
        <v>601</v>
      </c>
      <c r="J183" s="76" t="s">
        <v>577</v>
      </c>
      <c r="K183" s="78" t="s">
        <v>799</v>
      </c>
      <c r="L183" s="78" t="s">
        <v>799</v>
      </c>
      <c r="M183" s="78" t="s">
        <v>799</v>
      </c>
      <c r="N183" s="79">
        <v>1</v>
      </c>
    </row>
    <row r="184" spans="1:14" s="80" customFormat="1" ht="27" x14ac:dyDescent="0.25">
      <c r="A184" s="75">
        <v>36888</v>
      </c>
      <c r="B184" s="76" t="s">
        <v>40</v>
      </c>
      <c r="C184" s="77" t="s">
        <v>593</v>
      </c>
      <c r="D184" s="76" t="s">
        <v>810</v>
      </c>
      <c r="E184" s="59"/>
      <c r="F184" s="59"/>
      <c r="G184" s="78" t="s">
        <v>455</v>
      </c>
      <c r="H184" s="59">
        <v>3</v>
      </c>
      <c r="I184" s="120" t="s">
        <v>594</v>
      </c>
      <c r="J184" s="78" t="s">
        <v>596</v>
      </c>
      <c r="K184" s="78" t="s">
        <v>799</v>
      </c>
      <c r="L184" s="78" t="s">
        <v>799</v>
      </c>
      <c r="M184" s="78" t="s">
        <v>799</v>
      </c>
      <c r="N184" s="79">
        <v>1</v>
      </c>
    </row>
    <row r="185" spans="1:14" s="80" customFormat="1" ht="40.5" x14ac:dyDescent="0.25">
      <c r="A185" s="75">
        <v>36888</v>
      </c>
      <c r="B185" s="76" t="s">
        <v>40</v>
      </c>
      <c r="C185" s="77" t="s">
        <v>602</v>
      </c>
      <c r="D185" s="76" t="s">
        <v>811</v>
      </c>
      <c r="E185" s="59"/>
      <c r="F185" s="59"/>
      <c r="G185" s="78" t="s">
        <v>455</v>
      </c>
      <c r="H185" s="59">
        <v>1</v>
      </c>
      <c r="I185" s="120" t="s">
        <v>595</v>
      </c>
      <c r="J185" s="76" t="s">
        <v>577</v>
      </c>
      <c r="K185" s="78" t="s">
        <v>799</v>
      </c>
      <c r="L185" s="78" t="s">
        <v>799</v>
      </c>
      <c r="M185" s="78" t="s">
        <v>799</v>
      </c>
      <c r="N185" s="79">
        <v>1</v>
      </c>
    </row>
    <row r="186" spans="1:14" s="80" customFormat="1" ht="27" x14ac:dyDescent="0.25">
      <c r="A186" s="75">
        <v>36887</v>
      </c>
      <c r="B186" s="76" t="s">
        <v>40</v>
      </c>
      <c r="C186" s="77" t="s">
        <v>590</v>
      </c>
      <c r="D186" s="76" t="s">
        <v>808</v>
      </c>
      <c r="E186" s="59"/>
      <c r="F186" s="59"/>
      <c r="G186" s="78" t="s">
        <v>455</v>
      </c>
      <c r="H186" s="59">
        <v>1</v>
      </c>
      <c r="I186" s="120" t="s">
        <v>591</v>
      </c>
      <c r="J186" s="78" t="s">
        <v>592</v>
      </c>
      <c r="K186" s="78" t="s">
        <v>799</v>
      </c>
      <c r="L186" s="78" t="s">
        <v>799</v>
      </c>
      <c r="M186" s="78" t="s">
        <v>799</v>
      </c>
      <c r="N186" s="79">
        <v>1</v>
      </c>
    </row>
    <row r="187" spans="1:14" s="80" customFormat="1" ht="27" x14ac:dyDescent="0.25">
      <c r="A187" s="75">
        <v>36887</v>
      </c>
      <c r="B187" s="76" t="s">
        <v>40</v>
      </c>
      <c r="C187" s="77" t="s">
        <v>589</v>
      </c>
      <c r="D187" s="76" t="s">
        <v>810</v>
      </c>
      <c r="E187" s="59"/>
      <c r="F187" s="59"/>
      <c r="G187" s="78" t="s">
        <v>455</v>
      </c>
      <c r="H187" s="59">
        <v>3</v>
      </c>
      <c r="I187" s="120" t="s">
        <v>579</v>
      </c>
      <c r="J187" s="78" t="s">
        <v>588</v>
      </c>
      <c r="K187" s="78" t="s">
        <v>799</v>
      </c>
      <c r="L187" s="78" t="s">
        <v>799</v>
      </c>
      <c r="M187" s="78" t="s">
        <v>799</v>
      </c>
      <c r="N187" s="79">
        <v>1</v>
      </c>
    </row>
    <row r="188" spans="1:14" s="122" customFormat="1" ht="39" customHeight="1" thickBot="1" x14ac:dyDescent="0.3">
      <c r="A188" s="111">
        <v>36887</v>
      </c>
      <c r="B188" s="112" t="s">
        <v>40</v>
      </c>
      <c r="C188" s="113" t="s">
        <v>575</v>
      </c>
      <c r="D188" s="112" t="s">
        <v>808</v>
      </c>
      <c r="E188" s="114"/>
      <c r="F188" s="114"/>
      <c r="G188" s="115" t="s">
        <v>455</v>
      </c>
      <c r="H188" s="114">
        <v>1</v>
      </c>
      <c r="I188" s="121" t="s">
        <v>576</v>
      </c>
      <c r="J188" s="112" t="s">
        <v>577</v>
      </c>
      <c r="K188" s="115" t="s">
        <v>45</v>
      </c>
      <c r="L188" s="115" t="s">
        <v>45</v>
      </c>
      <c r="M188" s="115" t="s">
        <v>45</v>
      </c>
      <c r="N188" s="116">
        <v>1</v>
      </c>
    </row>
    <row r="189" spans="1:14" s="80" customFormat="1" x14ac:dyDescent="0.25">
      <c r="A189" s="95" t="s">
        <v>526</v>
      </c>
      <c r="B189" s="96"/>
      <c r="C189" s="97"/>
      <c r="D189" s="96">
        <f>COUNT(H192:H203)</f>
        <v>12</v>
      </c>
      <c r="E189" s="98"/>
      <c r="F189" s="98"/>
      <c r="G189" s="99"/>
      <c r="H189" s="98"/>
      <c r="I189" s="120"/>
      <c r="J189" s="99"/>
      <c r="K189" s="99"/>
      <c r="L189" s="99"/>
      <c r="M189" s="99"/>
      <c r="N189" s="100"/>
    </row>
    <row r="190" spans="1:14" s="80" customFormat="1" x14ac:dyDescent="0.25">
      <c r="A190" s="95"/>
      <c r="B190" s="96"/>
      <c r="C190" s="97"/>
      <c r="D190" s="96"/>
      <c r="E190" s="98"/>
      <c r="F190" s="98"/>
      <c r="G190" s="99"/>
      <c r="H190" s="98"/>
      <c r="I190" s="120"/>
      <c r="J190" s="99"/>
      <c r="K190" s="99"/>
      <c r="L190" s="99"/>
      <c r="M190" s="99"/>
      <c r="N190" s="100"/>
    </row>
    <row r="191" spans="1:14" s="80" customFormat="1" x14ac:dyDescent="0.25">
      <c r="A191" s="105"/>
      <c r="B191" s="76"/>
      <c r="C191" s="77"/>
      <c r="D191" s="76"/>
      <c r="E191" s="59"/>
      <c r="F191" s="59"/>
      <c r="G191" s="78"/>
      <c r="H191" s="59"/>
      <c r="I191" s="120"/>
      <c r="J191" s="78"/>
      <c r="K191" s="78"/>
      <c r="L191" s="78"/>
      <c r="M191" s="78"/>
      <c r="N191" s="79"/>
    </row>
    <row r="192" spans="1:14" s="80" customFormat="1" ht="54" x14ac:dyDescent="0.25">
      <c r="A192" s="105">
        <v>36882</v>
      </c>
      <c r="B192" s="87" t="s">
        <v>40</v>
      </c>
      <c r="C192" s="77" t="s">
        <v>558</v>
      </c>
      <c r="D192" s="76" t="s">
        <v>560</v>
      </c>
      <c r="E192" s="59"/>
      <c r="F192" s="59"/>
      <c r="G192" s="78" t="s">
        <v>455</v>
      </c>
      <c r="H192" s="59">
        <v>1</v>
      </c>
      <c r="I192" s="120" t="s">
        <v>570</v>
      </c>
      <c r="J192" s="78" t="s">
        <v>559</v>
      </c>
      <c r="K192" s="78" t="s">
        <v>799</v>
      </c>
      <c r="L192" s="78" t="s">
        <v>799</v>
      </c>
      <c r="M192" s="78" t="s">
        <v>799</v>
      </c>
      <c r="N192" s="79">
        <v>1</v>
      </c>
    </row>
    <row r="193" spans="1:14" s="80" customFormat="1" ht="54" customHeight="1" x14ac:dyDescent="0.25">
      <c r="A193" s="105">
        <v>36882</v>
      </c>
      <c r="B193" s="87" t="s">
        <v>40</v>
      </c>
      <c r="C193" s="77" t="s">
        <v>532</v>
      </c>
      <c r="D193" s="76" t="s">
        <v>808</v>
      </c>
      <c r="E193" s="59"/>
      <c r="F193" s="59"/>
      <c r="G193" s="78" t="s">
        <v>493</v>
      </c>
      <c r="H193" s="59">
        <v>3</v>
      </c>
      <c r="I193" s="120" t="s">
        <v>533</v>
      </c>
      <c r="J193" s="76" t="s">
        <v>534</v>
      </c>
      <c r="K193" s="78" t="s">
        <v>45</v>
      </c>
      <c r="L193" s="78" t="s">
        <v>45</v>
      </c>
      <c r="M193" s="78" t="s">
        <v>45</v>
      </c>
      <c r="N193" s="79">
        <v>1</v>
      </c>
    </row>
    <row r="194" spans="1:14" s="80" customFormat="1" ht="67.5" x14ac:dyDescent="0.25">
      <c r="A194" s="105">
        <v>36882</v>
      </c>
      <c r="B194" s="87" t="s">
        <v>40</v>
      </c>
      <c r="C194" s="77" t="s">
        <v>535</v>
      </c>
      <c r="D194" s="76" t="s">
        <v>810</v>
      </c>
      <c r="E194" s="59"/>
      <c r="F194" s="59"/>
      <c r="G194" s="78" t="s">
        <v>455</v>
      </c>
      <c r="H194" s="59">
        <v>1</v>
      </c>
      <c r="I194" s="120" t="s">
        <v>556</v>
      </c>
      <c r="J194" s="78" t="s">
        <v>540</v>
      </c>
      <c r="K194" s="78" t="s">
        <v>45</v>
      </c>
      <c r="L194" s="78" t="s">
        <v>45</v>
      </c>
      <c r="M194" s="78" t="s">
        <v>45</v>
      </c>
      <c r="N194" s="79">
        <v>1</v>
      </c>
    </row>
    <row r="195" spans="1:14" s="80" customFormat="1" ht="27" x14ac:dyDescent="0.25">
      <c r="A195" s="105">
        <v>36882</v>
      </c>
      <c r="B195" s="87" t="s">
        <v>40</v>
      </c>
      <c r="C195" s="77" t="s">
        <v>536</v>
      </c>
      <c r="D195" s="76" t="s">
        <v>810</v>
      </c>
      <c r="E195" s="59"/>
      <c r="F195" s="59"/>
      <c r="G195" s="78" t="s">
        <v>455</v>
      </c>
      <c r="H195" s="59">
        <v>1</v>
      </c>
      <c r="I195" s="120" t="s">
        <v>557</v>
      </c>
      <c r="J195" s="78" t="s">
        <v>537</v>
      </c>
      <c r="K195" s="78" t="s">
        <v>45</v>
      </c>
      <c r="L195" s="78" t="s">
        <v>799</v>
      </c>
      <c r="M195" s="78" t="s">
        <v>799</v>
      </c>
      <c r="N195" s="79">
        <v>1</v>
      </c>
    </row>
    <row r="196" spans="1:14" s="80" customFormat="1" ht="27" x14ac:dyDescent="0.25">
      <c r="A196" s="105">
        <v>36882</v>
      </c>
      <c r="B196" s="87" t="s">
        <v>40</v>
      </c>
      <c r="C196" s="77" t="s">
        <v>538</v>
      </c>
      <c r="D196" s="76" t="s">
        <v>383</v>
      </c>
      <c r="E196" s="59"/>
      <c r="F196" s="59"/>
      <c r="G196" s="78" t="s">
        <v>455</v>
      </c>
      <c r="H196" s="59">
        <v>1</v>
      </c>
      <c r="I196" s="120" t="s">
        <v>539</v>
      </c>
      <c r="J196" s="33" t="s">
        <v>479</v>
      </c>
      <c r="K196" s="78" t="s">
        <v>45</v>
      </c>
      <c r="L196" s="78" t="s">
        <v>799</v>
      </c>
      <c r="M196" s="78" t="s">
        <v>799</v>
      </c>
      <c r="N196" s="79">
        <v>1</v>
      </c>
    </row>
    <row r="197" spans="1:14" s="80" customFormat="1" ht="27" x14ac:dyDescent="0.25">
      <c r="A197" s="105">
        <v>36882</v>
      </c>
      <c r="B197" s="87"/>
      <c r="C197" s="77" t="s">
        <v>552</v>
      </c>
      <c r="D197" s="76" t="s">
        <v>553</v>
      </c>
      <c r="E197" s="59"/>
      <c r="F197" s="59"/>
      <c r="G197" s="78" t="s">
        <v>455</v>
      </c>
      <c r="H197" s="59">
        <v>1</v>
      </c>
      <c r="I197" s="120" t="s">
        <v>554</v>
      </c>
      <c r="J197" s="33" t="s">
        <v>555</v>
      </c>
      <c r="K197" s="78" t="s">
        <v>45</v>
      </c>
      <c r="L197" s="78" t="s">
        <v>45</v>
      </c>
      <c r="M197" s="78" t="s">
        <v>799</v>
      </c>
      <c r="N197" s="79">
        <v>1</v>
      </c>
    </row>
    <row r="198" spans="1:14" s="80" customFormat="1" ht="27" x14ac:dyDescent="0.25">
      <c r="A198" s="105">
        <v>36881</v>
      </c>
      <c r="B198" s="87" t="s">
        <v>40</v>
      </c>
      <c r="C198" s="77" t="s">
        <v>531</v>
      </c>
      <c r="D198" s="76" t="s">
        <v>808</v>
      </c>
      <c r="E198" s="59"/>
      <c r="F198" s="59"/>
      <c r="G198" s="78" t="s">
        <v>455</v>
      </c>
      <c r="H198" s="59">
        <v>1</v>
      </c>
      <c r="I198" s="120" t="s">
        <v>524</v>
      </c>
      <c r="J198" s="33" t="s">
        <v>479</v>
      </c>
      <c r="K198" s="78" t="s">
        <v>799</v>
      </c>
      <c r="L198" s="78" t="s">
        <v>799</v>
      </c>
      <c r="M198" s="78" t="s">
        <v>799</v>
      </c>
      <c r="N198" s="79">
        <v>1</v>
      </c>
    </row>
    <row r="199" spans="1:14" s="80" customFormat="1" ht="67.5" customHeight="1" x14ac:dyDescent="0.25">
      <c r="A199" s="105">
        <v>36881</v>
      </c>
      <c r="B199" s="87" t="s">
        <v>40</v>
      </c>
      <c r="C199" s="52" t="s">
        <v>515</v>
      </c>
      <c r="D199" s="33" t="s">
        <v>810</v>
      </c>
      <c r="E199" s="53"/>
      <c r="F199" s="53"/>
      <c r="G199" s="56" t="s">
        <v>455</v>
      </c>
      <c r="H199" s="53">
        <v>1</v>
      </c>
      <c r="I199" s="120" t="s">
        <v>516</v>
      </c>
      <c r="J199" s="56" t="s">
        <v>517</v>
      </c>
      <c r="K199" s="56" t="s">
        <v>45</v>
      </c>
      <c r="L199" s="56" t="s">
        <v>799</v>
      </c>
      <c r="M199" s="56" t="s">
        <v>799</v>
      </c>
      <c r="N199" s="62">
        <v>3</v>
      </c>
    </row>
    <row r="200" spans="1:14" s="80" customFormat="1" ht="75" customHeight="1" x14ac:dyDescent="0.25">
      <c r="A200" s="63">
        <v>36880</v>
      </c>
      <c r="B200" s="76" t="s">
        <v>175</v>
      </c>
      <c r="C200" s="77" t="s">
        <v>528</v>
      </c>
      <c r="D200" s="76" t="s">
        <v>529</v>
      </c>
      <c r="E200" s="98"/>
      <c r="F200" s="98"/>
      <c r="G200" s="78" t="s">
        <v>455</v>
      </c>
      <c r="H200" s="59">
        <v>1</v>
      </c>
      <c r="I200" s="120" t="s">
        <v>527</v>
      </c>
      <c r="J200" s="78" t="s">
        <v>530</v>
      </c>
      <c r="K200" s="78" t="s">
        <v>45</v>
      </c>
      <c r="L200" s="78" t="s">
        <v>799</v>
      </c>
      <c r="M200" s="78" t="s">
        <v>45</v>
      </c>
      <c r="N200" s="79">
        <v>1</v>
      </c>
    </row>
    <row r="201" spans="1:14" ht="40.5" x14ac:dyDescent="0.25">
      <c r="A201" s="63">
        <v>36880</v>
      </c>
      <c r="B201" s="87" t="s">
        <v>40</v>
      </c>
      <c r="C201" s="52" t="s">
        <v>515</v>
      </c>
      <c r="D201" s="33" t="s">
        <v>810</v>
      </c>
      <c r="E201" s="53"/>
      <c r="F201" s="53"/>
      <c r="G201" s="56" t="s">
        <v>455</v>
      </c>
      <c r="H201" s="53">
        <v>1</v>
      </c>
      <c r="I201" s="120" t="s">
        <v>516</v>
      </c>
      <c r="J201" s="56" t="s">
        <v>517</v>
      </c>
      <c r="K201" s="56" t="s">
        <v>45</v>
      </c>
      <c r="L201" s="56" t="s">
        <v>799</v>
      </c>
      <c r="M201" s="56" t="s">
        <v>799</v>
      </c>
      <c r="N201" s="62">
        <v>3</v>
      </c>
    </row>
    <row r="202" spans="1:14" ht="40.5" customHeight="1" x14ac:dyDescent="0.25">
      <c r="A202" s="63">
        <v>36880</v>
      </c>
      <c r="B202" s="87" t="s">
        <v>40</v>
      </c>
      <c r="C202" s="52" t="s">
        <v>522</v>
      </c>
      <c r="D202" s="33" t="s">
        <v>523</v>
      </c>
      <c r="E202" s="3"/>
      <c r="F202" s="3"/>
      <c r="G202" s="56" t="s">
        <v>455</v>
      </c>
      <c r="H202" s="53">
        <v>1</v>
      </c>
      <c r="I202" s="120" t="s">
        <v>524</v>
      </c>
      <c r="J202" s="33" t="s">
        <v>479</v>
      </c>
      <c r="K202" s="56" t="s">
        <v>799</v>
      </c>
      <c r="L202" s="56" t="s">
        <v>799</v>
      </c>
      <c r="M202" s="56" t="s">
        <v>799</v>
      </c>
      <c r="N202" s="62">
        <v>1</v>
      </c>
    </row>
    <row r="203" spans="1:14" ht="40.5" customHeight="1" x14ac:dyDescent="0.25">
      <c r="A203" s="63">
        <v>36880</v>
      </c>
      <c r="B203" s="87" t="s">
        <v>40</v>
      </c>
      <c r="C203" s="52" t="s">
        <v>360</v>
      </c>
      <c r="D203" s="33" t="s">
        <v>808</v>
      </c>
      <c r="E203" s="53"/>
      <c r="F203" s="53"/>
      <c r="G203" s="56" t="s">
        <v>455</v>
      </c>
      <c r="H203" s="53">
        <v>1</v>
      </c>
      <c r="I203" s="120" t="s">
        <v>524</v>
      </c>
      <c r="J203" s="33" t="s">
        <v>479</v>
      </c>
      <c r="K203" s="56" t="s">
        <v>799</v>
      </c>
      <c r="L203" s="56" t="s">
        <v>799</v>
      </c>
      <c r="M203" s="56" t="s">
        <v>799</v>
      </c>
      <c r="N203" s="62">
        <v>1</v>
      </c>
    </row>
    <row r="204" spans="1:14" s="80" customFormat="1" x14ac:dyDescent="0.25">
      <c r="A204" s="101"/>
      <c r="B204" s="96"/>
      <c r="C204" s="97"/>
      <c r="D204" s="96"/>
      <c r="E204" s="98"/>
      <c r="F204" s="98"/>
      <c r="G204" s="99"/>
      <c r="H204" s="98"/>
      <c r="I204" s="120"/>
      <c r="J204" s="99"/>
      <c r="K204" s="99"/>
      <c r="L204" s="78"/>
      <c r="M204" s="78"/>
      <c r="N204" s="79"/>
    </row>
    <row r="205" spans="1:14" s="80" customFormat="1" ht="14.25" thickBot="1" x14ac:dyDescent="0.3">
      <c r="A205" s="101"/>
      <c r="B205" s="96"/>
      <c r="C205" s="97"/>
      <c r="D205" s="96"/>
      <c r="E205" s="98"/>
      <c r="F205" s="98"/>
      <c r="G205" s="99"/>
      <c r="H205" s="98"/>
      <c r="I205" s="121"/>
      <c r="J205" s="99"/>
      <c r="K205" s="99"/>
      <c r="L205" s="99"/>
      <c r="M205" s="99"/>
      <c r="N205" s="100"/>
    </row>
    <row r="206" spans="1:14" s="80" customFormat="1" x14ac:dyDescent="0.25">
      <c r="A206" s="91"/>
      <c r="B206" s="50"/>
      <c r="C206" s="81"/>
      <c r="D206" s="50"/>
      <c r="E206" s="92"/>
      <c r="F206" s="92"/>
      <c r="G206" s="93"/>
      <c r="H206" s="92"/>
      <c r="I206" s="120"/>
      <c r="J206" s="93"/>
      <c r="K206" s="93"/>
      <c r="L206" s="93"/>
      <c r="M206" s="93"/>
      <c r="N206" s="94"/>
    </row>
    <row r="207" spans="1:14" s="80" customFormat="1" x14ac:dyDescent="0.25">
      <c r="A207" s="95" t="s">
        <v>509</v>
      </c>
      <c r="B207" s="96"/>
      <c r="C207" s="97"/>
      <c r="D207" s="96">
        <f>COUNT(H211:H234)</f>
        <v>24</v>
      </c>
      <c r="E207" s="98"/>
      <c r="F207" s="98"/>
      <c r="G207" s="99"/>
      <c r="H207" s="98"/>
      <c r="I207" s="120"/>
      <c r="J207" s="99"/>
      <c r="K207" s="99"/>
      <c r="L207" s="99"/>
      <c r="M207" s="99"/>
      <c r="N207" s="100"/>
    </row>
    <row r="208" spans="1:14" s="80" customFormat="1" x14ac:dyDescent="0.25">
      <c r="A208" s="95"/>
      <c r="B208" s="96"/>
      <c r="C208" s="97"/>
      <c r="D208" s="96"/>
      <c r="E208" s="98"/>
      <c r="F208" s="98"/>
      <c r="G208" s="99"/>
      <c r="H208" s="98"/>
      <c r="I208" s="120"/>
      <c r="J208" s="99"/>
      <c r="K208" s="99"/>
      <c r="L208" s="99"/>
      <c r="M208" s="99"/>
      <c r="N208" s="100"/>
    </row>
    <row r="209" spans="1:14" s="80" customFormat="1" x14ac:dyDescent="0.25">
      <c r="A209" s="95"/>
      <c r="B209" s="96"/>
      <c r="C209" s="97"/>
      <c r="D209" s="96"/>
      <c r="E209" s="98"/>
      <c r="F209" s="98"/>
      <c r="G209" s="99"/>
      <c r="H209" s="98"/>
      <c r="I209" s="120"/>
      <c r="J209" s="99"/>
      <c r="K209" s="99"/>
      <c r="L209" s="99"/>
      <c r="M209" s="99"/>
      <c r="N209" s="100"/>
    </row>
    <row r="210" spans="1:14" s="80" customFormat="1" x14ac:dyDescent="0.25">
      <c r="A210" s="101"/>
      <c r="B210" s="96"/>
      <c r="C210" s="97"/>
      <c r="D210" s="96"/>
      <c r="E210" s="98"/>
      <c r="F210" s="98"/>
      <c r="G210" s="99"/>
      <c r="H210" s="98"/>
      <c r="I210" s="120"/>
      <c r="J210" s="99"/>
      <c r="K210" s="99"/>
      <c r="L210" s="99"/>
      <c r="M210" s="99"/>
      <c r="N210" s="100"/>
    </row>
    <row r="211" spans="1:14" ht="40.5" x14ac:dyDescent="0.25">
      <c r="A211" s="63">
        <v>36879</v>
      </c>
      <c r="B211" s="87" t="s">
        <v>40</v>
      </c>
      <c r="C211" s="52" t="s">
        <v>515</v>
      </c>
      <c r="D211" s="33" t="s">
        <v>810</v>
      </c>
      <c r="E211" s="53"/>
      <c r="F211" s="53"/>
      <c r="G211" s="56" t="s">
        <v>455</v>
      </c>
      <c r="H211" s="53">
        <v>1</v>
      </c>
      <c r="I211" s="120" t="s">
        <v>516</v>
      </c>
      <c r="J211" s="56" t="s">
        <v>517</v>
      </c>
      <c r="K211" s="8" t="s">
        <v>45</v>
      </c>
      <c r="L211" s="8" t="s">
        <v>799</v>
      </c>
      <c r="M211" s="8" t="s">
        <v>799</v>
      </c>
      <c r="N211" s="41">
        <v>3</v>
      </c>
    </row>
    <row r="212" spans="1:14" ht="27" x14ac:dyDescent="0.25">
      <c r="A212" s="63">
        <v>36879</v>
      </c>
      <c r="B212" s="87" t="s">
        <v>40</v>
      </c>
      <c r="C212" s="52" t="s">
        <v>513</v>
      </c>
      <c r="D212" s="33" t="s">
        <v>146</v>
      </c>
      <c r="E212" s="53"/>
      <c r="F212" s="53"/>
      <c r="G212" s="56" t="s">
        <v>805</v>
      </c>
      <c r="H212" s="53">
        <v>3</v>
      </c>
      <c r="I212" s="120" t="s">
        <v>514</v>
      </c>
      <c r="J212" s="56" t="s">
        <v>518</v>
      </c>
      <c r="K212" s="8" t="s">
        <v>799</v>
      </c>
      <c r="L212" s="8" t="s">
        <v>799</v>
      </c>
      <c r="M212" s="8" t="s">
        <v>799</v>
      </c>
      <c r="N212" s="41">
        <v>1</v>
      </c>
    </row>
    <row r="213" spans="1:14" ht="67.5" x14ac:dyDescent="0.25">
      <c r="A213" s="63">
        <v>36878</v>
      </c>
      <c r="B213" s="87" t="s">
        <v>40</v>
      </c>
      <c r="C213" s="52" t="s">
        <v>147</v>
      </c>
      <c r="D213" s="33" t="s">
        <v>808</v>
      </c>
      <c r="E213" s="53"/>
      <c r="F213" s="53"/>
      <c r="G213" s="56" t="s">
        <v>455</v>
      </c>
      <c r="H213" s="53">
        <v>1</v>
      </c>
      <c r="I213" s="120" t="s">
        <v>507</v>
      </c>
      <c r="J213" s="56" t="s">
        <v>508</v>
      </c>
      <c r="K213" s="56" t="s">
        <v>799</v>
      </c>
      <c r="L213" s="56" t="s">
        <v>799</v>
      </c>
      <c r="M213" s="56" t="s">
        <v>799</v>
      </c>
      <c r="N213" s="62">
        <v>1</v>
      </c>
    </row>
    <row r="214" spans="1:14" ht="40.5" x14ac:dyDescent="0.25">
      <c r="A214" s="63">
        <v>36878</v>
      </c>
      <c r="B214" s="87" t="s">
        <v>40</v>
      </c>
      <c r="C214" s="52" t="s">
        <v>512</v>
      </c>
      <c r="D214" s="33" t="s">
        <v>808</v>
      </c>
      <c r="E214" s="53"/>
      <c r="F214" s="53"/>
      <c r="G214" s="56" t="s">
        <v>455</v>
      </c>
      <c r="H214" s="53">
        <v>3</v>
      </c>
      <c r="I214" s="120" t="s">
        <v>496</v>
      </c>
      <c r="J214" s="56" t="s">
        <v>497</v>
      </c>
      <c r="K214" s="56" t="s">
        <v>799</v>
      </c>
      <c r="L214" s="56" t="s">
        <v>799</v>
      </c>
      <c r="M214" s="56" t="s">
        <v>799</v>
      </c>
      <c r="N214" s="62">
        <v>1</v>
      </c>
    </row>
    <row r="215" spans="1:14" ht="40.5" x14ac:dyDescent="0.25">
      <c r="A215" s="63">
        <v>36878</v>
      </c>
      <c r="B215" s="87" t="s">
        <v>40</v>
      </c>
      <c r="C215" s="52" t="s">
        <v>511</v>
      </c>
      <c r="D215" s="33" t="s">
        <v>808</v>
      </c>
      <c r="E215" s="53"/>
      <c r="F215" s="53"/>
      <c r="G215" s="56" t="s">
        <v>805</v>
      </c>
      <c r="H215" s="53">
        <v>3</v>
      </c>
      <c r="I215" s="120" t="s">
        <v>496</v>
      </c>
      <c r="J215" s="56" t="s">
        <v>497</v>
      </c>
      <c r="K215" s="56" t="s">
        <v>799</v>
      </c>
      <c r="L215" s="56" t="s">
        <v>799</v>
      </c>
      <c r="M215" s="56" t="s">
        <v>799</v>
      </c>
      <c r="N215" s="62">
        <v>1</v>
      </c>
    </row>
    <row r="216" spans="1:14" ht="40.5" x14ac:dyDescent="0.25">
      <c r="A216" s="63">
        <v>36878</v>
      </c>
      <c r="B216" s="87" t="s">
        <v>40</v>
      </c>
      <c r="C216" s="52" t="s">
        <v>491</v>
      </c>
      <c r="D216" s="33" t="s">
        <v>492</v>
      </c>
      <c r="E216" s="53"/>
      <c r="F216" s="53"/>
      <c r="G216" s="56" t="s">
        <v>493</v>
      </c>
      <c r="H216" s="53">
        <v>2</v>
      </c>
      <c r="I216" s="120" t="s">
        <v>494</v>
      </c>
      <c r="J216" s="33" t="s">
        <v>495</v>
      </c>
      <c r="K216" s="56" t="s">
        <v>799</v>
      </c>
      <c r="L216" s="56" t="s">
        <v>799</v>
      </c>
      <c r="M216" s="56" t="s">
        <v>799</v>
      </c>
      <c r="N216" s="62">
        <v>1</v>
      </c>
    </row>
    <row r="217" spans="1:14" ht="40.5" customHeight="1" x14ac:dyDescent="0.25">
      <c r="A217" s="63">
        <v>36875</v>
      </c>
      <c r="B217" s="87" t="s">
        <v>40</v>
      </c>
      <c r="C217" s="52"/>
      <c r="D217" s="33" t="s">
        <v>808</v>
      </c>
      <c r="E217" s="53"/>
      <c r="F217" s="53"/>
      <c r="G217" s="56" t="s">
        <v>455</v>
      </c>
      <c r="H217" s="53">
        <v>1</v>
      </c>
      <c r="I217" s="120" t="s">
        <v>519</v>
      </c>
      <c r="J217" s="33"/>
      <c r="K217" s="56" t="s">
        <v>799</v>
      </c>
      <c r="L217" s="56" t="s">
        <v>799</v>
      </c>
      <c r="M217" s="56" t="s">
        <v>799</v>
      </c>
      <c r="N217" s="62">
        <v>1</v>
      </c>
    </row>
    <row r="218" spans="1:14" ht="40.5" customHeight="1" x14ac:dyDescent="0.25">
      <c r="A218" s="63">
        <v>36875</v>
      </c>
      <c r="B218" s="87" t="s">
        <v>40</v>
      </c>
      <c r="C218" s="52"/>
      <c r="D218" s="33" t="s">
        <v>521</v>
      </c>
      <c r="E218" s="53"/>
      <c r="F218" s="53"/>
      <c r="G218" s="56" t="s">
        <v>493</v>
      </c>
      <c r="H218" s="102">
        <v>36528</v>
      </c>
      <c r="I218" s="120" t="s">
        <v>520</v>
      </c>
      <c r="J218" s="33"/>
      <c r="K218" s="56" t="s">
        <v>799</v>
      </c>
      <c r="L218" s="56" t="s">
        <v>799</v>
      </c>
      <c r="M218" s="56" t="s">
        <v>799</v>
      </c>
      <c r="N218" s="62">
        <v>3</v>
      </c>
    </row>
    <row r="219" spans="1:14" ht="27" x14ac:dyDescent="0.25">
      <c r="A219" s="63">
        <v>36875</v>
      </c>
      <c r="B219" s="87" t="s">
        <v>40</v>
      </c>
      <c r="C219" s="52" t="s">
        <v>488</v>
      </c>
      <c r="D219" s="33" t="s">
        <v>468</v>
      </c>
      <c r="E219" s="53"/>
      <c r="F219" s="53"/>
      <c r="G219" s="56" t="s">
        <v>455</v>
      </c>
      <c r="H219" s="53">
        <v>1</v>
      </c>
      <c r="I219" s="120" t="s">
        <v>489</v>
      </c>
      <c r="J219" s="33" t="s">
        <v>490</v>
      </c>
      <c r="K219" s="56" t="s">
        <v>799</v>
      </c>
      <c r="L219" s="56" t="s">
        <v>799</v>
      </c>
      <c r="M219" s="56" t="s">
        <v>799</v>
      </c>
      <c r="N219" s="62">
        <v>1</v>
      </c>
    </row>
    <row r="220" spans="1:14" ht="27" x14ac:dyDescent="0.25">
      <c r="A220" s="63">
        <v>36875</v>
      </c>
      <c r="B220" s="87" t="s">
        <v>40</v>
      </c>
      <c r="C220" s="52" t="s">
        <v>487</v>
      </c>
      <c r="D220" s="33" t="s">
        <v>468</v>
      </c>
      <c r="E220" s="53"/>
      <c r="F220" s="53"/>
      <c r="G220" s="56" t="s">
        <v>455</v>
      </c>
      <c r="H220" s="53">
        <v>1</v>
      </c>
      <c r="I220" s="120" t="s">
        <v>489</v>
      </c>
      <c r="J220" s="33" t="s">
        <v>490</v>
      </c>
      <c r="K220" s="56" t="s">
        <v>799</v>
      </c>
      <c r="L220" s="56" t="s">
        <v>799</v>
      </c>
      <c r="M220" s="56" t="s">
        <v>799</v>
      </c>
      <c r="N220" s="62">
        <v>1</v>
      </c>
    </row>
    <row r="221" spans="1:14" ht="27" x14ac:dyDescent="0.25">
      <c r="A221" s="63">
        <v>36875</v>
      </c>
      <c r="B221" s="87" t="s">
        <v>40</v>
      </c>
      <c r="C221" s="52" t="s">
        <v>486</v>
      </c>
      <c r="D221" s="33" t="s">
        <v>468</v>
      </c>
      <c r="E221" s="53"/>
      <c r="F221" s="53"/>
      <c r="G221" s="56" t="s">
        <v>455</v>
      </c>
      <c r="H221" s="53">
        <v>1</v>
      </c>
      <c r="I221" s="120" t="s">
        <v>489</v>
      </c>
      <c r="J221" s="33" t="s">
        <v>490</v>
      </c>
      <c r="K221" s="56" t="s">
        <v>799</v>
      </c>
      <c r="L221" s="56" t="s">
        <v>799</v>
      </c>
      <c r="M221" s="56" t="s">
        <v>799</v>
      </c>
      <c r="N221" s="62">
        <v>1</v>
      </c>
    </row>
    <row r="222" spans="1:14" ht="27" x14ac:dyDescent="0.25">
      <c r="A222" s="63">
        <v>36875</v>
      </c>
      <c r="B222" s="87" t="s">
        <v>40</v>
      </c>
      <c r="C222" s="52" t="s">
        <v>485</v>
      </c>
      <c r="D222" s="33" t="s">
        <v>468</v>
      </c>
      <c r="E222" s="53"/>
      <c r="F222" s="53"/>
      <c r="G222" s="56" t="s">
        <v>455</v>
      </c>
      <c r="H222" s="53">
        <v>1</v>
      </c>
      <c r="I222" s="120" t="s">
        <v>489</v>
      </c>
      <c r="J222" s="33" t="s">
        <v>490</v>
      </c>
      <c r="K222" s="56" t="s">
        <v>799</v>
      </c>
      <c r="L222" s="56" t="s">
        <v>799</v>
      </c>
      <c r="M222" s="56" t="s">
        <v>799</v>
      </c>
      <c r="N222" s="62">
        <v>1</v>
      </c>
    </row>
    <row r="223" spans="1:14" ht="27" x14ac:dyDescent="0.25">
      <c r="A223" s="63">
        <v>36875</v>
      </c>
      <c r="B223" s="87" t="s">
        <v>40</v>
      </c>
      <c r="C223" s="52" t="s">
        <v>484</v>
      </c>
      <c r="D223" s="33" t="s">
        <v>383</v>
      </c>
      <c r="E223" s="53"/>
      <c r="F223" s="53"/>
      <c r="G223" s="56" t="s">
        <v>455</v>
      </c>
      <c r="H223" s="53">
        <v>1</v>
      </c>
      <c r="I223" s="120" t="s">
        <v>510</v>
      </c>
      <c r="J223" s="33" t="s">
        <v>479</v>
      </c>
      <c r="K223" s="56" t="s">
        <v>45</v>
      </c>
      <c r="L223" s="56" t="s">
        <v>45</v>
      </c>
      <c r="M223" s="56" t="s">
        <v>45</v>
      </c>
      <c r="N223" s="62">
        <v>1</v>
      </c>
    </row>
    <row r="224" spans="1:14" ht="27" x14ac:dyDescent="0.25">
      <c r="A224" s="63">
        <v>36875</v>
      </c>
      <c r="B224" s="87" t="s">
        <v>40</v>
      </c>
      <c r="C224" s="52" t="s">
        <v>483</v>
      </c>
      <c r="D224" s="33" t="s">
        <v>383</v>
      </c>
      <c r="E224" s="53"/>
      <c r="F224" s="53"/>
      <c r="G224" s="56" t="s">
        <v>455</v>
      </c>
      <c r="H224" s="53">
        <v>1</v>
      </c>
      <c r="I224" s="120" t="s">
        <v>510</v>
      </c>
      <c r="J224" s="33" t="s">
        <v>479</v>
      </c>
      <c r="K224" s="56" t="s">
        <v>45</v>
      </c>
      <c r="L224" s="56" t="s">
        <v>45</v>
      </c>
      <c r="M224" s="56" t="s">
        <v>45</v>
      </c>
      <c r="N224" s="62">
        <v>1</v>
      </c>
    </row>
    <row r="225" spans="1:14" ht="27" x14ac:dyDescent="0.25">
      <c r="A225" s="63">
        <v>36875</v>
      </c>
      <c r="B225" s="87" t="s">
        <v>40</v>
      </c>
      <c r="C225" s="52" t="s">
        <v>482</v>
      </c>
      <c r="D225" s="33" t="s">
        <v>468</v>
      </c>
      <c r="E225" s="53"/>
      <c r="F225" s="53"/>
      <c r="G225" s="56" t="s">
        <v>455</v>
      </c>
      <c r="H225" s="53">
        <v>1</v>
      </c>
      <c r="I225" s="120" t="s">
        <v>510</v>
      </c>
      <c r="J225" s="33" t="s">
        <v>479</v>
      </c>
      <c r="K225" s="56" t="s">
        <v>45</v>
      </c>
      <c r="L225" s="56" t="s">
        <v>45</v>
      </c>
      <c r="M225" s="56" t="s">
        <v>45</v>
      </c>
      <c r="N225" s="62">
        <v>1</v>
      </c>
    </row>
    <row r="226" spans="1:14" ht="27" x14ac:dyDescent="0.25">
      <c r="A226" s="63">
        <v>36875</v>
      </c>
      <c r="B226" s="87" t="s">
        <v>40</v>
      </c>
      <c r="C226" s="52" t="s">
        <v>481</v>
      </c>
      <c r="D226" s="33" t="s">
        <v>468</v>
      </c>
      <c r="E226" s="53"/>
      <c r="F226" s="53"/>
      <c r="G226" s="56" t="s">
        <v>455</v>
      </c>
      <c r="H226" s="53">
        <v>1</v>
      </c>
      <c r="I226" s="120" t="s">
        <v>510</v>
      </c>
      <c r="J226" s="33" t="s">
        <v>479</v>
      </c>
      <c r="K226" s="56" t="s">
        <v>45</v>
      </c>
      <c r="L226" s="56" t="s">
        <v>45</v>
      </c>
      <c r="M226" s="56" t="s">
        <v>45</v>
      </c>
      <c r="N226" s="62">
        <v>1</v>
      </c>
    </row>
    <row r="227" spans="1:14" ht="27" x14ac:dyDescent="0.25">
      <c r="A227" s="63">
        <v>36875</v>
      </c>
      <c r="B227" s="87" t="s">
        <v>40</v>
      </c>
      <c r="C227" s="52" t="s">
        <v>480</v>
      </c>
      <c r="D227" s="33" t="s">
        <v>383</v>
      </c>
      <c r="E227" s="53"/>
      <c r="F227" s="53"/>
      <c r="G227" s="56" t="s">
        <v>455</v>
      </c>
      <c r="H227" s="53">
        <v>1</v>
      </c>
      <c r="I227" s="120" t="s">
        <v>510</v>
      </c>
      <c r="J227" s="33" t="s">
        <v>479</v>
      </c>
      <c r="K227" s="56" t="s">
        <v>45</v>
      </c>
      <c r="L227" s="56" t="s">
        <v>45</v>
      </c>
      <c r="M227" s="56" t="s">
        <v>45</v>
      </c>
      <c r="N227" s="62">
        <v>1</v>
      </c>
    </row>
    <row r="228" spans="1:14" ht="27" x14ac:dyDescent="0.25">
      <c r="A228" s="63">
        <v>36875</v>
      </c>
      <c r="B228" s="87" t="s">
        <v>40</v>
      </c>
      <c r="C228" s="52" t="s">
        <v>477</v>
      </c>
      <c r="D228" s="33" t="s">
        <v>478</v>
      </c>
      <c r="E228" s="53"/>
      <c r="F228" s="53"/>
      <c r="G228" s="56" t="s">
        <v>455</v>
      </c>
      <c r="H228" s="53">
        <v>1</v>
      </c>
      <c r="I228" s="120" t="s">
        <v>510</v>
      </c>
      <c r="J228" s="33" t="s">
        <v>479</v>
      </c>
      <c r="K228" s="56" t="s">
        <v>45</v>
      </c>
      <c r="L228" s="56" t="s">
        <v>45</v>
      </c>
      <c r="M228" s="56" t="s">
        <v>45</v>
      </c>
      <c r="N228" s="62">
        <v>1</v>
      </c>
    </row>
    <row r="229" spans="1:14" ht="40.5" x14ac:dyDescent="0.25">
      <c r="A229" s="63">
        <v>36874</v>
      </c>
      <c r="B229" s="33" t="s">
        <v>809</v>
      </c>
      <c r="C229" s="52" t="s">
        <v>470</v>
      </c>
      <c r="D229" s="33" t="s">
        <v>808</v>
      </c>
      <c r="E229" s="53"/>
      <c r="F229" s="53"/>
      <c r="G229" s="56" t="s">
        <v>455</v>
      </c>
      <c r="H229" s="53">
        <v>3</v>
      </c>
      <c r="I229" s="120" t="s">
        <v>471</v>
      </c>
      <c r="J229" s="33" t="s">
        <v>472</v>
      </c>
      <c r="K229" s="56" t="s">
        <v>45</v>
      </c>
      <c r="L229" s="56" t="s">
        <v>799</v>
      </c>
      <c r="M229" s="56" t="s">
        <v>45</v>
      </c>
      <c r="N229" s="62">
        <v>1</v>
      </c>
    </row>
    <row r="230" spans="1:14" ht="40.5" customHeight="1" x14ac:dyDescent="0.25">
      <c r="A230" s="63">
        <v>36874</v>
      </c>
      <c r="B230" s="33" t="s">
        <v>466</v>
      </c>
      <c r="C230" s="52" t="s">
        <v>467</v>
      </c>
      <c r="D230" s="33" t="s">
        <v>468</v>
      </c>
      <c r="E230" s="53"/>
      <c r="F230" s="53"/>
      <c r="G230" s="56" t="s">
        <v>455</v>
      </c>
      <c r="H230" s="53">
        <v>1</v>
      </c>
      <c r="I230" s="120" t="s">
        <v>473</v>
      </c>
      <c r="J230" s="33" t="s">
        <v>469</v>
      </c>
      <c r="K230" s="56" t="s">
        <v>45</v>
      </c>
      <c r="L230" s="56" t="s">
        <v>45</v>
      </c>
      <c r="M230" s="56" t="s">
        <v>45</v>
      </c>
      <c r="N230" s="62">
        <v>1</v>
      </c>
    </row>
    <row r="231" spans="1:14" x14ac:dyDescent="0.25">
      <c r="A231" s="63">
        <v>36874</v>
      </c>
      <c r="B231" s="87" t="s">
        <v>40</v>
      </c>
      <c r="C231" s="52" t="s">
        <v>462</v>
      </c>
      <c r="D231" s="33" t="s">
        <v>463</v>
      </c>
      <c r="E231" s="53"/>
      <c r="F231" s="53"/>
      <c r="G231" s="56" t="s">
        <v>455</v>
      </c>
      <c r="H231" s="53">
        <v>1</v>
      </c>
      <c r="I231" s="120" t="s">
        <v>464</v>
      </c>
      <c r="J231" s="56" t="s">
        <v>457</v>
      </c>
      <c r="K231" s="56" t="s">
        <v>465</v>
      </c>
      <c r="L231" s="56" t="s">
        <v>799</v>
      </c>
      <c r="M231" s="56" t="s">
        <v>799</v>
      </c>
      <c r="N231" s="62">
        <v>1</v>
      </c>
    </row>
    <row r="232" spans="1:14" x14ac:dyDescent="0.25">
      <c r="A232" s="63">
        <v>36873</v>
      </c>
      <c r="B232" s="87" t="s">
        <v>40</v>
      </c>
      <c r="C232" s="52" t="s">
        <v>216</v>
      </c>
      <c r="D232" s="33" t="s">
        <v>454</v>
      </c>
      <c r="E232" s="53"/>
      <c r="F232" s="53"/>
      <c r="G232" s="56" t="s">
        <v>455</v>
      </c>
      <c r="H232" s="53">
        <v>1</v>
      </c>
      <c r="I232" s="120" t="s">
        <v>456</v>
      </c>
      <c r="J232" s="56" t="s">
        <v>457</v>
      </c>
      <c r="K232" s="56" t="s">
        <v>799</v>
      </c>
      <c r="L232" s="56" t="s">
        <v>799</v>
      </c>
      <c r="M232" s="56" t="s">
        <v>799</v>
      </c>
      <c r="N232" s="62">
        <v>1</v>
      </c>
    </row>
    <row r="233" spans="1:14" x14ac:dyDescent="0.25">
      <c r="A233" s="63">
        <v>36873</v>
      </c>
      <c r="B233" s="87" t="s">
        <v>40</v>
      </c>
      <c r="C233" s="52" t="s">
        <v>459</v>
      </c>
      <c r="D233" s="33" t="s">
        <v>460</v>
      </c>
      <c r="E233" s="53"/>
      <c r="F233" s="53"/>
      <c r="G233" s="56" t="s">
        <v>455</v>
      </c>
      <c r="H233" s="53">
        <v>1</v>
      </c>
      <c r="I233" s="120" t="s">
        <v>461</v>
      </c>
      <c r="J233" s="56" t="s">
        <v>457</v>
      </c>
      <c r="K233" s="56" t="s">
        <v>799</v>
      </c>
      <c r="L233" s="56" t="s">
        <v>799</v>
      </c>
      <c r="M233" s="56" t="s">
        <v>799</v>
      </c>
      <c r="N233" s="62">
        <v>1</v>
      </c>
    </row>
    <row r="234" spans="1:14" ht="39" customHeight="1" x14ac:dyDescent="0.25">
      <c r="A234" s="63">
        <v>36873</v>
      </c>
      <c r="B234" s="87" t="s">
        <v>40</v>
      </c>
      <c r="C234" s="87" t="s">
        <v>435</v>
      </c>
      <c r="D234" s="87" t="s">
        <v>474</v>
      </c>
      <c r="E234" s="87"/>
      <c r="F234" s="87"/>
      <c r="G234" s="88" t="s">
        <v>455</v>
      </c>
      <c r="H234" s="59">
        <v>3</v>
      </c>
      <c r="I234" s="120" t="s">
        <v>475</v>
      </c>
      <c r="J234" s="33" t="s">
        <v>476</v>
      </c>
      <c r="K234" s="88" t="s">
        <v>45</v>
      </c>
      <c r="L234" s="88" t="s">
        <v>45</v>
      </c>
      <c r="M234" s="88" t="s">
        <v>45</v>
      </c>
      <c r="N234" s="88">
        <v>1</v>
      </c>
    </row>
    <row r="235" spans="1:14" ht="14.25" thickBot="1" x14ac:dyDescent="0.3">
      <c r="A235" s="63"/>
      <c r="B235" s="33"/>
      <c r="C235" s="52"/>
      <c r="D235" s="33"/>
      <c r="E235" s="53"/>
      <c r="F235" s="53"/>
      <c r="G235" s="56"/>
      <c r="H235" s="53"/>
      <c r="I235" s="120"/>
      <c r="J235" s="56"/>
      <c r="K235" s="56"/>
      <c r="L235" s="56"/>
      <c r="M235" s="56"/>
      <c r="N235" s="62"/>
    </row>
    <row r="236" spans="1:14" s="82" customFormat="1" ht="12.75" customHeight="1" x14ac:dyDescent="0.25">
      <c r="A236" s="103" t="s">
        <v>571</v>
      </c>
      <c r="B236" s="103"/>
      <c r="C236" s="86"/>
      <c r="D236" s="104">
        <v>21</v>
      </c>
      <c r="E236" s="86"/>
      <c r="F236" s="86"/>
      <c r="G236" s="86"/>
      <c r="H236" s="86"/>
      <c r="I236" s="120"/>
      <c r="J236" s="86"/>
      <c r="K236" s="86"/>
      <c r="L236" s="86"/>
      <c r="M236" s="86"/>
      <c r="N236" s="86"/>
    </row>
    <row r="237" spans="1:14" s="80" customFormat="1" ht="27" x14ac:dyDescent="0.25">
      <c r="A237" s="75">
        <v>36872</v>
      </c>
      <c r="B237" s="87" t="s">
        <v>40</v>
      </c>
      <c r="C237" s="87" t="s">
        <v>47</v>
      </c>
      <c r="D237" s="87" t="s">
        <v>442</v>
      </c>
      <c r="E237" s="88" t="s">
        <v>443</v>
      </c>
      <c r="F237" s="87"/>
      <c r="G237" s="88" t="s">
        <v>438</v>
      </c>
      <c r="H237" s="88">
        <v>1</v>
      </c>
      <c r="I237" s="120" t="s">
        <v>441</v>
      </c>
      <c r="J237" s="87" t="s">
        <v>430</v>
      </c>
      <c r="K237" s="88" t="s">
        <v>45</v>
      </c>
      <c r="L237" s="88" t="s">
        <v>45</v>
      </c>
      <c r="M237" s="88" t="s">
        <v>45</v>
      </c>
      <c r="N237" s="88">
        <v>1</v>
      </c>
    </row>
    <row r="238" spans="1:14" s="80" customFormat="1" x14ac:dyDescent="0.25">
      <c r="A238" s="75">
        <v>36872</v>
      </c>
      <c r="B238" s="87" t="s">
        <v>40</v>
      </c>
      <c r="C238" s="87" t="s">
        <v>433</v>
      </c>
      <c r="D238" s="87" t="s">
        <v>383</v>
      </c>
      <c r="E238" s="87"/>
      <c r="F238" s="87"/>
      <c r="G238" s="88" t="s">
        <v>437</v>
      </c>
      <c r="H238" s="88">
        <v>3</v>
      </c>
      <c r="I238" s="120" t="s">
        <v>444</v>
      </c>
      <c r="J238" s="87" t="s">
        <v>445</v>
      </c>
      <c r="K238" s="88" t="s">
        <v>45</v>
      </c>
      <c r="L238" s="88" t="s">
        <v>799</v>
      </c>
      <c r="M238" s="88" t="s">
        <v>799</v>
      </c>
      <c r="N238" s="88">
        <v>1</v>
      </c>
    </row>
    <row r="239" spans="1:14" s="80" customFormat="1" x14ac:dyDescent="0.25">
      <c r="A239" s="75">
        <v>36872</v>
      </c>
      <c r="B239" s="87" t="s">
        <v>40</v>
      </c>
      <c r="C239" s="87" t="s">
        <v>434</v>
      </c>
      <c r="D239" s="87" t="s">
        <v>383</v>
      </c>
      <c r="E239" s="87"/>
      <c r="F239" s="87"/>
      <c r="G239" s="88" t="s">
        <v>437</v>
      </c>
      <c r="H239" s="88">
        <v>3</v>
      </c>
      <c r="I239" s="120" t="s">
        <v>444</v>
      </c>
      <c r="J239" s="87" t="s">
        <v>445</v>
      </c>
      <c r="K239" s="88" t="s">
        <v>45</v>
      </c>
      <c r="L239" s="88" t="s">
        <v>799</v>
      </c>
      <c r="M239" s="88" t="s">
        <v>799</v>
      </c>
      <c r="N239" s="88">
        <v>1</v>
      </c>
    </row>
    <row r="240" spans="1:14" s="80" customFormat="1" ht="27" x14ac:dyDescent="0.25">
      <c r="A240" s="75">
        <v>36872</v>
      </c>
      <c r="B240" s="87" t="s">
        <v>40</v>
      </c>
      <c r="C240" s="87" t="s">
        <v>435</v>
      </c>
      <c r="D240" s="87" t="s">
        <v>436</v>
      </c>
      <c r="E240" s="87"/>
      <c r="F240" s="87"/>
      <c r="G240" s="88" t="s">
        <v>437</v>
      </c>
      <c r="H240" s="59">
        <v>3</v>
      </c>
      <c r="I240" s="120" t="s">
        <v>446</v>
      </c>
      <c r="J240" s="87" t="s">
        <v>439</v>
      </c>
      <c r="K240" s="88" t="s">
        <v>45</v>
      </c>
      <c r="L240" s="88" t="s">
        <v>45</v>
      </c>
      <c r="M240" s="88" t="s">
        <v>45</v>
      </c>
      <c r="N240" s="88">
        <v>1</v>
      </c>
    </row>
    <row r="241" spans="1:14" s="80" customFormat="1" ht="27" x14ac:dyDescent="0.25">
      <c r="A241" s="75">
        <v>36871</v>
      </c>
      <c r="B241" s="76" t="s">
        <v>151</v>
      </c>
      <c r="C241" s="77" t="s">
        <v>423</v>
      </c>
      <c r="D241" s="76" t="s">
        <v>807</v>
      </c>
      <c r="E241" s="59"/>
      <c r="F241" s="59"/>
      <c r="G241" s="78" t="s">
        <v>424</v>
      </c>
      <c r="H241" s="59">
        <v>3</v>
      </c>
      <c r="I241" s="120" t="s">
        <v>425</v>
      </c>
      <c r="J241" s="78" t="s">
        <v>426</v>
      </c>
      <c r="K241" s="78" t="s">
        <v>799</v>
      </c>
      <c r="L241" s="78" t="s">
        <v>799</v>
      </c>
      <c r="M241" s="78" t="s">
        <v>799</v>
      </c>
      <c r="N241" s="79" t="s">
        <v>172</v>
      </c>
    </row>
    <row r="242" spans="1:14" s="80" customFormat="1" x14ac:dyDescent="0.25">
      <c r="A242" s="75">
        <v>36871</v>
      </c>
      <c r="B242" s="76" t="s">
        <v>40</v>
      </c>
      <c r="C242" s="76" t="s">
        <v>427</v>
      </c>
      <c r="D242" s="76" t="s">
        <v>219</v>
      </c>
      <c r="E242" s="59"/>
      <c r="F242" s="59"/>
      <c r="G242" s="78" t="s">
        <v>397</v>
      </c>
      <c r="H242" s="59">
        <v>1</v>
      </c>
      <c r="I242" s="120" t="s">
        <v>429</v>
      </c>
      <c r="J242" s="78" t="s">
        <v>430</v>
      </c>
      <c r="K242" s="78" t="s">
        <v>799</v>
      </c>
      <c r="L242" s="78" t="s">
        <v>799</v>
      </c>
      <c r="M242" s="78" t="s">
        <v>799</v>
      </c>
      <c r="N242" s="79">
        <v>1</v>
      </c>
    </row>
    <row r="243" spans="1:14" s="80" customFormat="1" x14ac:dyDescent="0.25">
      <c r="A243" s="75">
        <v>36871</v>
      </c>
      <c r="B243" s="76" t="s">
        <v>40</v>
      </c>
      <c r="C243" s="76" t="s">
        <v>428</v>
      </c>
      <c r="D243" s="76" t="s">
        <v>431</v>
      </c>
      <c r="E243" s="59"/>
      <c r="F243" s="59"/>
      <c r="G243" s="78" t="s">
        <v>397</v>
      </c>
      <c r="H243" s="59">
        <v>1</v>
      </c>
      <c r="I243" s="120" t="s">
        <v>432</v>
      </c>
      <c r="J243" s="78" t="s">
        <v>430</v>
      </c>
      <c r="K243" s="78" t="s">
        <v>799</v>
      </c>
      <c r="L243" s="78" t="s">
        <v>799</v>
      </c>
      <c r="M243" s="78" t="s">
        <v>799</v>
      </c>
      <c r="N243" s="79">
        <v>1</v>
      </c>
    </row>
    <row r="244" spans="1:14" s="80" customFormat="1" ht="27" x14ac:dyDescent="0.25">
      <c r="A244" s="75">
        <v>36868</v>
      </c>
      <c r="B244" s="76" t="s">
        <v>40</v>
      </c>
      <c r="C244" s="77" t="s">
        <v>392</v>
      </c>
      <c r="D244" s="76" t="s">
        <v>807</v>
      </c>
      <c r="E244" s="59"/>
      <c r="F244" s="59"/>
      <c r="G244" s="78" t="s">
        <v>805</v>
      </c>
      <c r="H244" s="59">
        <v>3</v>
      </c>
      <c r="I244" s="120" t="s">
        <v>398</v>
      </c>
      <c r="J244" s="76" t="s">
        <v>399</v>
      </c>
      <c r="K244" s="78" t="s">
        <v>799</v>
      </c>
      <c r="L244" s="78" t="s">
        <v>799</v>
      </c>
      <c r="M244" s="78" t="s">
        <v>799</v>
      </c>
      <c r="N244" s="79">
        <v>1</v>
      </c>
    </row>
    <row r="245" spans="1:14" s="80" customFormat="1" ht="27" x14ac:dyDescent="0.25">
      <c r="A245" s="75">
        <v>36868</v>
      </c>
      <c r="B245" s="76" t="s">
        <v>40</v>
      </c>
      <c r="C245" s="77" t="s">
        <v>379</v>
      </c>
      <c r="D245" s="76" t="s">
        <v>807</v>
      </c>
      <c r="E245" s="59"/>
      <c r="F245" s="59"/>
      <c r="G245" s="78" t="s">
        <v>805</v>
      </c>
      <c r="H245" s="59">
        <v>3</v>
      </c>
      <c r="I245" s="120" t="s">
        <v>400</v>
      </c>
      <c r="J245" s="76"/>
      <c r="K245" s="78" t="s">
        <v>799</v>
      </c>
      <c r="L245" s="78" t="s">
        <v>799</v>
      </c>
      <c r="M245" s="78" t="s">
        <v>799</v>
      </c>
      <c r="N245" s="79">
        <v>1</v>
      </c>
    </row>
    <row r="246" spans="1:14" s="80" customFormat="1" ht="27" x14ac:dyDescent="0.25">
      <c r="A246" s="75">
        <v>36868</v>
      </c>
      <c r="B246" s="76" t="s">
        <v>40</v>
      </c>
      <c r="C246" s="77" t="s">
        <v>393</v>
      </c>
      <c r="D246" s="76" t="s">
        <v>219</v>
      </c>
      <c r="E246" s="59" t="s">
        <v>422</v>
      </c>
      <c r="F246" s="59"/>
      <c r="G246" s="78" t="s">
        <v>397</v>
      </c>
      <c r="H246" s="59">
        <v>1</v>
      </c>
      <c r="I246" s="120" t="s">
        <v>419</v>
      </c>
      <c r="J246" s="76" t="s">
        <v>421</v>
      </c>
      <c r="K246" s="78" t="s">
        <v>799</v>
      </c>
      <c r="L246" s="78" t="s">
        <v>799</v>
      </c>
      <c r="M246" s="78" t="s">
        <v>799</v>
      </c>
      <c r="N246" s="79">
        <v>1</v>
      </c>
    </row>
    <row r="247" spans="1:14" s="80" customFormat="1" ht="27" x14ac:dyDescent="0.25">
      <c r="A247" s="75">
        <v>36868</v>
      </c>
      <c r="B247" s="76" t="s">
        <v>40</v>
      </c>
      <c r="C247" s="77" t="s">
        <v>394</v>
      </c>
      <c r="D247" s="76" t="s">
        <v>219</v>
      </c>
      <c r="E247" s="59"/>
      <c r="F247" s="59"/>
      <c r="G247" s="78" t="s">
        <v>805</v>
      </c>
      <c r="H247" s="59">
        <v>3</v>
      </c>
      <c r="I247" s="120" t="s">
        <v>417</v>
      </c>
      <c r="J247" s="76" t="s">
        <v>420</v>
      </c>
      <c r="K247" s="78" t="s">
        <v>45</v>
      </c>
      <c r="L247" s="78" t="s">
        <v>45</v>
      </c>
      <c r="M247" s="78" t="s">
        <v>45</v>
      </c>
      <c r="N247" s="79">
        <v>1</v>
      </c>
    </row>
    <row r="248" spans="1:14" s="80" customFormat="1" ht="27" x14ac:dyDescent="0.25">
      <c r="A248" s="75">
        <v>36868</v>
      </c>
      <c r="B248" s="76" t="s">
        <v>151</v>
      </c>
      <c r="C248" s="77" t="s">
        <v>395</v>
      </c>
      <c r="D248" s="76" t="s">
        <v>396</v>
      </c>
      <c r="E248" s="59"/>
      <c r="F248" s="59"/>
      <c r="G248" s="78" t="s">
        <v>805</v>
      </c>
      <c r="H248" s="59">
        <v>3</v>
      </c>
      <c r="I248" s="120" t="s">
        <v>418</v>
      </c>
      <c r="J248" s="78"/>
      <c r="K248" s="78" t="s">
        <v>799</v>
      </c>
      <c r="L248" s="78" t="s">
        <v>799</v>
      </c>
      <c r="M248" s="78" t="s">
        <v>799</v>
      </c>
      <c r="N248" s="79">
        <v>1</v>
      </c>
    </row>
    <row r="249" spans="1:14" s="80" customFormat="1" ht="27" x14ac:dyDescent="0.25">
      <c r="A249" s="75">
        <v>36867</v>
      </c>
      <c r="B249" s="76" t="s">
        <v>805</v>
      </c>
      <c r="C249" s="77" t="s">
        <v>320</v>
      </c>
      <c r="D249" s="76" t="s">
        <v>383</v>
      </c>
      <c r="E249" s="59"/>
      <c r="F249" s="59"/>
      <c r="G249" s="78" t="s">
        <v>805</v>
      </c>
      <c r="H249" s="59">
        <v>3</v>
      </c>
      <c r="I249" s="120" t="s">
        <v>390</v>
      </c>
      <c r="J249" s="76" t="s">
        <v>391</v>
      </c>
      <c r="K249" s="78" t="s">
        <v>799</v>
      </c>
      <c r="L249" s="78" t="s">
        <v>799</v>
      </c>
      <c r="M249" s="78" t="s">
        <v>799</v>
      </c>
      <c r="N249" s="79">
        <v>1</v>
      </c>
    </row>
    <row r="250" spans="1:14" s="80" customFormat="1" ht="26.25" x14ac:dyDescent="0.25">
      <c r="A250" s="75">
        <v>36867</v>
      </c>
      <c r="B250" s="76" t="s">
        <v>40</v>
      </c>
      <c r="C250" s="89" t="s">
        <v>379</v>
      </c>
      <c r="D250" s="90" t="s">
        <v>380</v>
      </c>
      <c r="E250" s="87"/>
      <c r="F250" s="87"/>
      <c r="G250" s="88" t="s">
        <v>805</v>
      </c>
      <c r="H250" s="88">
        <v>3</v>
      </c>
      <c r="I250" s="120" t="s">
        <v>381</v>
      </c>
      <c r="J250" s="77" t="s">
        <v>382</v>
      </c>
      <c r="K250" s="78" t="s">
        <v>799</v>
      </c>
      <c r="L250" s="78" t="s">
        <v>799</v>
      </c>
      <c r="M250" s="78" t="s">
        <v>799</v>
      </c>
      <c r="N250" s="79">
        <v>1</v>
      </c>
    </row>
    <row r="251" spans="1:14" s="80" customFormat="1" ht="40.5" x14ac:dyDescent="0.25">
      <c r="A251" s="75">
        <v>36866</v>
      </c>
      <c r="B251" s="76" t="s">
        <v>40</v>
      </c>
      <c r="C251" s="76" t="s">
        <v>360</v>
      </c>
      <c r="D251" s="76" t="s">
        <v>58</v>
      </c>
      <c r="E251" s="59"/>
      <c r="F251" s="59"/>
      <c r="G251" s="78" t="s">
        <v>805</v>
      </c>
      <c r="H251" s="59">
        <v>3</v>
      </c>
      <c r="I251" s="120" t="s">
        <v>361</v>
      </c>
      <c r="J251" s="76" t="s">
        <v>362</v>
      </c>
      <c r="K251" s="78" t="s">
        <v>799</v>
      </c>
      <c r="L251" s="78" t="s">
        <v>799</v>
      </c>
      <c r="M251" s="78" t="s">
        <v>799</v>
      </c>
      <c r="N251" s="79">
        <v>0</v>
      </c>
    </row>
    <row r="252" spans="1:14" s="80" customFormat="1" ht="40.5" x14ac:dyDescent="0.25">
      <c r="A252" s="75">
        <v>36866</v>
      </c>
      <c r="B252" s="76" t="s">
        <v>40</v>
      </c>
      <c r="C252" s="77" t="s">
        <v>363</v>
      </c>
      <c r="D252" s="76" t="s">
        <v>219</v>
      </c>
      <c r="E252" s="59"/>
      <c r="F252" s="59"/>
      <c r="G252" s="78" t="s">
        <v>805</v>
      </c>
      <c r="H252" s="59">
        <v>3</v>
      </c>
      <c r="I252" s="120" t="s">
        <v>366</v>
      </c>
      <c r="J252" s="76" t="s">
        <v>362</v>
      </c>
      <c r="K252" s="78" t="s">
        <v>45</v>
      </c>
      <c r="L252" s="78" t="s">
        <v>45</v>
      </c>
      <c r="M252" s="78" t="s">
        <v>45</v>
      </c>
      <c r="N252" s="79">
        <v>0</v>
      </c>
    </row>
    <row r="253" spans="1:14" s="80" customFormat="1" ht="40.5" x14ac:dyDescent="0.25">
      <c r="A253" s="75">
        <v>36866</v>
      </c>
      <c r="B253" s="76" t="s">
        <v>40</v>
      </c>
      <c r="C253" s="77" t="s">
        <v>364</v>
      </c>
      <c r="D253" s="76" t="s">
        <v>219</v>
      </c>
      <c r="E253" s="59"/>
      <c r="F253" s="59"/>
      <c r="G253" s="78" t="s">
        <v>805</v>
      </c>
      <c r="H253" s="59">
        <v>3</v>
      </c>
      <c r="I253" s="120" t="s">
        <v>366</v>
      </c>
      <c r="J253" s="76" t="s">
        <v>362</v>
      </c>
      <c r="K253" s="78" t="s">
        <v>45</v>
      </c>
      <c r="L253" s="78" t="s">
        <v>45</v>
      </c>
      <c r="M253" s="78" t="s">
        <v>45</v>
      </c>
      <c r="N253" s="79">
        <v>0</v>
      </c>
    </row>
    <row r="254" spans="1:14" s="80" customFormat="1" ht="40.5" x14ac:dyDescent="0.25">
      <c r="A254" s="75">
        <v>36866</v>
      </c>
      <c r="B254" s="76" t="s">
        <v>40</v>
      </c>
      <c r="C254" s="77" t="s">
        <v>365</v>
      </c>
      <c r="D254" s="76" t="s">
        <v>219</v>
      </c>
      <c r="E254" s="59"/>
      <c r="F254" s="59"/>
      <c r="G254" s="78" t="s">
        <v>805</v>
      </c>
      <c r="H254" s="59">
        <v>3</v>
      </c>
      <c r="I254" s="120" t="s">
        <v>366</v>
      </c>
      <c r="J254" s="76" t="s">
        <v>362</v>
      </c>
      <c r="K254" s="78" t="s">
        <v>45</v>
      </c>
      <c r="L254" s="78" t="s">
        <v>45</v>
      </c>
      <c r="M254" s="78" t="s">
        <v>45</v>
      </c>
      <c r="N254" s="79">
        <v>0</v>
      </c>
    </row>
    <row r="255" spans="1:14" s="80" customFormat="1" x14ac:dyDescent="0.25">
      <c r="A255" s="75">
        <v>36866</v>
      </c>
      <c r="B255" s="76" t="s">
        <v>367</v>
      </c>
      <c r="C255" s="77" t="s">
        <v>368</v>
      </c>
      <c r="D255" s="76" t="s">
        <v>807</v>
      </c>
      <c r="E255" s="59"/>
      <c r="F255" s="59"/>
      <c r="G255" s="78" t="s">
        <v>805</v>
      </c>
      <c r="H255" s="59">
        <v>3</v>
      </c>
      <c r="I255" s="120" t="s">
        <v>369</v>
      </c>
      <c r="J255" s="76" t="s">
        <v>370</v>
      </c>
      <c r="K255" s="78" t="s">
        <v>799</v>
      </c>
      <c r="L255" s="78" t="s">
        <v>799</v>
      </c>
      <c r="M255" s="78" t="s">
        <v>799</v>
      </c>
      <c r="N255" s="79">
        <v>0</v>
      </c>
    </row>
    <row r="256" spans="1:14" s="80" customFormat="1" ht="40.5" x14ac:dyDescent="0.25">
      <c r="A256" s="75">
        <v>36866</v>
      </c>
      <c r="B256" s="76" t="s">
        <v>371</v>
      </c>
      <c r="C256" s="77" t="s">
        <v>372</v>
      </c>
      <c r="D256" s="76" t="s">
        <v>219</v>
      </c>
      <c r="E256" s="59"/>
      <c r="F256" s="59"/>
      <c r="G256" s="78" t="s">
        <v>373</v>
      </c>
      <c r="H256" s="59">
        <v>1</v>
      </c>
      <c r="I256" s="120" t="s">
        <v>374</v>
      </c>
      <c r="J256" s="76" t="s">
        <v>375</v>
      </c>
      <c r="K256" s="78" t="s">
        <v>45</v>
      </c>
      <c r="L256" s="78" t="s">
        <v>799</v>
      </c>
      <c r="M256" s="78" t="s">
        <v>45</v>
      </c>
      <c r="N256" s="79">
        <v>0</v>
      </c>
    </row>
    <row r="257" spans="1:14" s="80" customFormat="1" ht="14.25" thickBot="1" x14ac:dyDescent="0.3">
      <c r="A257" s="75">
        <v>36866</v>
      </c>
      <c r="B257" s="76" t="s">
        <v>376</v>
      </c>
      <c r="C257" s="77"/>
      <c r="D257" s="76"/>
      <c r="E257" s="59"/>
      <c r="F257" s="59"/>
      <c r="G257" s="78" t="s">
        <v>805</v>
      </c>
      <c r="H257" s="59">
        <v>3</v>
      </c>
      <c r="I257" s="121" t="s">
        <v>377</v>
      </c>
      <c r="J257" s="76" t="s">
        <v>378</v>
      </c>
      <c r="K257" s="78" t="s">
        <v>45</v>
      </c>
      <c r="L257" s="78" t="s">
        <v>799</v>
      </c>
      <c r="M257" s="78" t="s">
        <v>45</v>
      </c>
      <c r="N257" s="79">
        <v>0</v>
      </c>
    </row>
    <row r="258" spans="1:14" s="82" customFormat="1" ht="15.75" customHeight="1" x14ac:dyDescent="0.25">
      <c r="A258" s="103" t="s">
        <v>572</v>
      </c>
      <c r="B258" s="103"/>
      <c r="C258" s="81">
        <f>COUNT(H259:H270)</f>
        <v>11</v>
      </c>
      <c r="D258" s="48"/>
      <c r="E258" s="46"/>
      <c r="F258" s="46"/>
      <c r="G258" s="47"/>
      <c r="H258" s="46"/>
      <c r="I258" s="120"/>
      <c r="J258" s="48"/>
      <c r="K258" s="47"/>
      <c r="L258" s="47"/>
      <c r="M258" s="47"/>
      <c r="N258" s="72"/>
    </row>
    <row r="259" spans="1:14" s="80" customFormat="1" ht="40.5" x14ac:dyDescent="0.25">
      <c r="A259" s="75">
        <v>36865</v>
      </c>
      <c r="B259" s="76" t="s">
        <v>40</v>
      </c>
      <c r="C259" s="77" t="s">
        <v>216</v>
      </c>
      <c r="D259" s="76" t="s">
        <v>195</v>
      </c>
      <c r="E259" s="59" t="s">
        <v>233</v>
      </c>
      <c r="F259" s="59" t="s">
        <v>234</v>
      </c>
      <c r="G259" s="78" t="s">
        <v>340</v>
      </c>
      <c r="H259" s="59">
        <v>1</v>
      </c>
      <c r="I259" s="120" t="s">
        <v>355</v>
      </c>
      <c r="J259" s="76" t="s">
        <v>356</v>
      </c>
      <c r="K259" s="78" t="s">
        <v>799</v>
      </c>
      <c r="L259" s="78" t="s">
        <v>799</v>
      </c>
      <c r="M259" s="78" t="s">
        <v>799</v>
      </c>
      <c r="N259" s="79">
        <v>1</v>
      </c>
    </row>
    <row r="260" spans="1:14" ht="27" x14ac:dyDescent="0.25">
      <c r="A260" s="63">
        <v>36865</v>
      </c>
      <c r="B260" s="33" t="s">
        <v>175</v>
      </c>
      <c r="C260" s="52" t="s">
        <v>357</v>
      </c>
      <c r="D260" s="33" t="s">
        <v>219</v>
      </c>
      <c r="E260" s="53"/>
      <c r="F260" s="53" t="s">
        <v>323</v>
      </c>
      <c r="G260" s="56" t="s">
        <v>180</v>
      </c>
      <c r="H260" s="53">
        <v>1</v>
      </c>
      <c r="I260" s="120" t="s">
        <v>358</v>
      </c>
      <c r="J260" s="33" t="s">
        <v>354</v>
      </c>
      <c r="K260" s="56" t="s">
        <v>799</v>
      </c>
      <c r="L260" s="56" t="s">
        <v>799</v>
      </c>
      <c r="M260" s="56" t="s">
        <v>799</v>
      </c>
      <c r="N260" s="62">
        <v>1</v>
      </c>
    </row>
    <row r="261" spans="1:14" x14ac:dyDescent="0.25">
      <c r="A261" s="63">
        <v>36865</v>
      </c>
      <c r="B261" s="33" t="s">
        <v>805</v>
      </c>
      <c r="C261" s="52" t="s">
        <v>251</v>
      </c>
      <c r="D261" s="33" t="s">
        <v>807</v>
      </c>
      <c r="E261" s="53"/>
      <c r="F261" s="53"/>
      <c r="G261" s="56" t="s">
        <v>359</v>
      </c>
      <c r="H261" s="53">
        <v>3</v>
      </c>
      <c r="I261" s="120" t="s">
        <v>315</v>
      </c>
      <c r="J261" s="33" t="s">
        <v>316</v>
      </c>
      <c r="K261" s="56" t="s">
        <v>799</v>
      </c>
      <c r="L261" s="56" t="s">
        <v>799</v>
      </c>
      <c r="M261" s="56" t="s">
        <v>799</v>
      </c>
      <c r="N261" s="62">
        <v>1</v>
      </c>
    </row>
    <row r="262" spans="1:14" ht="27" x14ac:dyDescent="0.25">
      <c r="A262" s="63">
        <v>36864</v>
      </c>
      <c r="B262" s="42" t="s">
        <v>175</v>
      </c>
      <c r="C262" s="38" t="s">
        <v>58</v>
      </c>
      <c r="D262" s="19" t="s">
        <v>58</v>
      </c>
      <c r="E262" s="18"/>
      <c r="F262" s="18"/>
      <c r="G262" s="20" t="s">
        <v>282</v>
      </c>
      <c r="H262" s="20">
        <v>1</v>
      </c>
      <c r="I262" s="120" t="s">
        <v>346</v>
      </c>
      <c r="J262" s="52" t="s">
        <v>353</v>
      </c>
      <c r="K262" s="56" t="s">
        <v>799</v>
      </c>
      <c r="L262" s="56" t="s">
        <v>799</v>
      </c>
      <c r="M262" s="56" t="s">
        <v>799</v>
      </c>
      <c r="N262" s="62">
        <v>1</v>
      </c>
    </row>
    <row r="263" spans="1:14" ht="27" x14ac:dyDescent="0.25">
      <c r="A263" s="63">
        <v>36864</v>
      </c>
      <c r="B263" s="33" t="s">
        <v>805</v>
      </c>
      <c r="C263" s="52" t="s">
        <v>251</v>
      </c>
      <c r="D263" s="33" t="s">
        <v>807</v>
      </c>
      <c r="E263" s="53"/>
      <c r="F263" s="53"/>
      <c r="G263" s="56" t="s">
        <v>227</v>
      </c>
      <c r="H263" s="53">
        <v>3</v>
      </c>
      <c r="I263" s="120" t="s">
        <v>334</v>
      </c>
      <c r="J263" s="33" t="s">
        <v>333</v>
      </c>
      <c r="K263" s="56" t="s">
        <v>799</v>
      </c>
      <c r="L263" s="56" t="s">
        <v>799</v>
      </c>
      <c r="M263" s="56" t="s">
        <v>799</v>
      </c>
      <c r="N263" s="62">
        <v>1</v>
      </c>
    </row>
    <row r="264" spans="1:14" ht="27" x14ac:dyDescent="0.25">
      <c r="A264" s="63">
        <v>36861</v>
      </c>
      <c r="B264" s="33" t="s">
        <v>40</v>
      </c>
      <c r="C264" s="52" t="s">
        <v>337</v>
      </c>
      <c r="D264" s="33" t="s">
        <v>338</v>
      </c>
      <c r="E264" s="53" t="s">
        <v>74</v>
      </c>
      <c r="F264" s="53" t="s">
        <v>342</v>
      </c>
      <c r="G264" s="56" t="s">
        <v>180</v>
      </c>
      <c r="H264" s="53">
        <v>1</v>
      </c>
      <c r="I264" s="120" t="s">
        <v>213</v>
      </c>
      <c r="J264" s="33" t="s">
        <v>339</v>
      </c>
      <c r="K264" s="56" t="s">
        <v>799</v>
      </c>
      <c r="L264" s="56" t="s">
        <v>799</v>
      </c>
      <c r="M264" s="56" t="s">
        <v>799</v>
      </c>
      <c r="N264" s="62">
        <v>1</v>
      </c>
    </row>
    <row r="265" spans="1:14" ht="27" x14ac:dyDescent="0.25">
      <c r="A265" s="63">
        <v>36861</v>
      </c>
      <c r="B265" s="33" t="s">
        <v>40</v>
      </c>
      <c r="C265" s="52" t="s">
        <v>216</v>
      </c>
      <c r="D265" s="33" t="s">
        <v>195</v>
      </c>
      <c r="E265" s="53" t="s">
        <v>233</v>
      </c>
      <c r="F265" s="53" t="s">
        <v>234</v>
      </c>
      <c r="G265" s="56" t="s">
        <v>340</v>
      </c>
      <c r="H265" s="53">
        <v>1</v>
      </c>
      <c r="I265" s="120" t="s">
        <v>344</v>
      </c>
      <c r="J265" s="33" t="s">
        <v>343</v>
      </c>
      <c r="K265" s="56" t="s">
        <v>799</v>
      </c>
      <c r="L265" s="56" t="s">
        <v>799</v>
      </c>
      <c r="M265" s="56" t="s">
        <v>799</v>
      </c>
      <c r="N265" s="62">
        <v>1</v>
      </c>
    </row>
    <row r="266" spans="1:14" x14ac:dyDescent="0.25">
      <c r="A266" s="63">
        <v>36861</v>
      </c>
      <c r="B266" s="33" t="s">
        <v>805</v>
      </c>
      <c r="C266" s="52" t="s">
        <v>251</v>
      </c>
      <c r="D266" s="33" t="s">
        <v>807</v>
      </c>
      <c r="E266" s="53"/>
      <c r="F266" s="53"/>
      <c r="G266" s="56"/>
      <c r="H266" s="53">
        <v>3</v>
      </c>
      <c r="I266" s="120" t="s">
        <v>315</v>
      </c>
      <c r="J266" s="33" t="s">
        <v>316</v>
      </c>
      <c r="K266" s="56" t="s">
        <v>799</v>
      </c>
      <c r="L266" s="56" t="s">
        <v>799</v>
      </c>
      <c r="M266" s="56" t="s">
        <v>799</v>
      </c>
      <c r="N266" s="62">
        <v>1</v>
      </c>
    </row>
    <row r="267" spans="1:14" x14ac:dyDescent="0.25">
      <c r="A267" s="63">
        <v>36861</v>
      </c>
      <c r="B267" s="33" t="s">
        <v>151</v>
      </c>
      <c r="C267" s="52" t="s">
        <v>341</v>
      </c>
      <c r="D267" s="33" t="s">
        <v>807</v>
      </c>
      <c r="E267" s="53"/>
      <c r="F267" s="53"/>
      <c r="G267" s="56"/>
      <c r="H267" s="53" t="s">
        <v>169</v>
      </c>
      <c r="I267" s="120" t="s">
        <v>345</v>
      </c>
      <c r="J267" s="33" t="s">
        <v>169</v>
      </c>
      <c r="K267" s="56"/>
      <c r="L267" s="56"/>
      <c r="M267" s="56"/>
      <c r="N267" s="62"/>
    </row>
    <row r="268" spans="1:14" ht="27" x14ac:dyDescent="0.25">
      <c r="A268" s="63">
        <v>36860</v>
      </c>
      <c r="B268" s="33" t="s">
        <v>805</v>
      </c>
      <c r="C268" s="52" t="s">
        <v>155</v>
      </c>
      <c r="D268" s="33" t="s">
        <v>807</v>
      </c>
      <c r="E268" s="53"/>
      <c r="F268" s="53"/>
      <c r="G268" s="56" t="s">
        <v>807</v>
      </c>
      <c r="H268" s="53">
        <v>1</v>
      </c>
      <c r="I268" s="120" t="s">
        <v>335</v>
      </c>
      <c r="J268" s="33" t="s">
        <v>336</v>
      </c>
      <c r="K268" s="56" t="s">
        <v>799</v>
      </c>
      <c r="L268" s="56" t="s">
        <v>799</v>
      </c>
      <c r="M268" s="56" t="s">
        <v>799</v>
      </c>
      <c r="N268" s="62">
        <v>1</v>
      </c>
    </row>
    <row r="269" spans="1:14" ht="27" x14ac:dyDescent="0.25">
      <c r="A269" s="63">
        <v>36860</v>
      </c>
      <c r="B269" s="33" t="s">
        <v>805</v>
      </c>
      <c r="C269" s="52" t="s">
        <v>251</v>
      </c>
      <c r="D269" s="33" t="s">
        <v>807</v>
      </c>
      <c r="E269" s="53"/>
      <c r="F269" s="53"/>
      <c r="G269" s="56" t="s">
        <v>227</v>
      </c>
      <c r="H269" s="53">
        <v>3</v>
      </c>
      <c r="I269" s="120" t="s">
        <v>334</v>
      </c>
      <c r="J269" s="33" t="s">
        <v>333</v>
      </c>
      <c r="K269" s="56" t="s">
        <v>799</v>
      </c>
      <c r="L269" s="56" t="s">
        <v>799</v>
      </c>
      <c r="M269" s="56" t="s">
        <v>799</v>
      </c>
      <c r="N269" s="62">
        <v>1</v>
      </c>
    </row>
    <row r="270" spans="1:14" ht="27.75" thickBot="1" x14ac:dyDescent="0.3">
      <c r="A270" s="63">
        <v>36859</v>
      </c>
      <c r="B270" s="33" t="s">
        <v>40</v>
      </c>
      <c r="C270" s="52" t="s">
        <v>155</v>
      </c>
      <c r="D270" s="33" t="s">
        <v>807</v>
      </c>
      <c r="E270" s="53"/>
      <c r="F270" s="53"/>
      <c r="G270" s="56" t="s">
        <v>227</v>
      </c>
      <c r="H270" s="53">
        <v>3</v>
      </c>
      <c r="I270" s="121" t="s">
        <v>332</v>
      </c>
      <c r="J270" s="33" t="s">
        <v>333</v>
      </c>
      <c r="K270" s="56" t="s">
        <v>799</v>
      </c>
      <c r="L270" s="56" t="s">
        <v>799</v>
      </c>
      <c r="M270" s="56" t="s">
        <v>799</v>
      </c>
      <c r="N270" s="62">
        <v>1</v>
      </c>
    </row>
    <row r="271" spans="1:14" x14ac:dyDescent="0.25">
      <c r="A271" s="49" t="s">
        <v>573</v>
      </c>
      <c r="B271" s="50"/>
      <c r="C271" s="45">
        <v>8</v>
      </c>
      <c r="D271" s="44"/>
      <c r="E271" s="46"/>
      <c r="F271" s="46"/>
      <c r="G271" s="44"/>
      <c r="H271" s="46"/>
      <c r="I271" s="120"/>
      <c r="J271" s="47"/>
      <c r="K271" s="47"/>
      <c r="L271" s="47"/>
      <c r="M271" s="47"/>
      <c r="N271" s="51"/>
    </row>
    <row r="272" spans="1:14" ht="54" x14ac:dyDescent="0.25">
      <c r="A272" s="63">
        <v>36858</v>
      </c>
      <c r="B272" s="33" t="s">
        <v>40</v>
      </c>
      <c r="C272" s="52" t="s">
        <v>319</v>
      </c>
      <c r="D272" s="33" t="s">
        <v>810</v>
      </c>
      <c r="E272" s="53" t="s">
        <v>321</v>
      </c>
      <c r="F272" s="53" t="s">
        <v>323</v>
      </c>
      <c r="G272" s="56" t="s">
        <v>322</v>
      </c>
      <c r="H272" s="53">
        <v>1</v>
      </c>
      <c r="I272" s="120" t="s">
        <v>324</v>
      </c>
      <c r="J272" s="33" t="s">
        <v>325</v>
      </c>
      <c r="K272" s="56" t="s">
        <v>799</v>
      </c>
      <c r="L272" s="56" t="s">
        <v>799</v>
      </c>
      <c r="M272" s="56" t="s">
        <v>799</v>
      </c>
      <c r="N272" s="62">
        <v>1</v>
      </c>
    </row>
    <row r="273" spans="1:14" ht="54" x14ac:dyDescent="0.25">
      <c r="A273" s="63">
        <v>36858</v>
      </c>
      <c r="B273" s="33" t="s">
        <v>40</v>
      </c>
      <c r="C273" s="52" t="s">
        <v>320</v>
      </c>
      <c r="D273" s="33" t="s">
        <v>810</v>
      </c>
      <c r="E273" s="53" t="s">
        <v>321</v>
      </c>
      <c r="F273" s="53" t="s">
        <v>323</v>
      </c>
      <c r="G273" s="56" t="s">
        <v>322</v>
      </c>
      <c r="H273" s="53">
        <v>1</v>
      </c>
      <c r="I273" s="120" t="s">
        <v>324</v>
      </c>
      <c r="J273" s="33" t="s">
        <v>325</v>
      </c>
      <c r="K273" s="56" t="s">
        <v>799</v>
      </c>
      <c r="L273" s="56" t="s">
        <v>799</v>
      </c>
      <c r="M273" s="56" t="s">
        <v>799</v>
      </c>
      <c r="N273" s="62">
        <v>1</v>
      </c>
    </row>
    <row r="274" spans="1:14" x14ac:dyDescent="0.25">
      <c r="A274" s="63">
        <v>36858</v>
      </c>
      <c r="B274" s="33" t="s">
        <v>805</v>
      </c>
      <c r="C274" s="52" t="s">
        <v>241</v>
      </c>
      <c r="D274" s="33" t="s">
        <v>807</v>
      </c>
      <c r="E274" s="53"/>
      <c r="F274" s="53"/>
      <c r="G274" s="56"/>
      <c r="H274" s="53">
        <v>3</v>
      </c>
      <c r="I274" s="120" t="s">
        <v>315</v>
      </c>
      <c r="J274" s="33" t="s">
        <v>316</v>
      </c>
      <c r="K274" s="56" t="s">
        <v>799</v>
      </c>
      <c r="L274" s="56" t="s">
        <v>799</v>
      </c>
      <c r="M274" s="56" t="s">
        <v>799</v>
      </c>
      <c r="N274" s="62">
        <v>1</v>
      </c>
    </row>
    <row r="275" spans="1:14" x14ac:dyDescent="0.25">
      <c r="A275" s="63">
        <v>36857</v>
      </c>
      <c r="B275" s="33" t="s">
        <v>805</v>
      </c>
      <c r="C275" s="52" t="s">
        <v>251</v>
      </c>
      <c r="D275" s="33" t="s">
        <v>807</v>
      </c>
      <c r="E275" s="53"/>
      <c r="F275" s="53"/>
      <c r="G275" s="56"/>
      <c r="H275" s="53">
        <v>3</v>
      </c>
      <c r="I275" s="120" t="s">
        <v>284</v>
      </c>
      <c r="J275" s="56"/>
      <c r="K275" s="56" t="s">
        <v>799</v>
      </c>
      <c r="L275" s="56" t="s">
        <v>799</v>
      </c>
      <c r="M275" s="56" t="s">
        <v>799</v>
      </c>
      <c r="N275" s="62">
        <v>1</v>
      </c>
    </row>
    <row r="276" spans="1:14" ht="27" x14ac:dyDescent="0.25">
      <c r="A276" s="63">
        <v>36852</v>
      </c>
      <c r="B276" s="33" t="s">
        <v>331</v>
      </c>
      <c r="C276" s="52" t="s">
        <v>280</v>
      </c>
      <c r="D276" s="33" t="s">
        <v>58</v>
      </c>
      <c r="E276" s="53" t="s">
        <v>281</v>
      </c>
      <c r="F276" s="53"/>
      <c r="G276" s="56" t="s">
        <v>282</v>
      </c>
      <c r="H276" s="53">
        <v>1</v>
      </c>
      <c r="I276" s="120" t="s">
        <v>283</v>
      </c>
      <c r="J276" s="33" t="s">
        <v>279</v>
      </c>
      <c r="K276" s="56" t="s">
        <v>799</v>
      </c>
      <c r="L276" s="56" t="s">
        <v>799</v>
      </c>
      <c r="M276" s="56" t="s">
        <v>799</v>
      </c>
      <c r="N276" s="62">
        <v>1</v>
      </c>
    </row>
    <row r="277" spans="1:14" x14ac:dyDescent="0.25">
      <c r="A277" s="63">
        <v>36852</v>
      </c>
      <c r="B277" s="33" t="s">
        <v>151</v>
      </c>
      <c r="C277" s="52" t="s">
        <v>278</v>
      </c>
      <c r="D277" s="33" t="s">
        <v>807</v>
      </c>
      <c r="E277" s="53"/>
      <c r="F277" s="53"/>
      <c r="G277" s="56"/>
      <c r="H277" s="53">
        <v>1</v>
      </c>
      <c r="I277" s="120" t="s">
        <v>330</v>
      </c>
      <c r="J277" s="33" t="s">
        <v>279</v>
      </c>
      <c r="K277" s="56" t="s">
        <v>799</v>
      </c>
      <c r="L277" s="56" t="s">
        <v>799</v>
      </c>
      <c r="M277" s="56" t="s">
        <v>799</v>
      </c>
      <c r="N277" s="62">
        <v>1</v>
      </c>
    </row>
    <row r="278" spans="1:14" ht="40.5" x14ac:dyDescent="0.25">
      <c r="A278" s="17">
        <v>36852</v>
      </c>
      <c r="B278" s="33" t="s">
        <v>40</v>
      </c>
      <c r="C278" s="52" t="s">
        <v>263</v>
      </c>
      <c r="D278" s="33" t="s">
        <v>266</v>
      </c>
      <c r="E278" s="53"/>
      <c r="F278" s="53"/>
      <c r="G278" s="56"/>
      <c r="H278" s="53">
        <v>3</v>
      </c>
      <c r="I278" s="120" t="s">
        <v>267</v>
      </c>
      <c r="J278" s="33" t="s">
        <v>276</v>
      </c>
      <c r="K278" s="56" t="s">
        <v>799</v>
      </c>
      <c r="L278" s="56" t="s">
        <v>799</v>
      </c>
      <c r="M278" s="56" t="s">
        <v>45</v>
      </c>
      <c r="N278" s="62">
        <v>1</v>
      </c>
    </row>
    <row r="279" spans="1:14" ht="40.5" x14ac:dyDescent="0.25">
      <c r="A279" s="17">
        <v>36852</v>
      </c>
      <c r="B279" s="33" t="s">
        <v>40</v>
      </c>
      <c r="C279" s="52" t="s">
        <v>264</v>
      </c>
      <c r="D279" s="33" t="s">
        <v>266</v>
      </c>
      <c r="E279" s="53"/>
      <c r="F279" s="53"/>
      <c r="G279" s="56"/>
      <c r="H279" s="53">
        <v>3</v>
      </c>
      <c r="I279" s="120" t="s">
        <v>267</v>
      </c>
      <c r="J279" s="33" t="s">
        <v>276</v>
      </c>
      <c r="K279" s="56" t="s">
        <v>799</v>
      </c>
      <c r="L279" s="56" t="s">
        <v>799</v>
      </c>
      <c r="M279" s="56" t="s">
        <v>45</v>
      </c>
      <c r="N279" s="62">
        <v>1</v>
      </c>
    </row>
    <row r="280" spans="1:14" ht="41.25" thickBot="1" x14ac:dyDescent="0.3">
      <c r="A280" s="17">
        <v>36852</v>
      </c>
      <c r="B280" s="33" t="s">
        <v>40</v>
      </c>
      <c r="C280" s="52" t="s">
        <v>265</v>
      </c>
      <c r="D280" s="33" t="s">
        <v>266</v>
      </c>
      <c r="E280" s="53"/>
      <c r="F280" s="53"/>
      <c r="G280" s="56"/>
      <c r="H280" s="53">
        <v>1</v>
      </c>
      <c r="I280" s="121" t="s">
        <v>268</v>
      </c>
      <c r="J280" s="33" t="s">
        <v>277</v>
      </c>
      <c r="K280" s="56" t="s">
        <v>799</v>
      </c>
      <c r="L280" s="56" t="s">
        <v>799</v>
      </c>
      <c r="M280" s="56" t="s">
        <v>799</v>
      </c>
      <c r="N280" s="62">
        <v>1</v>
      </c>
    </row>
    <row r="281" spans="1:14" x14ac:dyDescent="0.25">
      <c r="A281" s="49" t="s">
        <v>574</v>
      </c>
      <c r="B281" s="50"/>
      <c r="C281" s="45">
        <v>28</v>
      </c>
      <c r="D281" s="44"/>
      <c r="E281" s="46"/>
      <c r="F281" s="46"/>
      <c r="G281" s="44"/>
      <c r="H281" s="46"/>
      <c r="I281" s="120"/>
      <c r="J281" s="47"/>
      <c r="K281" s="47"/>
      <c r="L281" s="47"/>
      <c r="M281" s="47"/>
      <c r="N281" s="51"/>
    </row>
    <row r="282" spans="1:14" ht="27" x14ac:dyDescent="0.25">
      <c r="A282" s="17">
        <v>36851</v>
      </c>
      <c r="B282" s="33" t="s">
        <v>40</v>
      </c>
      <c r="C282" s="52" t="s">
        <v>244</v>
      </c>
      <c r="D282" s="54" t="s">
        <v>247</v>
      </c>
      <c r="E282" s="61" t="s">
        <v>229</v>
      </c>
      <c r="F282" s="53" t="s">
        <v>254</v>
      </c>
      <c r="G282" s="56"/>
      <c r="H282" s="53">
        <v>1</v>
      </c>
      <c r="I282" s="120" t="s">
        <v>255</v>
      </c>
      <c r="J282" s="55" t="s">
        <v>256</v>
      </c>
      <c r="K282" s="56" t="s">
        <v>799</v>
      </c>
      <c r="L282" s="56" t="s">
        <v>799</v>
      </c>
      <c r="M282" s="56" t="s">
        <v>799</v>
      </c>
      <c r="N282" s="62">
        <v>1</v>
      </c>
    </row>
    <row r="283" spans="1:14" ht="27" x14ac:dyDescent="0.25">
      <c r="A283" s="17">
        <v>36851</v>
      </c>
      <c r="B283" s="33" t="s">
        <v>40</v>
      </c>
      <c r="C283" s="52" t="s">
        <v>245</v>
      </c>
      <c r="D283" s="54" t="s">
        <v>247</v>
      </c>
      <c r="E283" s="61" t="s">
        <v>229</v>
      </c>
      <c r="F283" s="53" t="s">
        <v>257</v>
      </c>
      <c r="G283" s="56"/>
      <c r="H283" s="53">
        <v>1</v>
      </c>
      <c r="I283" s="120" t="s">
        <v>255</v>
      </c>
      <c r="J283" s="55" t="s">
        <v>256</v>
      </c>
      <c r="K283" s="56" t="s">
        <v>799</v>
      </c>
      <c r="L283" s="56" t="s">
        <v>799</v>
      </c>
      <c r="M283" s="56" t="s">
        <v>799</v>
      </c>
      <c r="N283" s="62">
        <v>1</v>
      </c>
    </row>
    <row r="284" spans="1:14" ht="27" x14ac:dyDescent="0.25">
      <c r="A284" s="17">
        <v>36851</v>
      </c>
      <c r="B284" s="33" t="s">
        <v>40</v>
      </c>
      <c r="C284" s="52" t="s">
        <v>258</v>
      </c>
      <c r="D284" s="54" t="s">
        <v>247</v>
      </c>
      <c r="E284" s="61" t="s">
        <v>229</v>
      </c>
      <c r="F284" s="53" t="s">
        <v>259</v>
      </c>
      <c r="G284" s="56"/>
      <c r="H284" s="53">
        <v>1</v>
      </c>
      <c r="I284" s="120" t="s">
        <v>255</v>
      </c>
      <c r="J284" s="55" t="s">
        <v>256</v>
      </c>
      <c r="K284" s="56" t="s">
        <v>799</v>
      </c>
      <c r="L284" s="56" t="s">
        <v>799</v>
      </c>
      <c r="M284" s="56" t="s">
        <v>799</v>
      </c>
      <c r="N284" s="62">
        <v>1</v>
      </c>
    </row>
    <row r="285" spans="1:14" ht="27" x14ac:dyDescent="0.25">
      <c r="A285" s="17">
        <v>36851</v>
      </c>
      <c r="B285" s="33" t="s">
        <v>40</v>
      </c>
      <c r="C285" s="52" t="s">
        <v>246</v>
      </c>
      <c r="D285" s="54" t="s">
        <v>247</v>
      </c>
      <c r="E285" s="61" t="s">
        <v>229</v>
      </c>
      <c r="F285" s="53" t="s">
        <v>232</v>
      </c>
      <c r="G285" s="56"/>
      <c r="H285" s="53">
        <v>1</v>
      </c>
      <c r="I285" s="120" t="s">
        <v>255</v>
      </c>
      <c r="J285" s="55" t="s">
        <v>256</v>
      </c>
      <c r="K285" s="56" t="s">
        <v>799</v>
      </c>
      <c r="L285" s="56" t="s">
        <v>799</v>
      </c>
      <c r="M285" s="56" t="s">
        <v>799</v>
      </c>
      <c r="N285" s="62">
        <v>1</v>
      </c>
    </row>
    <row r="286" spans="1:14" ht="40.5" x14ac:dyDescent="0.25">
      <c r="A286" s="17">
        <v>36851</v>
      </c>
      <c r="B286" s="33" t="s">
        <v>40</v>
      </c>
      <c r="C286" s="52" t="s">
        <v>216</v>
      </c>
      <c r="D286" s="33" t="s">
        <v>219</v>
      </c>
      <c r="E286" s="53" t="s">
        <v>169</v>
      </c>
      <c r="F286" s="53" t="s">
        <v>169</v>
      </c>
      <c r="G286" s="56" t="s">
        <v>252</v>
      </c>
      <c r="H286" s="53">
        <v>1</v>
      </c>
      <c r="I286" s="120" t="s">
        <v>260</v>
      </c>
      <c r="J286" s="33" t="s">
        <v>253</v>
      </c>
      <c r="K286" s="56" t="s">
        <v>799</v>
      </c>
      <c r="L286" s="56" t="s">
        <v>799</v>
      </c>
      <c r="M286" s="56" t="s">
        <v>799</v>
      </c>
      <c r="N286" s="62">
        <v>1</v>
      </c>
    </row>
    <row r="287" spans="1:14" x14ac:dyDescent="0.25">
      <c r="A287" s="17">
        <v>36851</v>
      </c>
      <c r="B287" s="33" t="s">
        <v>151</v>
      </c>
      <c r="C287" s="52" t="s">
        <v>248</v>
      </c>
      <c r="D287" s="33" t="s">
        <v>807</v>
      </c>
      <c r="E287" s="53"/>
      <c r="F287" s="53"/>
      <c r="G287" s="56"/>
      <c r="H287" s="53">
        <v>3</v>
      </c>
      <c r="I287" s="120" t="s">
        <v>249</v>
      </c>
      <c r="J287" s="56" t="s">
        <v>169</v>
      </c>
      <c r="K287" s="56" t="s">
        <v>799</v>
      </c>
      <c r="L287" s="56" t="s">
        <v>799</v>
      </c>
      <c r="M287" s="56" t="s">
        <v>799</v>
      </c>
      <c r="N287" s="56" t="s">
        <v>169</v>
      </c>
    </row>
    <row r="288" spans="1:14" x14ac:dyDescent="0.25">
      <c r="A288" s="17">
        <v>36851</v>
      </c>
      <c r="B288" s="33" t="s">
        <v>151</v>
      </c>
      <c r="C288" s="52" t="s">
        <v>241</v>
      </c>
      <c r="D288" s="33" t="s">
        <v>807</v>
      </c>
      <c r="E288" s="53"/>
      <c r="F288" s="53"/>
      <c r="G288" s="56"/>
      <c r="H288" s="53">
        <v>3</v>
      </c>
      <c r="I288" s="120" t="s">
        <v>250</v>
      </c>
      <c r="J288" s="33" t="s">
        <v>192</v>
      </c>
      <c r="K288" s="56" t="s">
        <v>799</v>
      </c>
      <c r="L288" s="56" t="s">
        <v>799</v>
      </c>
      <c r="M288" s="56" t="s">
        <v>799</v>
      </c>
      <c r="N288" s="56" t="s">
        <v>169</v>
      </c>
    </row>
    <row r="289" spans="1:14" ht="27" x14ac:dyDescent="0.25">
      <c r="A289" s="17">
        <v>36851</v>
      </c>
      <c r="B289" s="33" t="s">
        <v>151</v>
      </c>
      <c r="C289" s="52" t="s">
        <v>251</v>
      </c>
      <c r="D289" s="33" t="s">
        <v>807</v>
      </c>
      <c r="E289" s="53"/>
      <c r="F289" s="53"/>
      <c r="G289" s="56"/>
      <c r="H289" s="53">
        <v>3</v>
      </c>
      <c r="I289" s="120" t="s">
        <v>313</v>
      </c>
      <c r="J289" s="56" t="s">
        <v>169</v>
      </c>
      <c r="K289" s="56" t="s">
        <v>799</v>
      </c>
      <c r="L289" s="56" t="s">
        <v>799</v>
      </c>
      <c r="M289" s="56" t="s">
        <v>799</v>
      </c>
      <c r="N289" s="56" t="s">
        <v>169</v>
      </c>
    </row>
    <row r="290" spans="1:14" ht="40.5" x14ac:dyDescent="0.25">
      <c r="A290" s="17">
        <v>36850</v>
      </c>
      <c r="B290" s="33" t="s">
        <v>40</v>
      </c>
      <c r="C290" s="33" t="s">
        <v>216</v>
      </c>
      <c r="D290" s="33" t="s">
        <v>195</v>
      </c>
      <c r="E290" s="53" t="s">
        <v>233</v>
      </c>
      <c r="F290" s="53" t="s">
        <v>234</v>
      </c>
      <c r="G290" s="33" t="s">
        <v>219</v>
      </c>
      <c r="H290" s="53">
        <v>1</v>
      </c>
      <c r="I290" s="120" t="s">
        <v>260</v>
      </c>
      <c r="J290" s="33" t="s">
        <v>217</v>
      </c>
      <c r="K290" s="56" t="s">
        <v>799</v>
      </c>
      <c r="L290" s="56" t="s">
        <v>799</v>
      </c>
      <c r="M290" s="56" t="s">
        <v>799</v>
      </c>
      <c r="N290" s="62">
        <v>1</v>
      </c>
    </row>
    <row r="291" spans="1:14" x14ac:dyDescent="0.25">
      <c r="A291" s="17">
        <v>36850</v>
      </c>
      <c r="B291" s="33" t="s">
        <v>40</v>
      </c>
      <c r="C291" s="33" t="s">
        <v>218</v>
      </c>
      <c r="D291" s="33" t="s">
        <v>219</v>
      </c>
      <c r="E291" s="53"/>
      <c r="F291" s="53"/>
      <c r="G291" s="54" t="s">
        <v>212</v>
      </c>
      <c r="H291" s="53">
        <v>3</v>
      </c>
      <c r="I291" s="120" t="s">
        <v>223</v>
      </c>
      <c r="J291" s="33" t="s">
        <v>224</v>
      </c>
      <c r="K291" s="56" t="s">
        <v>799</v>
      </c>
      <c r="L291" s="56" t="s">
        <v>799</v>
      </c>
      <c r="M291" s="56" t="s">
        <v>799</v>
      </c>
      <c r="N291" s="62">
        <v>1</v>
      </c>
    </row>
    <row r="292" spans="1:14" ht="40.5" x14ac:dyDescent="0.25">
      <c r="A292" s="17">
        <v>36850</v>
      </c>
      <c r="B292" s="33" t="s">
        <v>40</v>
      </c>
      <c r="C292" s="33" t="s">
        <v>220</v>
      </c>
      <c r="D292" s="33" t="s">
        <v>221</v>
      </c>
      <c r="E292" s="53"/>
      <c r="F292" s="53"/>
      <c r="G292" s="33" t="s">
        <v>227</v>
      </c>
      <c r="H292" s="53">
        <v>3</v>
      </c>
      <c r="I292" s="120" t="s">
        <v>226</v>
      </c>
      <c r="J292" s="33" t="s">
        <v>238</v>
      </c>
      <c r="K292" s="56" t="s">
        <v>799</v>
      </c>
      <c r="L292" s="56" t="s">
        <v>799</v>
      </c>
      <c r="M292" s="56" t="s">
        <v>799</v>
      </c>
      <c r="N292" s="62">
        <v>1</v>
      </c>
    </row>
    <row r="293" spans="1:14" ht="40.5" x14ac:dyDescent="0.25">
      <c r="A293" s="17">
        <v>36850</v>
      </c>
      <c r="B293" s="33" t="s">
        <v>151</v>
      </c>
      <c r="C293" s="52" t="s">
        <v>239</v>
      </c>
      <c r="D293" s="33" t="s">
        <v>807</v>
      </c>
      <c r="E293" s="53"/>
      <c r="F293" s="53"/>
      <c r="G293" s="54" t="s">
        <v>215</v>
      </c>
      <c r="H293" s="53">
        <v>3</v>
      </c>
      <c r="I293" s="120" t="s">
        <v>240</v>
      </c>
      <c r="J293" s="33" t="s">
        <v>242</v>
      </c>
      <c r="K293" s="56" t="s">
        <v>799</v>
      </c>
      <c r="L293" s="56" t="s">
        <v>799</v>
      </c>
      <c r="M293" s="56" t="s">
        <v>799</v>
      </c>
      <c r="N293" s="62">
        <v>1</v>
      </c>
    </row>
    <row r="294" spans="1:14" ht="40.5" x14ac:dyDescent="0.25">
      <c r="A294" s="17">
        <v>36850</v>
      </c>
      <c r="B294" s="33" t="s">
        <v>151</v>
      </c>
      <c r="C294" s="52" t="s">
        <v>241</v>
      </c>
      <c r="D294" s="33" t="s">
        <v>807</v>
      </c>
      <c r="E294" s="53"/>
      <c r="F294" s="53"/>
      <c r="G294" s="54" t="s">
        <v>215</v>
      </c>
      <c r="H294" s="53">
        <v>3</v>
      </c>
      <c r="I294" s="120" t="s">
        <v>243</v>
      </c>
      <c r="J294" s="33" t="s">
        <v>242</v>
      </c>
      <c r="K294" s="56" t="s">
        <v>799</v>
      </c>
      <c r="L294" s="56" t="s">
        <v>799</v>
      </c>
      <c r="M294" s="56" t="s">
        <v>799</v>
      </c>
      <c r="N294" s="62">
        <v>1</v>
      </c>
    </row>
    <row r="295" spans="1:14" ht="67.5" x14ac:dyDescent="0.25">
      <c r="A295" s="17">
        <v>36850</v>
      </c>
      <c r="B295" s="33" t="s">
        <v>151</v>
      </c>
      <c r="C295" s="52" t="s">
        <v>211</v>
      </c>
      <c r="D295" s="33" t="s">
        <v>807</v>
      </c>
      <c r="E295" s="53"/>
      <c r="F295" s="53"/>
      <c r="G295" s="54" t="s">
        <v>212</v>
      </c>
      <c r="H295" s="53">
        <v>1</v>
      </c>
      <c r="I295" s="120" t="s">
        <v>314</v>
      </c>
      <c r="J295" s="33" t="s">
        <v>214</v>
      </c>
      <c r="K295" s="56" t="s">
        <v>799</v>
      </c>
      <c r="L295" s="56" t="s">
        <v>799</v>
      </c>
      <c r="M295" s="56" t="s">
        <v>799</v>
      </c>
      <c r="N295" s="20">
        <v>1</v>
      </c>
    </row>
    <row r="296" spans="1:14" ht="40.5" x14ac:dyDescent="0.25">
      <c r="A296" s="17">
        <v>36850</v>
      </c>
      <c r="B296" s="33" t="s">
        <v>151</v>
      </c>
      <c r="C296" s="52" t="s">
        <v>211</v>
      </c>
      <c r="D296" s="33" t="s">
        <v>807</v>
      </c>
      <c r="E296" s="53"/>
      <c r="F296" s="53"/>
      <c r="G296" s="54" t="s">
        <v>212</v>
      </c>
      <c r="H296" s="53">
        <v>1</v>
      </c>
      <c r="I296" s="120" t="s">
        <v>213</v>
      </c>
      <c r="J296" s="33" t="s">
        <v>217</v>
      </c>
      <c r="K296" s="56" t="s">
        <v>799</v>
      </c>
      <c r="L296" s="56" t="s">
        <v>799</v>
      </c>
      <c r="M296" s="56" t="s">
        <v>799</v>
      </c>
      <c r="N296" s="20">
        <v>1</v>
      </c>
    </row>
    <row r="297" spans="1:14" ht="40.5" x14ac:dyDescent="0.25">
      <c r="A297" s="17">
        <v>36847</v>
      </c>
      <c r="B297" s="33" t="s">
        <v>40</v>
      </c>
      <c r="C297" s="52" t="s">
        <v>193</v>
      </c>
      <c r="D297" s="33" t="s">
        <v>237</v>
      </c>
      <c r="E297" s="53" t="s">
        <v>235</v>
      </c>
      <c r="F297" s="53" t="s">
        <v>236</v>
      </c>
      <c r="G297" s="33" t="s">
        <v>219</v>
      </c>
      <c r="H297" s="53">
        <v>1</v>
      </c>
      <c r="I297" s="120" t="s">
        <v>260</v>
      </c>
      <c r="J297" s="33" t="s">
        <v>217</v>
      </c>
      <c r="K297" s="56" t="s">
        <v>799</v>
      </c>
      <c r="L297" s="56" t="s">
        <v>799</v>
      </c>
      <c r="M297" s="56" t="s">
        <v>799</v>
      </c>
      <c r="N297" s="20">
        <v>1</v>
      </c>
    </row>
    <row r="298" spans="1:14" ht="40.5" x14ac:dyDescent="0.25">
      <c r="A298" s="17">
        <v>36847</v>
      </c>
      <c r="B298" s="33" t="s">
        <v>40</v>
      </c>
      <c r="C298" s="52" t="s">
        <v>194</v>
      </c>
      <c r="D298" s="33" t="s">
        <v>810</v>
      </c>
      <c r="E298" s="53" t="s">
        <v>196</v>
      </c>
      <c r="F298" s="53" t="s">
        <v>198</v>
      </c>
      <c r="G298" s="54" t="s">
        <v>197</v>
      </c>
      <c r="H298" s="53">
        <v>1</v>
      </c>
      <c r="I298" s="120" t="s">
        <v>199</v>
      </c>
      <c r="J298" s="33" t="s">
        <v>217</v>
      </c>
      <c r="K298" s="56" t="s">
        <v>799</v>
      </c>
      <c r="L298" s="56" t="s">
        <v>45</v>
      </c>
      <c r="M298" s="56" t="s">
        <v>799</v>
      </c>
      <c r="N298" s="20">
        <v>1</v>
      </c>
    </row>
    <row r="299" spans="1:14" x14ac:dyDescent="0.25">
      <c r="A299" s="17">
        <v>36847</v>
      </c>
      <c r="B299" s="33" t="s">
        <v>40</v>
      </c>
      <c r="C299" s="52" t="s">
        <v>188</v>
      </c>
      <c r="D299" s="33" t="s">
        <v>808</v>
      </c>
      <c r="E299" s="53" t="s">
        <v>197</v>
      </c>
      <c r="F299" s="53"/>
      <c r="G299" s="54" t="s">
        <v>189</v>
      </c>
      <c r="H299" s="53">
        <v>3</v>
      </c>
      <c r="I299" s="120" t="s">
        <v>200</v>
      </c>
      <c r="J299" s="33" t="s">
        <v>201</v>
      </c>
      <c r="K299" s="56" t="s">
        <v>799</v>
      </c>
      <c r="L299" s="56" t="s">
        <v>799</v>
      </c>
      <c r="M299" s="56" t="s">
        <v>799</v>
      </c>
      <c r="N299" s="20">
        <v>1</v>
      </c>
    </row>
    <row r="300" spans="1:14" x14ac:dyDescent="0.25">
      <c r="A300" s="17">
        <v>36847</v>
      </c>
      <c r="B300" s="33" t="s">
        <v>151</v>
      </c>
      <c r="C300" s="52" t="s">
        <v>808</v>
      </c>
      <c r="D300" s="33" t="s">
        <v>202</v>
      </c>
      <c r="E300" s="53" t="s">
        <v>197</v>
      </c>
      <c r="F300" s="53" t="s">
        <v>197</v>
      </c>
      <c r="G300" s="54" t="s">
        <v>158</v>
      </c>
      <c r="H300" s="53">
        <v>3</v>
      </c>
      <c r="I300" s="120" t="s">
        <v>203</v>
      </c>
      <c r="J300" s="33" t="s">
        <v>204</v>
      </c>
      <c r="K300" s="56" t="s">
        <v>799</v>
      </c>
      <c r="L300" s="56" t="s">
        <v>799</v>
      </c>
      <c r="M300" s="56" t="s">
        <v>799</v>
      </c>
      <c r="N300" s="20">
        <v>0</v>
      </c>
    </row>
    <row r="301" spans="1:14" ht="40.5" x14ac:dyDescent="0.25">
      <c r="A301" s="17">
        <v>36846</v>
      </c>
      <c r="B301" s="33" t="s">
        <v>40</v>
      </c>
      <c r="C301" s="33" t="s">
        <v>185</v>
      </c>
      <c r="D301" s="33" t="s">
        <v>808</v>
      </c>
      <c r="E301" s="33" t="s">
        <v>228</v>
      </c>
      <c r="F301" s="33" t="s">
        <v>229</v>
      </c>
      <c r="G301" s="54" t="s">
        <v>210</v>
      </c>
      <c r="H301" s="53">
        <v>1</v>
      </c>
      <c r="I301" s="120" t="s">
        <v>222</v>
      </c>
      <c r="J301" s="33" t="s">
        <v>230</v>
      </c>
      <c r="K301" s="56" t="s">
        <v>799</v>
      </c>
      <c r="L301" s="56" t="s">
        <v>799</v>
      </c>
      <c r="M301" s="56" t="s">
        <v>799</v>
      </c>
      <c r="N301" s="20">
        <v>1</v>
      </c>
    </row>
    <row r="302" spans="1:14" ht="40.5" x14ac:dyDescent="0.25">
      <c r="A302" s="17">
        <v>36846</v>
      </c>
      <c r="B302" s="33" t="s">
        <v>40</v>
      </c>
      <c r="C302" s="33" t="s">
        <v>186</v>
      </c>
      <c r="D302" s="33" t="s">
        <v>808</v>
      </c>
      <c r="E302" s="33" t="s">
        <v>231</v>
      </c>
      <c r="F302" s="33" t="s">
        <v>229</v>
      </c>
      <c r="G302" s="54" t="s">
        <v>210</v>
      </c>
      <c r="H302" s="53">
        <v>1</v>
      </c>
      <c r="I302" s="120" t="s">
        <v>222</v>
      </c>
      <c r="J302" s="33" t="s">
        <v>230</v>
      </c>
      <c r="K302" s="56" t="s">
        <v>799</v>
      </c>
      <c r="L302" s="56" t="s">
        <v>799</v>
      </c>
      <c r="M302" s="56" t="s">
        <v>799</v>
      </c>
      <c r="N302" s="20">
        <v>1</v>
      </c>
    </row>
    <row r="303" spans="1:14" ht="40.5" x14ac:dyDescent="0.25">
      <c r="A303" s="17">
        <v>36846</v>
      </c>
      <c r="B303" s="33" t="s">
        <v>40</v>
      </c>
      <c r="C303" s="33" t="s">
        <v>187</v>
      </c>
      <c r="D303" s="33" t="s">
        <v>808</v>
      </c>
      <c r="E303" s="33" t="s">
        <v>232</v>
      </c>
      <c r="F303" s="33" t="s">
        <v>229</v>
      </c>
      <c r="G303" s="54" t="s">
        <v>210</v>
      </c>
      <c r="H303" s="53">
        <v>1</v>
      </c>
      <c r="I303" s="120" t="s">
        <v>222</v>
      </c>
      <c r="J303" s="33" t="s">
        <v>230</v>
      </c>
      <c r="K303" s="56" t="s">
        <v>799</v>
      </c>
      <c r="L303" s="56" t="s">
        <v>799</v>
      </c>
      <c r="M303" s="56" t="s">
        <v>799</v>
      </c>
      <c r="N303" s="20">
        <v>1</v>
      </c>
    </row>
    <row r="304" spans="1:14" ht="27" x14ac:dyDescent="0.25">
      <c r="A304" s="17">
        <v>36846</v>
      </c>
      <c r="B304" s="33" t="s">
        <v>40</v>
      </c>
      <c r="C304" s="33" t="s">
        <v>205</v>
      </c>
      <c r="D304" s="33" t="s">
        <v>808</v>
      </c>
      <c r="E304" s="53"/>
      <c r="F304" s="53"/>
      <c r="G304" s="54" t="s">
        <v>210</v>
      </c>
      <c r="H304" s="53">
        <v>1</v>
      </c>
      <c r="I304" s="120" t="s">
        <v>222</v>
      </c>
      <c r="J304" s="33" t="s">
        <v>169</v>
      </c>
      <c r="K304" s="56" t="s">
        <v>799</v>
      </c>
      <c r="L304" s="56" t="s">
        <v>799</v>
      </c>
      <c r="M304" s="56" t="s">
        <v>799</v>
      </c>
      <c r="N304" s="20">
        <v>1</v>
      </c>
    </row>
    <row r="305" spans="1:14" x14ac:dyDescent="0.25">
      <c r="A305" s="17">
        <v>36846</v>
      </c>
      <c r="B305" s="33" t="s">
        <v>805</v>
      </c>
      <c r="C305" s="52" t="s">
        <v>190</v>
      </c>
      <c r="D305" s="33" t="s">
        <v>807</v>
      </c>
      <c r="E305" s="53"/>
      <c r="F305" s="53"/>
      <c r="G305" s="54" t="s">
        <v>805</v>
      </c>
      <c r="H305" s="53">
        <v>3</v>
      </c>
      <c r="I305" s="120" t="s">
        <v>191</v>
      </c>
      <c r="J305" s="33" t="s">
        <v>192</v>
      </c>
      <c r="K305" s="56" t="s">
        <v>799</v>
      </c>
      <c r="L305" s="56" t="s">
        <v>799</v>
      </c>
      <c r="M305" s="56" t="s">
        <v>799</v>
      </c>
      <c r="N305" s="20">
        <v>1</v>
      </c>
    </row>
    <row r="306" spans="1:14" ht="54" x14ac:dyDescent="0.25">
      <c r="A306" s="17">
        <v>36845</v>
      </c>
      <c r="B306" s="33" t="s">
        <v>40</v>
      </c>
      <c r="C306" s="52" t="s">
        <v>181</v>
      </c>
      <c r="D306" s="52" t="s">
        <v>179</v>
      </c>
      <c r="E306" s="53" t="s">
        <v>184</v>
      </c>
      <c r="F306" s="18"/>
      <c r="G306" s="54" t="s">
        <v>180</v>
      </c>
      <c r="H306" s="53">
        <v>1</v>
      </c>
      <c r="I306" s="120" t="s">
        <v>206</v>
      </c>
      <c r="J306" s="33" t="s">
        <v>183</v>
      </c>
      <c r="K306" s="56" t="s">
        <v>799</v>
      </c>
      <c r="L306" s="56" t="s">
        <v>799</v>
      </c>
      <c r="M306" s="56" t="s">
        <v>799</v>
      </c>
      <c r="N306" s="20">
        <v>0</v>
      </c>
    </row>
    <row r="307" spans="1:14" ht="54" x14ac:dyDescent="0.25">
      <c r="A307" s="17">
        <v>36845</v>
      </c>
      <c r="B307" s="33" t="s">
        <v>40</v>
      </c>
      <c r="C307" s="52" t="s">
        <v>182</v>
      </c>
      <c r="D307" s="52" t="s">
        <v>178</v>
      </c>
      <c r="E307" s="53" t="s">
        <v>184</v>
      </c>
      <c r="F307" s="18"/>
      <c r="G307" s="54" t="s">
        <v>180</v>
      </c>
      <c r="H307" s="53">
        <v>1</v>
      </c>
      <c r="I307" s="120" t="s">
        <v>206</v>
      </c>
      <c r="J307" s="33" t="s">
        <v>183</v>
      </c>
      <c r="K307" s="56" t="s">
        <v>799</v>
      </c>
      <c r="L307" s="56" t="s">
        <v>799</v>
      </c>
      <c r="M307" s="56" t="s">
        <v>799</v>
      </c>
      <c r="N307" s="20">
        <v>0</v>
      </c>
    </row>
    <row r="308" spans="1:14" ht="27" x14ac:dyDescent="0.25">
      <c r="A308" s="17">
        <v>36845</v>
      </c>
      <c r="B308" s="33" t="s">
        <v>175</v>
      </c>
      <c r="C308" s="52" t="s">
        <v>176</v>
      </c>
      <c r="D308" s="33" t="s">
        <v>808</v>
      </c>
      <c r="E308" s="53" t="s">
        <v>262</v>
      </c>
      <c r="F308" s="53"/>
      <c r="G308" s="33" t="s">
        <v>207</v>
      </c>
      <c r="H308" s="53">
        <v>3</v>
      </c>
      <c r="I308" s="120" t="s">
        <v>261</v>
      </c>
      <c r="J308" s="33" t="s">
        <v>177</v>
      </c>
      <c r="K308" s="56" t="s">
        <v>799</v>
      </c>
      <c r="L308" s="56" t="s">
        <v>799</v>
      </c>
      <c r="M308" s="56" t="s">
        <v>799</v>
      </c>
      <c r="N308" s="20">
        <v>2</v>
      </c>
    </row>
    <row r="309" spans="1:14" ht="14.25" thickBot="1" x14ac:dyDescent="0.3">
      <c r="A309" s="17">
        <v>36845</v>
      </c>
      <c r="B309" s="33" t="s">
        <v>805</v>
      </c>
      <c r="C309" s="52" t="s">
        <v>171</v>
      </c>
      <c r="D309" s="19" t="s">
        <v>172</v>
      </c>
      <c r="E309" s="53"/>
      <c r="F309" s="53"/>
      <c r="G309" s="54" t="s">
        <v>805</v>
      </c>
      <c r="H309" s="53">
        <v>3</v>
      </c>
      <c r="I309" s="121" t="s">
        <v>173</v>
      </c>
      <c r="J309" s="33" t="s">
        <v>174</v>
      </c>
      <c r="K309" s="56" t="s">
        <v>799</v>
      </c>
      <c r="L309" s="56" t="s">
        <v>799</v>
      </c>
      <c r="M309" s="56" t="s">
        <v>799</v>
      </c>
      <c r="N309" s="20">
        <v>1</v>
      </c>
    </row>
    <row r="310" spans="1:14" x14ac:dyDescent="0.25">
      <c r="A310" s="49" t="s">
        <v>85</v>
      </c>
      <c r="B310" s="50"/>
      <c r="C310" s="45">
        <v>10</v>
      </c>
      <c r="D310" s="44"/>
      <c r="E310" s="46"/>
      <c r="F310" s="46"/>
      <c r="G310" s="44"/>
      <c r="H310" s="46"/>
      <c r="I310" s="120"/>
      <c r="J310" s="47"/>
      <c r="K310" s="47"/>
      <c r="L310" s="47"/>
      <c r="M310" s="47"/>
      <c r="N310" s="51"/>
    </row>
    <row r="311" spans="1:14" x14ac:dyDescent="0.25">
      <c r="A311" s="17">
        <v>36844</v>
      </c>
      <c r="B311" s="33" t="s">
        <v>151</v>
      </c>
      <c r="C311" s="52" t="s">
        <v>155</v>
      </c>
      <c r="D311" s="33" t="s">
        <v>807</v>
      </c>
      <c r="E311" s="53"/>
      <c r="F311" s="53"/>
      <c r="G311" s="54" t="s">
        <v>158</v>
      </c>
      <c r="H311" s="53">
        <v>3</v>
      </c>
      <c r="I311" s="120" t="s">
        <v>156</v>
      </c>
      <c r="J311" s="55" t="s">
        <v>157</v>
      </c>
      <c r="K311" s="56" t="s">
        <v>799</v>
      </c>
      <c r="L311" s="56" t="s">
        <v>799</v>
      </c>
      <c r="M311" s="56" t="s">
        <v>45</v>
      </c>
      <c r="N311" s="20">
        <v>0</v>
      </c>
    </row>
    <row r="312" spans="1:14" x14ac:dyDescent="0.25">
      <c r="A312" s="17">
        <v>36844</v>
      </c>
      <c r="B312" s="33" t="s">
        <v>805</v>
      </c>
      <c r="C312" s="52" t="s">
        <v>152</v>
      </c>
      <c r="D312" s="33" t="s">
        <v>807</v>
      </c>
      <c r="E312" s="53"/>
      <c r="F312" s="53"/>
      <c r="G312" s="54"/>
      <c r="H312" s="53">
        <v>3</v>
      </c>
      <c r="I312" s="120" t="s">
        <v>153</v>
      </c>
      <c r="J312" s="55" t="s">
        <v>154</v>
      </c>
      <c r="K312" s="56" t="s">
        <v>799</v>
      </c>
      <c r="L312" s="56" t="s">
        <v>799</v>
      </c>
      <c r="M312" s="56" t="s">
        <v>799</v>
      </c>
      <c r="N312" s="20">
        <v>0</v>
      </c>
    </row>
    <row r="313" spans="1:14" ht="27" x14ac:dyDescent="0.25">
      <c r="A313" s="17">
        <v>36844</v>
      </c>
      <c r="B313" s="54" t="s">
        <v>40</v>
      </c>
      <c r="C313" s="52" t="s">
        <v>147</v>
      </c>
      <c r="D313" s="33" t="s">
        <v>146</v>
      </c>
      <c r="E313" s="53" t="s">
        <v>148</v>
      </c>
      <c r="F313" s="53"/>
      <c r="G313" s="54" t="s">
        <v>149</v>
      </c>
      <c r="H313" s="53">
        <v>1</v>
      </c>
      <c r="I313" s="120" t="s">
        <v>208</v>
      </c>
      <c r="J313" s="55" t="s">
        <v>209</v>
      </c>
      <c r="K313" s="56" t="s">
        <v>799</v>
      </c>
      <c r="L313" s="56" t="s">
        <v>45</v>
      </c>
      <c r="M313" s="56" t="s">
        <v>45</v>
      </c>
      <c r="N313" s="20" t="s">
        <v>150</v>
      </c>
    </row>
    <row r="314" spans="1:14" ht="67.5" x14ac:dyDescent="0.25">
      <c r="A314" s="17">
        <v>36840</v>
      </c>
      <c r="B314" s="54" t="s">
        <v>40</v>
      </c>
      <c r="C314" s="52" t="s">
        <v>102</v>
      </c>
      <c r="D314" s="33" t="s">
        <v>104</v>
      </c>
      <c r="E314" s="56" t="s">
        <v>108</v>
      </c>
      <c r="F314" s="53" t="s">
        <v>105</v>
      </c>
      <c r="G314" s="54" t="s">
        <v>805</v>
      </c>
      <c r="H314" s="53">
        <v>1</v>
      </c>
      <c r="I314" s="120" t="s">
        <v>125</v>
      </c>
      <c r="J314" s="55" t="s">
        <v>126</v>
      </c>
      <c r="K314" s="56" t="s">
        <v>106</v>
      </c>
      <c r="L314" s="56" t="s">
        <v>106</v>
      </c>
      <c r="M314" s="56" t="s">
        <v>106</v>
      </c>
      <c r="N314" s="20">
        <v>0</v>
      </c>
    </row>
    <row r="315" spans="1:14" ht="67.5" x14ac:dyDescent="0.25">
      <c r="A315" s="17">
        <v>36840</v>
      </c>
      <c r="B315" s="54" t="s">
        <v>40</v>
      </c>
      <c r="C315" s="52" t="s">
        <v>103</v>
      </c>
      <c r="D315" s="33" t="s">
        <v>104</v>
      </c>
      <c r="E315" s="56" t="s">
        <v>108</v>
      </c>
      <c r="F315" s="53" t="s">
        <v>105</v>
      </c>
      <c r="G315" s="54"/>
      <c r="H315" s="53">
        <v>1</v>
      </c>
      <c r="I315" s="120" t="s">
        <v>125</v>
      </c>
      <c r="J315" s="55" t="s">
        <v>126</v>
      </c>
      <c r="K315" s="56" t="s">
        <v>106</v>
      </c>
      <c r="L315" s="56" t="s">
        <v>106</v>
      </c>
      <c r="M315" s="56" t="s">
        <v>106</v>
      </c>
      <c r="N315" s="20">
        <v>0</v>
      </c>
    </row>
    <row r="316" spans="1:14" ht="40.5" x14ac:dyDescent="0.25">
      <c r="A316" s="17">
        <v>36839</v>
      </c>
      <c r="B316" s="33" t="s">
        <v>805</v>
      </c>
      <c r="C316" s="52" t="s">
        <v>99</v>
      </c>
      <c r="D316" s="33" t="s">
        <v>817</v>
      </c>
      <c r="E316" s="53"/>
      <c r="F316" s="53"/>
      <c r="G316" s="54" t="s">
        <v>160</v>
      </c>
      <c r="H316" s="53">
        <v>3</v>
      </c>
      <c r="I316" s="120" t="s">
        <v>100</v>
      </c>
      <c r="J316" s="55" t="s">
        <v>136</v>
      </c>
      <c r="K316" s="56" t="s">
        <v>799</v>
      </c>
      <c r="L316" s="56" t="s">
        <v>799</v>
      </c>
      <c r="M316" s="56" t="s">
        <v>799</v>
      </c>
      <c r="N316" s="20">
        <v>0</v>
      </c>
    </row>
    <row r="317" spans="1:14" ht="40.5" x14ac:dyDescent="0.25">
      <c r="A317" s="17">
        <v>36839</v>
      </c>
      <c r="B317" s="33" t="s">
        <v>101</v>
      </c>
      <c r="C317" s="52" t="s">
        <v>95</v>
      </c>
      <c r="D317" s="33" t="s">
        <v>96</v>
      </c>
      <c r="E317" s="53"/>
      <c r="F317" s="53"/>
      <c r="G317" s="54" t="s">
        <v>160</v>
      </c>
      <c r="H317" s="53">
        <v>3</v>
      </c>
      <c r="I317" s="120" t="s">
        <v>127</v>
      </c>
      <c r="J317" s="55" t="s">
        <v>135</v>
      </c>
      <c r="K317" s="56" t="s">
        <v>799</v>
      </c>
      <c r="L317" s="56" t="s">
        <v>799</v>
      </c>
      <c r="M317" s="56" t="s">
        <v>169</v>
      </c>
      <c r="N317" s="20" t="s">
        <v>150</v>
      </c>
    </row>
    <row r="318" spans="1:14" ht="27" x14ac:dyDescent="0.25">
      <c r="A318" s="17">
        <v>36839</v>
      </c>
      <c r="B318" s="33" t="s">
        <v>101</v>
      </c>
      <c r="C318" s="52" t="s">
        <v>95</v>
      </c>
      <c r="D318" s="33" t="s">
        <v>96</v>
      </c>
      <c r="E318" s="53"/>
      <c r="F318" s="53"/>
      <c r="G318" s="54" t="s">
        <v>805</v>
      </c>
      <c r="H318" s="53">
        <v>3</v>
      </c>
      <c r="I318" s="120" t="s">
        <v>97</v>
      </c>
      <c r="J318" s="55" t="s">
        <v>98</v>
      </c>
      <c r="K318" s="56" t="s">
        <v>169</v>
      </c>
      <c r="L318" s="56" t="s">
        <v>169</v>
      </c>
      <c r="M318" s="56" t="s">
        <v>169</v>
      </c>
      <c r="N318" s="20">
        <v>1</v>
      </c>
    </row>
    <row r="319" spans="1:14" ht="27" x14ac:dyDescent="0.25">
      <c r="A319" s="17">
        <v>36839</v>
      </c>
      <c r="B319" s="54" t="s">
        <v>40</v>
      </c>
      <c r="C319" s="57" t="s">
        <v>89</v>
      </c>
      <c r="D319" s="33" t="s">
        <v>86</v>
      </c>
      <c r="E319" s="53" t="s">
        <v>87</v>
      </c>
      <c r="F319" s="53" t="s">
        <v>88</v>
      </c>
      <c r="G319" s="58" t="s">
        <v>805</v>
      </c>
      <c r="H319" s="53">
        <v>3</v>
      </c>
      <c r="I319" s="120" t="s">
        <v>94</v>
      </c>
      <c r="J319" s="147" t="s">
        <v>145</v>
      </c>
      <c r="K319" s="146" t="s">
        <v>45</v>
      </c>
      <c r="L319" s="146" t="s">
        <v>45</v>
      </c>
      <c r="M319" s="146" t="s">
        <v>45</v>
      </c>
      <c r="N319" s="146" t="s">
        <v>150</v>
      </c>
    </row>
    <row r="320" spans="1:14" ht="27" x14ac:dyDescent="0.25">
      <c r="A320" s="17">
        <v>36839</v>
      </c>
      <c r="B320" s="54" t="s">
        <v>40</v>
      </c>
      <c r="C320" s="57" t="s">
        <v>90</v>
      </c>
      <c r="D320" s="33" t="s">
        <v>86</v>
      </c>
      <c r="E320" s="53" t="s">
        <v>87</v>
      </c>
      <c r="F320" s="53" t="s">
        <v>88</v>
      </c>
      <c r="G320" s="58" t="s">
        <v>805</v>
      </c>
      <c r="H320" s="53"/>
      <c r="I320" s="120"/>
      <c r="J320" s="147"/>
      <c r="K320" s="146"/>
      <c r="L320" s="146"/>
      <c r="M320" s="146"/>
      <c r="N320" s="149"/>
    </row>
    <row r="321" spans="1:27" ht="27" x14ac:dyDescent="0.25">
      <c r="A321" s="17">
        <v>36839</v>
      </c>
      <c r="B321" s="54" t="s">
        <v>40</v>
      </c>
      <c r="C321" s="57" t="s">
        <v>91</v>
      </c>
      <c r="D321" s="33" t="s">
        <v>86</v>
      </c>
      <c r="E321" s="53" t="s">
        <v>87</v>
      </c>
      <c r="F321" s="53" t="s">
        <v>88</v>
      </c>
      <c r="G321" s="58" t="s">
        <v>805</v>
      </c>
      <c r="H321" s="53"/>
      <c r="I321" s="120"/>
      <c r="J321" s="147"/>
      <c r="K321" s="146"/>
      <c r="L321" s="146"/>
      <c r="M321" s="146"/>
      <c r="N321" s="149"/>
    </row>
    <row r="322" spans="1:27" ht="27" x14ac:dyDescent="0.25">
      <c r="A322" s="17">
        <v>36839</v>
      </c>
      <c r="B322" s="54" t="s">
        <v>40</v>
      </c>
      <c r="C322" s="57" t="s">
        <v>92</v>
      </c>
      <c r="D322" s="33" t="s">
        <v>86</v>
      </c>
      <c r="E322" s="53" t="s">
        <v>87</v>
      </c>
      <c r="F322" s="53" t="s">
        <v>88</v>
      </c>
      <c r="G322" s="58" t="s">
        <v>805</v>
      </c>
      <c r="H322" s="53"/>
      <c r="I322" s="120"/>
      <c r="J322" s="147"/>
      <c r="K322" s="146"/>
      <c r="L322" s="146"/>
      <c r="M322" s="146"/>
      <c r="N322" s="149"/>
    </row>
    <row r="323" spans="1:27" s="73" customFormat="1" ht="57" customHeight="1" x14ac:dyDescent="0.25">
      <c r="A323" s="17">
        <v>36839</v>
      </c>
      <c r="B323" s="54" t="s">
        <v>40</v>
      </c>
      <c r="C323" s="57" t="s">
        <v>93</v>
      </c>
      <c r="D323" s="33" t="s">
        <v>86</v>
      </c>
      <c r="E323" s="59" t="s">
        <v>87</v>
      </c>
      <c r="F323" s="53" t="s">
        <v>88</v>
      </c>
      <c r="G323" s="57" t="s">
        <v>805</v>
      </c>
      <c r="H323" s="59"/>
      <c r="I323" s="120"/>
      <c r="J323" s="148"/>
      <c r="K323" s="146"/>
      <c r="L323" s="146"/>
      <c r="M323" s="146"/>
      <c r="N323" s="149"/>
      <c r="O323" s="35"/>
      <c r="P323" s="35"/>
      <c r="Q323" s="35"/>
      <c r="R323" s="35"/>
      <c r="S323" s="35"/>
      <c r="T323" s="35"/>
      <c r="U323" s="35"/>
      <c r="V323" s="35"/>
      <c r="W323" s="35"/>
      <c r="X323" s="35"/>
      <c r="Y323" s="35"/>
      <c r="Z323" s="35"/>
      <c r="AA323" s="35"/>
    </row>
    <row r="324" spans="1:27" s="73" customFormat="1" ht="27" x14ac:dyDescent="0.25">
      <c r="A324" s="17">
        <v>36838</v>
      </c>
      <c r="B324" s="54" t="s">
        <v>40</v>
      </c>
      <c r="C324" s="58" t="s">
        <v>53</v>
      </c>
      <c r="D324" s="53" t="s">
        <v>58</v>
      </c>
      <c r="E324" s="53" t="s">
        <v>73</v>
      </c>
      <c r="F324" s="56" t="s">
        <v>76</v>
      </c>
      <c r="G324" s="53" t="s">
        <v>83</v>
      </c>
      <c r="H324" s="53">
        <v>2</v>
      </c>
      <c r="I324" s="120" t="s">
        <v>62</v>
      </c>
      <c r="J324" s="147" t="s">
        <v>128</v>
      </c>
      <c r="K324" s="146" t="s">
        <v>799</v>
      </c>
      <c r="L324" s="146" t="s">
        <v>799</v>
      </c>
      <c r="M324" s="146" t="s">
        <v>45</v>
      </c>
      <c r="N324" s="143">
        <v>1</v>
      </c>
    </row>
    <row r="325" spans="1:27" s="73" customFormat="1" ht="27" x14ac:dyDescent="0.25">
      <c r="A325" s="17">
        <v>36838</v>
      </c>
      <c r="B325" s="54" t="s">
        <v>40</v>
      </c>
      <c r="C325" s="58" t="s">
        <v>54</v>
      </c>
      <c r="D325" s="53" t="s">
        <v>58</v>
      </c>
      <c r="E325" s="53" t="s">
        <v>73</v>
      </c>
      <c r="F325" s="56" t="s">
        <v>77</v>
      </c>
      <c r="G325" s="53" t="s">
        <v>83</v>
      </c>
      <c r="H325" s="53"/>
      <c r="I325" s="120"/>
      <c r="J325" s="147"/>
      <c r="K325" s="146"/>
      <c r="L325" s="146"/>
      <c r="M325" s="146"/>
      <c r="N325" s="143"/>
    </row>
    <row r="326" spans="1:27" s="73" customFormat="1" x14ac:dyDescent="0.25">
      <c r="A326" s="17">
        <v>36838</v>
      </c>
      <c r="B326" s="54" t="s">
        <v>40</v>
      </c>
      <c r="C326" s="58" t="s">
        <v>55</v>
      </c>
      <c r="D326" s="53" t="s">
        <v>59</v>
      </c>
      <c r="E326" s="53" t="s">
        <v>74</v>
      </c>
      <c r="F326" s="56" t="s">
        <v>78</v>
      </c>
      <c r="G326" s="53" t="s">
        <v>83</v>
      </c>
      <c r="H326" s="53"/>
      <c r="I326" s="120"/>
      <c r="J326" s="147"/>
      <c r="K326" s="146"/>
      <c r="L326" s="146"/>
      <c r="M326" s="146"/>
      <c r="N326" s="143"/>
    </row>
    <row r="327" spans="1:27" s="73" customFormat="1" x14ac:dyDescent="0.25">
      <c r="A327" s="17">
        <v>36838</v>
      </c>
      <c r="B327" s="54" t="s">
        <v>40</v>
      </c>
      <c r="C327" s="58" t="s">
        <v>49</v>
      </c>
      <c r="D327" s="53" t="s">
        <v>60</v>
      </c>
      <c r="E327" s="53" t="s">
        <v>74</v>
      </c>
      <c r="F327" s="56" t="s">
        <v>78</v>
      </c>
      <c r="G327" s="53" t="s">
        <v>83</v>
      </c>
      <c r="H327" s="53"/>
      <c r="I327" s="120"/>
      <c r="J327" s="147"/>
      <c r="K327" s="146"/>
      <c r="L327" s="146"/>
      <c r="M327" s="146"/>
      <c r="N327" s="143"/>
    </row>
    <row r="328" spans="1:27" s="73" customFormat="1" x14ac:dyDescent="0.25">
      <c r="A328" s="17">
        <v>36838</v>
      </c>
      <c r="B328" s="54" t="s">
        <v>40</v>
      </c>
      <c r="C328" s="58" t="s">
        <v>52</v>
      </c>
      <c r="D328" s="53" t="s">
        <v>84</v>
      </c>
      <c r="E328" s="53" t="s">
        <v>74</v>
      </c>
      <c r="F328" s="56" t="s">
        <v>79</v>
      </c>
      <c r="G328" s="53" t="s">
        <v>83</v>
      </c>
      <c r="H328" s="53"/>
      <c r="I328" s="120"/>
      <c r="J328" s="147"/>
      <c r="K328" s="146"/>
      <c r="L328" s="146"/>
      <c r="M328" s="146"/>
      <c r="N328" s="143"/>
    </row>
    <row r="329" spans="1:27" s="73" customFormat="1" x14ac:dyDescent="0.25">
      <c r="A329" s="17">
        <v>36838</v>
      </c>
      <c r="B329" s="54" t="s">
        <v>40</v>
      </c>
      <c r="C329" s="58" t="s">
        <v>48</v>
      </c>
      <c r="D329" s="53" t="s">
        <v>61</v>
      </c>
      <c r="E329" s="53" t="s">
        <v>74</v>
      </c>
      <c r="F329" s="56" t="s">
        <v>80</v>
      </c>
      <c r="G329" s="53" t="s">
        <v>83</v>
      </c>
      <c r="H329" s="53"/>
      <c r="I329" s="120"/>
      <c r="J329" s="147"/>
      <c r="K329" s="146"/>
      <c r="L329" s="146"/>
      <c r="M329" s="146"/>
      <c r="N329" s="143"/>
    </row>
    <row r="330" spans="1:27" s="73" customFormat="1" x14ac:dyDescent="0.25">
      <c r="A330" s="17">
        <v>36838</v>
      </c>
      <c r="B330" s="54" t="s">
        <v>40</v>
      </c>
      <c r="C330" s="58" t="s">
        <v>50</v>
      </c>
      <c r="D330" s="53" t="s">
        <v>60</v>
      </c>
      <c r="E330" s="53" t="s">
        <v>74</v>
      </c>
      <c r="F330" s="56" t="s">
        <v>81</v>
      </c>
      <c r="G330" s="53" t="s">
        <v>83</v>
      </c>
      <c r="H330" s="53"/>
      <c r="I330" s="120"/>
      <c r="J330" s="147"/>
      <c r="K330" s="146"/>
      <c r="L330" s="146"/>
      <c r="M330" s="146"/>
      <c r="N330" s="143"/>
    </row>
    <row r="331" spans="1:27" s="73" customFormat="1" ht="14.25" thickBot="1" x14ac:dyDescent="0.3">
      <c r="A331" s="17">
        <v>36838</v>
      </c>
      <c r="B331" s="54" t="s">
        <v>40</v>
      </c>
      <c r="C331" s="58" t="s">
        <v>51</v>
      </c>
      <c r="D331" s="53" t="s">
        <v>56</v>
      </c>
      <c r="E331" s="53" t="s">
        <v>75</v>
      </c>
      <c r="F331" s="56" t="s">
        <v>82</v>
      </c>
      <c r="G331" s="53" t="s">
        <v>83</v>
      </c>
      <c r="H331" s="53"/>
      <c r="I331" s="121"/>
      <c r="J331" s="147"/>
      <c r="K331" s="146"/>
      <c r="L331" s="146"/>
      <c r="M331" s="146"/>
      <c r="N331" s="143"/>
    </row>
    <row r="332" spans="1:27" s="73" customFormat="1" x14ac:dyDescent="0.25">
      <c r="A332" s="43" t="s">
        <v>85</v>
      </c>
      <c r="B332" s="44"/>
      <c r="C332" s="45">
        <v>33</v>
      </c>
      <c r="D332" s="46"/>
      <c r="E332" s="46"/>
      <c r="F332" s="47"/>
      <c r="G332" s="46"/>
      <c r="H332" s="46"/>
      <c r="I332" s="120"/>
      <c r="J332" s="48"/>
      <c r="K332" s="48"/>
      <c r="L332" s="48"/>
      <c r="M332" s="48"/>
      <c r="N332" s="48"/>
    </row>
    <row r="333" spans="1:27" ht="39" x14ac:dyDescent="0.25">
      <c r="A333" s="17">
        <v>36837</v>
      </c>
      <c r="B333" s="42" t="s">
        <v>40</v>
      </c>
      <c r="C333" s="38"/>
      <c r="D333" s="19" t="s">
        <v>813</v>
      </c>
      <c r="E333" s="18" t="s">
        <v>814</v>
      </c>
      <c r="F333" s="18" t="s">
        <v>816</v>
      </c>
      <c r="G333" s="20" t="s">
        <v>809</v>
      </c>
      <c r="H333" s="20">
        <v>4</v>
      </c>
      <c r="I333" s="120" t="s">
        <v>34</v>
      </c>
      <c r="J333" s="19" t="s">
        <v>26</v>
      </c>
      <c r="K333" s="20"/>
      <c r="L333" s="20"/>
      <c r="M333" s="20"/>
      <c r="N333" s="33"/>
    </row>
    <row r="334" spans="1:27" ht="39" x14ac:dyDescent="0.25">
      <c r="A334" s="17">
        <v>36837</v>
      </c>
      <c r="B334" s="42" t="s">
        <v>40</v>
      </c>
      <c r="C334" s="38"/>
      <c r="D334" s="19" t="s">
        <v>810</v>
      </c>
      <c r="E334" s="18" t="s">
        <v>807</v>
      </c>
      <c r="F334" s="18" t="s">
        <v>817</v>
      </c>
      <c r="G334" s="20" t="s">
        <v>815</v>
      </c>
      <c r="H334" s="20">
        <v>3</v>
      </c>
      <c r="I334" s="120" t="s">
        <v>818</v>
      </c>
      <c r="J334" s="19" t="s">
        <v>25</v>
      </c>
      <c r="K334" s="20"/>
      <c r="L334" s="20"/>
      <c r="M334" s="20"/>
      <c r="N334" s="33"/>
    </row>
    <row r="335" spans="1:27" x14ac:dyDescent="0.25">
      <c r="A335" s="17">
        <v>36837</v>
      </c>
      <c r="B335" s="42" t="s">
        <v>40</v>
      </c>
      <c r="C335" s="38"/>
      <c r="D335" s="19" t="s">
        <v>811</v>
      </c>
      <c r="E335" s="18" t="s">
        <v>814</v>
      </c>
      <c r="F335" s="18" t="s">
        <v>816</v>
      </c>
      <c r="G335" s="20" t="s">
        <v>806</v>
      </c>
      <c r="H335" s="20">
        <v>1</v>
      </c>
      <c r="I335" s="120" t="s">
        <v>822</v>
      </c>
      <c r="J335" s="19" t="s">
        <v>14</v>
      </c>
      <c r="K335" s="20"/>
      <c r="L335" s="20"/>
      <c r="M335" s="20"/>
      <c r="N335" s="33"/>
    </row>
    <row r="336" spans="1:27" ht="51.75" x14ac:dyDescent="0.25">
      <c r="A336" s="17">
        <v>36837</v>
      </c>
      <c r="B336" s="42" t="s">
        <v>40</v>
      </c>
      <c r="C336" s="38"/>
      <c r="D336" s="19" t="s">
        <v>811</v>
      </c>
      <c r="E336" s="18" t="s">
        <v>807</v>
      </c>
      <c r="F336" s="18" t="s">
        <v>817</v>
      </c>
      <c r="G336" s="20" t="s">
        <v>806</v>
      </c>
      <c r="H336" s="20">
        <v>4</v>
      </c>
      <c r="I336" s="120" t="s">
        <v>12</v>
      </c>
      <c r="J336" s="19" t="s">
        <v>13</v>
      </c>
      <c r="K336" s="20"/>
      <c r="L336" s="20"/>
      <c r="M336" s="20"/>
      <c r="N336" s="33"/>
    </row>
    <row r="337" spans="1:14" x14ac:dyDescent="0.25">
      <c r="A337" s="17">
        <v>36837</v>
      </c>
      <c r="B337" s="42" t="s">
        <v>40</v>
      </c>
      <c r="C337" s="38"/>
      <c r="D337" s="19" t="s">
        <v>808</v>
      </c>
      <c r="E337" s="18" t="s">
        <v>807</v>
      </c>
      <c r="F337" s="18" t="s">
        <v>817</v>
      </c>
      <c r="G337" s="20" t="s">
        <v>815</v>
      </c>
      <c r="H337" s="20">
        <v>3</v>
      </c>
      <c r="I337" s="120" t="s">
        <v>818</v>
      </c>
      <c r="J337" s="19" t="s">
        <v>24</v>
      </c>
      <c r="K337" s="20"/>
      <c r="L337" s="20"/>
      <c r="M337" s="20"/>
      <c r="N337" s="33"/>
    </row>
    <row r="338" spans="1:14" ht="39" x14ac:dyDescent="0.25">
      <c r="A338" s="17">
        <v>36836</v>
      </c>
      <c r="B338" s="42" t="s">
        <v>40</v>
      </c>
      <c r="C338" s="38"/>
      <c r="D338" s="19" t="s">
        <v>810</v>
      </c>
      <c r="E338" s="18" t="s">
        <v>807</v>
      </c>
      <c r="F338" s="18" t="s">
        <v>817</v>
      </c>
      <c r="G338" s="20" t="s">
        <v>815</v>
      </c>
      <c r="H338" s="20">
        <v>3</v>
      </c>
      <c r="I338" s="120" t="s">
        <v>818</v>
      </c>
      <c r="J338" s="19" t="s">
        <v>7</v>
      </c>
      <c r="K338" s="20"/>
      <c r="L338" s="20"/>
      <c r="M338" s="20"/>
      <c r="N338" s="33"/>
    </row>
    <row r="339" spans="1:14" ht="39" x14ac:dyDescent="0.25">
      <c r="A339" s="17">
        <v>36836</v>
      </c>
      <c r="B339" s="42" t="s">
        <v>40</v>
      </c>
      <c r="C339" s="38"/>
      <c r="D339" s="19" t="s">
        <v>810</v>
      </c>
      <c r="E339" s="18" t="s">
        <v>807</v>
      </c>
      <c r="F339" s="18" t="s">
        <v>817</v>
      </c>
      <c r="G339" s="20" t="s">
        <v>815</v>
      </c>
      <c r="H339" s="20">
        <v>3</v>
      </c>
      <c r="I339" s="120" t="s">
        <v>818</v>
      </c>
      <c r="J339" s="19" t="s">
        <v>8</v>
      </c>
      <c r="K339" s="20"/>
      <c r="L339" s="20"/>
      <c r="M339" s="20"/>
      <c r="N339" s="33"/>
    </row>
    <row r="340" spans="1:14" ht="90" x14ac:dyDescent="0.25">
      <c r="A340" s="17">
        <v>36836</v>
      </c>
      <c r="B340" s="42" t="s">
        <v>40</v>
      </c>
      <c r="C340" s="38"/>
      <c r="D340" s="19" t="s">
        <v>811</v>
      </c>
      <c r="E340" s="18" t="s">
        <v>814</v>
      </c>
      <c r="F340" s="18" t="s">
        <v>816</v>
      </c>
      <c r="G340" s="20" t="s">
        <v>806</v>
      </c>
      <c r="H340" s="20">
        <v>1</v>
      </c>
      <c r="I340" s="120" t="s">
        <v>822</v>
      </c>
      <c r="J340" s="19" t="s">
        <v>33</v>
      </c>
      <c r="K340" s="20"/>
      <c r="L340" s="20"/>
      <c r="M340" s="20"/>
      <c r="N340" s="33"/>
    </row>
    <row r="341" spans="1:14" ht="39" x14ac:dyDescent="0.25">
      <c r="A341" s="17">
        <v>36836</v>
      </c>
      <c r="B341" s="42" t="s">
        <v>40</v>
      </c>
      <c r="C341" s="38"/>
      <c r="D341" s="19" t="s">
        <v>808</v>
      </c>
      <c r="E341" s="18" t="s">
        <v>807</v>
      </c>
      <c r="F341" s="18" t="s">
        <v>817</v>
      </c>
      <c r="G341" s="20" t="s">
        <v>815</v>
      </c>
      <c r="H341" s="20">
        <v>3</v>
      </c>
      <c r="I341" s="120" t="s">
        <v>818</v>
      </c>
      <c r="J341" s="19" t="s">
        <v>10</v>
      </c>
      <c r="K341" s="20"/>
      <c r="L341" s="20"/>
      <c r="M341" s="20"/>
      <c r="N341" s="33"/>
    </row>
    <row r="342" spans="1:14" ht="26.25" x14ac:dyDescent="0.25">
      <c r="A342" s="17">
        <v>36836</v>
      </c>
      <c r="B342" s="42" t="s">
        <v>40</v>
      </c>
      <c r="C342" s="38"/>
      <c r="D342" s="19" t="s">
        <v>808</v>
      </c>
      <c r="E342" s="18" t="s">
        <v>9</v>
      </c>
      <c r="F342" s="18" t="s">
        <v>817</v>
      </c>
      <c r="G342" s="20" t="s">
        <v>815</v>
      </c>
      <c r="H342" s="20">
        <v>3</v>
      </c>
      <c r="I342" s="120" t="s">
        <v>818</v>
      </c>
      <c r="J342" s="19" t="s">
        <v>11</v>
      </c>
      <c r="K342" s="20"/>
      <c r="L342" s="20"/>
      <c r="M342" s="20"/>
      <c r="N342" s="33"/>
    </row>
    <row r="343" spans="1:14" ht="26.25" x14ac:dyDescent="0.25">
      <c r="A343" s="17">
        <v>36833</v>
      </c>
      <c r="B343" s="42" t="s">
        <v>805</v>
      </c>
      <c r="C343" s="38"/>
      <c r="D343" s="19" t="s">
        <v>813</v>
      </c>
      <c r="E343" s="18" t="s">
        <v>807</v>
      </c>
      <c r="F343" s="18" t="s">
        <v>817</v>
      </c>
      <c r="G343" s="20" t="s">
        <v>815</v>
      </c>
      <c r="H343" s="20">
        <v>3</v>
      </c>
      <c r="I343" s="120" t="s">
        <v>818</v>
      </c>
      <c r="J343" s="19" t="s">
        <v>4</v>
      </c>
      <c r="K343" s="20"/>
      <c r="L343" s="20"/>
      <c r="M343" s="20"/>
      <c r="N343" s="33"/>
    </row>
    <row r="344" spans="1:14" ht="26.25" x14ac:dyDescent="0.25">
      <c r="A344" s="17">
        <v>36833</v>
      </c>
      <c r="B344" s="42" t="s">
        <v>805</v>
      </c>
      <c r="C344" s="38"/>
      <c r="D344" s="19" t="s">
        <v>811</v>
      </c>
      <c r="E344" s="18" t="s">
        <v>807</v>
      </c>
      <c r="F344" s="18" t="s">
        <v>817</v>
      </c>
      <c r="G344" s="20" t="s">
        <v>806</v>
      </c>
      <c r="H344" s="20">
        <v>1</v>
      </c>
      <c r="I344" s="120" t="s">
        <v>63</v>
      </c>
      <c r="J344" s="19" t="s">
        <v>5</v>
      </c>
      <c r="K344" s="20" t="s">
        <v>799</v>
      </c>
      <c r="L344" s="20"/>
      <c r="M344" s="20"/>
      <c r="N344" s="33"/>
    </row>
    <row r="345" spans="1:14" x14ac:dyDescent="0.25">
      <c r="A345" s="17">
        <v>36833</v>
      </c>
      <c r="B345" s="42" t="s">
        <v>40</v>
      </c>
      <c r="C345" s="38"/>
      <c r="D345" s="19" t="s">
        <v>808</v>
      </c>
      <c r="E345" s="18" t="s">
        <v>812</v>
      </c>
      <c r="F345" s="18" t="s">
        <v>2</v>
      </c>
      <c r="G345" s="20" t="s">
        <v>806</v>
      </c>
      <c r="H345" s="20">
        <v>1</v>
      </c>
      <c r="I345" s="120" t="s">
        <v>798</v>
      </c>
      <c r="J345" s="19" t="s">
        <v>3</v>
      </c>
      <c r="K345" s="20" t="s">
        <v>799</v>
      </c>
      <c r="L345" s="20"/>
      <c r="M345" s="20"/>
      <c r="N345" s="33"/>
    </row>
    <row r="346" spans="1:14" x14ac:dyDescent="0.25">
      <c r="A346" s="17">
        <v>36832</v>
      </c>
      <c r="B346" s="42" t="s">
        <v>40</v>
      </c>
      <c r="C346" s="38"/>
      <c r="D346" s="19" t="s">
        <v>810</v>
      </c>
      <c r="E346" s="18" t="s">
        <v>814</v>
      </c>
      <c r="F346" s="18" t="s">
        <v>816</v>
      </c>
      <c r="G346" s="20" t="s">
        <v>806</v>
      </c>
      <c r="H346" s="20">
        <v>1</v>
      </c>
      <c r="I346" s="120" t="s">
        <v>798</v>
      </c>
      <c r="J346" s="19" t="s">
        <v>0</v>
      </c>
      <c r="K346" s="20"/>
      <c r="L346" s="20"/>
      <c r="M346" s="20"/>
      <c r="N346" s="33"/>
    </row>
    <row r="347" spans="1:14" x14ac:dyDescent="0.25">
      <c r="A347" s="17">
        <v>36832</v>
      </c>
      <c r="B347" s="42" t="s">
        <v>40</v>
      </c>
      <c r="C347" s="38"/>
      <c r="D347" s="19" t="s">
        <v>810</v>
      </c>
      <c r="E347" s="18" t="s">
        <v>814</v>
      </c>
      <c r="F347" s="18" t="s">
        <v>816</v>
      </c>
      <c r="G347" s="20" t="s">
        <v>806</v>
      </c>
      <c r="H347" s="20">
        <v>1</v>
      </c>
      <c r="I347" s="120" t="s">
        <v>798</v>
      </c>
      <c r="J347" s="19" t="s">
        <v>0</v>
      </c>
      <c r="K347" s="20"/>
      <c r="L347" s="20"/>
      <c r="M347" s="20"/>
      <c r="N347" s="33"/>
    </row>
    <row r="348" spans="1:14" x14ac:dyDescent="0.25">
      <c r="A348" s="17">
        <v>36832</v>
      </c>
      <c r="B348" s="42" t="s">
        <v>40</v>
      </c>
      <c r="C348" s="38"/>
      <c r="D348" s="19" t="s">
        <v>810</v>
      </c>
      <c r="E348" s="18" t="s">
        <v>807</v>
      </c>
      <c r="F348" s="18" t="s">
        <v>817</v>
      </c>
      <c r="G348" s="20" t="s">
        <v>815</v>
      </c>
      <c r="H348" s="20">
        <v>3</v>
      </c>
      <c r="I348" s="120" t="s">
        <v>818</v>
      </c>
      <c r="J348" s="19" t="s">
        <v>1</v>
      </c>
      <c r="K348" s="20"/>
      <c r="L348" s="20"/>
      <c r="M348" s="20"/>
      <c r="N348" s="33"/>
    </row>
    <row r="349" spans="1:14" ht="26.25" x14ac:dyDescent="0.25">
      <c r="A349" s="17">
        <v>36832</v>
      </c>
      <c r="B349" s="42" t="s">
        <v>40</v>
      </c>
      <c r="C349" s="38" t="s">
        <v>47</v>
      </c>
      <c r="D349" s="19" t="s">
        <v>811</v>
      </c>
      <c r="E349" s="18" t="s">
        <v>807</v>
      </c>
      <c r="F349" s="18" t="s">
        <v>817</v>
      </c>
      <c r="G349" s="20" t="s">
        <v>806</v>
      </c>
      <c r="H349" s="20">
        <v>1</v>
      </c>
      <c r="I349" s="120" t="s">
        <v>798</v>
      </c>
      <c r="J349" s="19" t="s">
        <v>46</v>
      </c>
      <c r="K349" s="20"/>
      <c r="L349" s="20"/>
      <c r="M349" s="20"/>
      <c r="N349" s="33"/>
    </row>
    <row r="350" spans="1:14" x14ac:dyDescent="0.25">
      <c r="A350" s="17">
        <v>36832</v>
      </c>
      <c r="B350" s="42" t="s">
        <v>40</v>
      </c>
      <c r="C350" s="38"/>
      <c r="D350" s="19" t="s">
        <v>225</v>
      </c>
      <c r="E350" s="18" t="s">
        <v>814</v>
      </c>
      <c r="F350" s="18" t="s">
        <v>816</v>
      </c>
      <c r="G350" s="20" t="s">
        <v>815</v>
      </c>
      <c r="H350" s="20">
        <v>3</v>
      </c>
      <c r="I350" s="120" t="s">
        <v>818</v>
      </c>
      <c r="J350" s="19" t="s">
        <v>6</v>
      </c>
      <c r="K350" s="20"/>
      <c r="L350" s="20"/>
      <c r="M350" s="20"/>
      <c r="N350" s="33"/>
    </row>
    <row r="351" spans="1:14" ht="26.25" x14ac:dyDescent="0.25">
      <c r="A351" s="17">
        <v>36832</v>
      </c>
      <c r="B351" s="42" t="s">
        <v>40</v>
      </c>
      <c r="C351" s="38"/>
      <c r="D351" s="19" t="s">
        <v>225</v>
      </c>
      <c r="E351" s="18" t="s">
        <v>814</v>
      </c>
      <c r="F351" s="18" t="s">
        <v>816</v>
      </c>
      <c r="G351" s="20" t="s">
        <v>815</v>
      </c>
      <c r="H351" s="20">
        <v>3</v>
      </c>
      <c r="I351" s="120" t="s">
        <v>818</v>
      </c>
      <c r="J351" s="19" t="s">
        <v>827</v>
      </c>
      <c r="K351" s="20"/>
      <c r="L351" s="20"/>
      <c r="M351" s="20"/>
      <c r="N351" s="33"/>
    </row>
    <row r="352" spans="1:14" ht="26.25" x14ac:dyDescent="0.25">
      <c r="A352" s="17">
        <v>36832</v>
      </c>
      <c r="B352" s="42" t="s">
        <v>40</v>
      </c>
      <c r="C352" s="38"/>
      <c r="D352" s="19" t="s">
        <v>225</v>
      </c>
      <c r="E352" s="18" t="s">
        <v>814</v>
      </c>
      <c r="F352" s="18" t="s">
        <v>816</v>
      </c>
      <c r="G352" s="20" t="s">
        <v>815</v>
      </c>
      <c r="H352" s="20">
        <v>3</v>
      </c>
      <c r="I352" s="120" t="s">
        <v>818</v>
      </c>
      <c r="J352" s="19" t="s">
        <v>828</v>
      </c>
      <c r="K352" s="20"/>
      <c r="L352" s="20"/>
      <c r="M352" s="20"/>
      <c r="N352" s="33"/>
    </row>
    <row r="353" spans="1:14" ht="26.25" x14ac:dyDescent="0.25">
      <c r="A353" s="17">
        <v>36832</v>
      </c>
      <c r="B353" s="42" t="s">
        <v>40</v>
      </c>
      <c r="C353" s="38"/>
      <c r="D353" s="19" t="s">
        <v>225</v>
      </c>
      <c r="E353" s="18" t="s">
        <v>814</v>
      </c>
      <c r="F353" s="18" t="s">
        <v>816</v>
      </c>
      <c r="G353" s="20" t="s">
        <v>815</v>
      </c>
      <c r="H353" s="20">
        <v>3</v>
      </c>
      <c r="I353" s="120" t="s">
        <v>818</v>
      </c>
      <c r="J353" s="19" t="s">
        <v>829</v>
      </c>
      <c r="K353" s="20"/>
      <c r="L353" s="20"/>
      <c r="M353" s="20"/>
      <c r="N353" s="33"/>
    </row>
    <row r="354" spans="1:14" ht="26.25" x14ac:dyDescent="0.25">
      <c r="A354" s="17">
        <v>36832</v>
      </c>
      <c r="B354" s="42" t="s">
        <v>40</v>
      </c>
      <c r="C354" s="38"/>
      <c r="D354" s="19" t="s">
        <v>225</v>
      </c>
      <c r="E354" s="18" t="s">
        <v>814</v>
      </c>
      <c r="F354" s="18" t="s">
        <v>816</v>
      </c>
      <c r="G354" s="20" t="s">
        <v>815</v>
      </c>
      <c r="H354" s="20">
        <v>3</v>
      </c>
      <c r="I354" s="120" t="s">
        <v>818</v>
      </c>
      <c r="J354" s="19" t="s">
        <v>830</v>
      </c>
      <c r="K354" s="20"/>
      <c r="L354" s="20"/>
      <c r="M354" s="20"/>
      <c r="N354" s="33"/>
    </row>
    <row r="355" spans="1:14" ht="26.25" x14ac:dyDescent="0.25">
      <c r="A355" s="17">
        <v>36832</v>
      </c>
      <c r="B355" s="42" t="s">
        <v>40</v>
      </c>
      <c r="C355" s="38"/>
      <c r="D355" s="19" t="s">
        <v>170</v>
      </c>
      <c r="E355" s="18" t="s">
        <v>814</v>
      </c>
      <c r="F355" s="18" t="s">
        <v>816</v>
      </c>
      <c r="G355" s="20" t="s">
        <v>815</v>
      </c>
      <c r="H355" s="20">
        <v>3</v>
      </c>
      <c r="I355" s="120" t="s">
        <v>818</v>
      </c>
      <c r="J355" s="19" t="s">
        <v>831</v>
      </c>
      <c r="K355" s="20"/>
      <c r="L355" s="20"/>
      <c r="M355" s="20"/>
      <c r="N355" s="33"/>
    </row>
    <row r="356" spans="1:14" ht="26.25" x14ac:dyDescent="0.25">
      <c r="A356" s="17">
        <v>36832</v>
      </c>
      <c r="B356" s="42" t="s">
        <v>40</v>
      </c>
      <c r="C356" s="38"/>
      <c r="D356" s="19" t="s">
        <v>170</v>
      </c>
      <c r="E356" s="18" t="s">
        <v>814</v>
      </c>
      <c r="F356" s="18" t="s">
        <v>816</v>
      </c>
      <c r="G356" s="20" t="s">
        <v>815</v>
      </c>
      <c r="H356" s="20">
        <v>3</v>
      </c>
      <c r="I356" s="120" t="s">
        <v>818</v>
      </c>
      <c r="J356" s="19" t="s">
        <v>832</v>
      </c>
      <c r="K356" s="20"/>
      <c r="L356" s="20"/>
      <c r="M356" s="20"/>
      <c r="N356" s="33"/>
    </row>
    <row r="357" spans="1:14" ht="26.25" x14ac:dyDescent="0.25">
      <c r="A357" s="17">
        <v>36832</v>
      </c>
      <c r="B357" s="42" t="s">
        <v>40</v>
      </c>
      <c r="C357" s="38"/>
      <c r="D357" s="19" t="s">
        <v>170</v>
      </c>
      <c r="E357" s="18" t="s">
        <v>814</v>
      </c>
      <c r="F357" s="18" t="s">
        <v>816</v>
      </c>
      <c r="G357" s="20" t="s">
        <v>815</v>
      </c>
      <c r="H357" s="20">
        <v>3</v>
      </c>
      <c r="I357" s="120" t="s">
        <v>818</v>
      </c>
      <c r="J357" s="19" t="s">
        <v>833</v>
      </c>
      <c r="K357" s="20"/>
      <c r="L357" s="20"/>
      <c r="M357" s="20"/>
      <c r="N357" s="33"/>
    </row>
    <row r="358" spans="1:14" ht="26.25" x14ac:dyDescent="0.25">
      <c r="A358" s="17">
        <v>36832</v>
      </c>
      <c r="B358" s="42" t="s">
        <v>40</v>
      </c>
      <c r="C358" s="38"/>
      <c r="D358" s="19" t="s">
        <v>170</v>
      </c>
      <c r="E358" s="18" t="s">
        <v>814</v>
      </c>
      <c r="F358" s="18" t="s">
        <v>816</v>
      </c>
      <c r="G358" s="20" t="s">
        <v>815</v>
      </c>
      <c r="H358" s="20">
        <v>3</v>
      </c>
      <c r="I358" s="120" t="s">
        <v>818</v>
      </c>
      <c r="J358" s="19" t="s">
        <v>834</v>
      </c>
      <c r="K358" s="20"/>
      <c r="L358" s="20"/>
      <c r="M358" s="20"/>
      <c r="N358" s="33"/>
    </row>
    <row r="359" spans="1:14" x14ac:dyDescent="0.25">
      <c r="A359" s="17">
        <v>36832</v>
      </c>
      <c r="B359" s="42" t="s">
        <v>40</v>
      </c>
      <c r="C359" s="38"/>
      <c r="D359" s="19" t="s">
        <v>808</v>
      </c>
      <c r="E359" s="18" t="s">
        <v>807</v>
      </c>
      <c r="F359" s="18" t="s">
        <v>817</v>
      </c>
      <c r="G359" s="20" t="s">
        <v>815</v>
      </c>
      <c r="H359" s="20">
        <v>3</v>
      </c>
      <c r="I359" s="120" t="s">
        <v>818</v>
      </c>
      <c r="J359" s="19" t="s">
        <v>1</v>
      </c>
      <c r="K359" s="20"/>
      <c r="L359" s="20"/>
      <c r="M359" s="20"/>
      <c r="N359" s="33"/>
    </row>
    <row r="360" spans="1:14" x14ac:dyDescent="0.25">
      <c r="A360" s="17">
        <v>36831</v>
      </c>
      <c r="B360" s="42" t="s">
        <v>40</v>
      </c>
      <c r="C360" s="38"/>
      <c r="D360" s="19" t="s">
        <v>810</v>
      </c>
      <c r="E360" s="18" t="s">
        <v>814</v>
      </c>
      <c r="F360" s="18" t="s">
        <v>816</v>
      </c>
      <c r="G360" s="20" t="s">
        <v>806</v>
      </c>
      <c r="H360" s="20">
        <v>1</v>
      </c>
      <c r="I360" s="120" t="s">
        <v>798</v>
      </c>
      <c r="J360" s="19" t="s">
        <v>0</v>
      </c>
      <c r="K360" s="20"/>
      <c r="L360" s="20"/>
      <c r="M360" s="20"/>
      <c r="N360" s="33"/>
    </row>
    <row r="361" spans="1:14" x14ac:dyDescent="0.25">
      <c r="A361" s="17">
        <v>36831</v>
      </c>
      <c r="B361" s="42" t="s">
        <v>40</v>
      </c>
      <c r="C361" s="38"/>
      <c r="D361" s="19" t="s">
        <v>810</v>
      </c>
      <c r="E361" s="18" t="s">
        <v>814</v>
      </c>
      <c r="F361" s="18" t="s">
        <v>816</v>
      </c>
      <c r="G361" s="20" t="s">
        <v>806</v>
      </c>
      <c r="H361" s="20">
        <v>1</v>
      </c>
      <c r="I361" s="120" t="s">
        <v>798</v>
      </c>
      <c r="J361" s="19" t="s">
        <v>0</v>
      </c>
      <c r="K361" s="20"/>
      <c r="L361" s="20"/>
      <c r="M361" s="20"/>
      <c r="N361" s="33"/>
    </row>
    <row r="362" spans="1:14" x14ac:dyDescent="0.25">
      <c r="A362" s="17">
        <v>36831</v>
      </c>
      <c r="B362" s="42" t="s">
        <v>40</v>
      </c>
      <c r="C362" s="38"/>
      <c r="D362" s="19" t="s">
        <v>811</v>
      </c>
      <c r="E362" s="18" t="s">
        <v>814</v>
      </c>
      <c r="F362" s="18" t="s">
        <v>816</v>
      </c>
      <c r="G362" s="20" t="s">
        <v>815</v>
      </c>
      <c r="H362" s="20">
        <v>3</v>
      </c>
      <c r="I362" s="120" t="s">
        <v>818</v>
      </c>
      <c r="J362" s="19" t="s">
        <v>6</v>
      </c>
      <c r="K362" s="20"/>
      <c r="L362" s="20"/>
      <c r="M362" s="20"/>
      <c r="N362" s="33"/>
    </row>
    <row r="363" spans="1:14" ht="26.25" x14ac:dyDescent="0.25">
      <c r="A363" s="17">
        <v>36831</v>
      </c>
      <c r="B363" s="42" t="s">
        <v>40</v>
      </c>
      <c r="C363" s="38"/>
      <c r="D363" s="19" t="s">
        <v>808</v>
      </c>
      <c r="E363" s="18" t="s">
        <v>807</v>
      </c>
      <c r="F363" s="18" t="s">
        <v>817</v>
      </c>
      <c r="G363" s="20" t="s">
        <v>815</v>
      </c>
      <c r="H363" s="20">
        <v>4</v>
      </c>
      <c r="I363" s="120" t="s">
        <v>818</v>
      </c>
      <c r="J363" s="19" t="s">
        <v>826</v>
      </c>
      <c r="K363" s="20"/>
      <c r="L363" s="20"/>
      <c r="M363" s="20"/>
      <c r="N363" s="33"/>
    </row>
    <row r="364" spans="1:14" ht="26.25" x14ac:dyDescent="0.25">
      <c r="A364" s="17">
        <v>36831</v>
      </c>
      <c r="B364" s="42" t="s">
        <v>40</v>
      </c>
      <c r="C364" s="38"/>
      <c r="D364" s="19" t="s">
        <v>823</v>
      </c>
      <c r="E364" s="18" t="s">
        <v>814</v>
      </c>
      <c r="F364" s="18" t="s">
        <v>816</v>
      </c>
      <c r="G364" s="20" t="s">
        <v>806</v>
      </c>
      <c r="H364" s="20">
        <v>1</v>
      </c>
      <c r="I364" s="120" t="s">
        <v>798</v>
      </c>
      <c r="J364" s="19" t="s">
        <v>824</v>
      </c>
      <c r="K364" s="20" t="s">
        <v>799</v>
      </c>
      <c r="L364" s="20"/>
      <c r="M364" s="20"/>
      <c r="N364" s="33"/>
    </row>
    <row r="365" spans="1:14" ht="26.25" x14ac:dyDescent="0.25">
      <c r="A365" s="17">
        <v>36831</v>
      </c>
      <c r="B365" s="42" t="s">
        <v>805</v>
      </c>
      <c r="C365" s="38"/>
      <c r="D365" s="19" t="s">
        <v>813</v>
      </c>
      <c r="E365" s="18" t="s">
        <v>814</v>
      </c>
      <c r="F365" s="18" t="s">
        <v>816</v>
      </c>
      <c r="G365" s="20" t="s">
        <v>815</v>
      </c>
      <c r="H365" s="20">
        <v>4</v>
      </c>
      <c r="I365" s="120" t="s">
        <v>818</v>
      </c>
      <c r="J365" s="19" t="s">
        <v>825</v>
      </c>
      <c r="K365" s="18"/>
      <c r="L365" s="18"/>
      <c r="M365" s="18"/>
      <c r="N365" s="33"/>
    </row>
    <row r="366" spans="1:14" x14ac:dyDescent="0.2">
      <c r="H366" s="9"/>
    </row>
    <row r="367" spans="1:14" x14ac:dyDescent="0.2">
      <c r="H367" s="9"/>
    </row>
    <row r="368" spans="1:14" x14ac:dyDescent="0.2">
      <c r="H368" s="9"/>
    </row>
    <row r="371" spans="8:8" x14ac:dyDescent="0.2">
      <c r="H371" s="9"/>
    </row>
    <row r="373" spans="8:8" x14ac:dyDescent="0.2">
      <c r="H373" s="9"/>
    </row>
  </sheetData>
  <autoFilter ref="C1:C373"/>
  <mergeCells count="21">
    <mergeCell ref="M79:M86"/>
    <mergeCell ref="I79:I86"/>
    <mergeCell ref="J79:J86"/>
    <mergeCell ref="K79:K86"/>
    <mergeCell ref="L79:L86"/>
    <mergeCell ref="L324:L331"/>
    <mergeCell ref="M324:M331"/>
    <mergeCell ref="I98:I103"/>
    <mergeCell ref="J98:J103"/>
    <mergeCell ref="J120:J124"/>
    <mergeCell ref="J324:J331"/>
    <mergeCell ref="N324:N331"/>
    <mergeCell ref="I111:I115"/>
    <mergeCell ref="J111:J115"/>
    <mergeCell ref="L319:L323"/>
    <mergeCell ref="J319:J323"/>
    <mergeCell ref="M319:M323"/>
    <mergeCell ref="N319:N323"/>
    <mergeCell ref="I120:I124"/>
    <mergeCell ref="K319:K323"/>
    <mergeCell ref="K324:K331"/>
  </mergeCells>
  <pageMargins left="0" right="0" top="0.56999999999999995" bottom="0.54" header="0.26" footer="0.25"/>
  <pageSetup scale="54" orientation="landscape" blackAndWhite="1"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8" sqref="F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546</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14</v>
      </c>
      <c r="D4" s="10"/>
      <c r="E4" t="s">
        <v>162</v>
      </c>
      <c r="F4" s="10">
        <f>1+1+1+1+1</f>
        <v>5</v>
      </c>
    </row>
    <row r="5" spans="1:6" x14ac:dyDescent="0.2">
      <c r="A5">
        <v>2</v>
      </c>
      <c r="B5" s="10" t="s">
        <v>30</v>
      </c>
      <c r="C5" s="10">
        <f>+F15</f>
        <v>2</v>
      </c>
      <c r="D5" s="10"/>
      <c r="E5" t="s">
        <v>329</v>
      </c>
    </row>
    <row r="6" spans="1:6" x14ac:dyDescent="0.2">
      <c r="A6">
        <v>3</v>
      </c>
      <c r="B6" s="10" t="s">
        <v>31</v>
      </c>
      <c r="C6" s="10">
        <f>+F25</f>
        <v>5</v>
      </c>
      <c r="D6" s="10"/>
      <c r="E6" s="11" t="s">
        <v>64</v>
      </c>
      <c r="F6">
        <f>1*2+1*2+1</f>
        <v>5</v>
      </c>
    </row>
    <row r="7" spans="1:6" x14ac:dyDescent="0.2">
      <c r="A7">
        <v>4</v>
      </c>
      <c r="B7" s="10" t="s">
        <v>72</v>
      </c>
      <c r="C7" s="10">
        <f>+F31</f>
        <v>0</v>
      </c>
      <c r="D7" s="10"/>
      <c r="E7" s="11" t="s">
        <v>163</v>
      </c>
      <c r="F7" s="74">
        <f>1+1+1+1</f>
        <v>4</v>
      </c>
    </row>
    <row r="8" spans="1:6" x14ac:dyDescent="0.2">
      <c r="A8">
        <v>5</v>
      </c>
      <c r="B8" s="10" t="s">
        <v>32</v>
      </c>
      <c r="C8" s="10">
        <v>0</v>
      </c>
      <c r="D8" s="10"/>
      <c r="E8" t="s">
        <v>65</v>
      </c>
    </row>
    <row r="9" spans="1:6" ht="13.5" thickBot="1" x14ac:dyDescent="0.25">
      <c r="A9" s="28"/>
      <c r="B9" s="28" t="s">
        <v>27</v>
      </c>
      <c r="C9" s="29">
        <f>SUM(C4:C8)</f>
        <v>21</v>
      </c>
      <c r="D9" s="10"/>
      <c r="E9" s="31" t="s">
        <v>27</v>
      </c>
      <c r="F9" s="29">
        <f>SUM(F4:F8)</f>
        <v>14</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f>1+1</f>
        <v>2</v>
      </c>
    </row>
    <row r="15" spans="1:6" ht="13.5" thickBot="1" x14ac:dyDescent="0.25">
      <c r="B15" s="12"/>
      <c r="C15" s="10"/>
      <c r="D15" s="10"/>
      <c r="E15" s="31" t="s">
        <v>27</v>
      </c>
      <c r="F15" s="29">
        <f>SUM(F13:F14)</f>
        <v>2</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f>1</f>
        <v>1</v>
      </c>
    </row>
    <row r="20" spans="2:6" x14ac:dyDescent="0.2">
      <c r="B20" s="12"/>
      <c r="C20" s="10"/>
      <c r="D20" s="10"/>
      <c r="E20" t="s">
        <v>166</v>
      </c>
      <c r="F20">
        <f>1</f>
        <v>1</v>
      </c>
    </row>
    <row r="21" spans="2:6" x14ac:dyDescent="0.2">
      <c r="B21" s="12"/>
      <c r="C21" s="10"/>
      <c r="D21" s="10"/>
      <c r="E21" t="s">
        <v>452</v>
      </c>
    </row>
    <row r="22" spans="2:6" x14ac:dyDescent="0.2">
      <c r="B22" s="12"/>
      <c r="C22" s="10"/>
      <c r="D22" s="10"/>
      <c r="E22" t="s">
        <v>416</v>
      </c>
      <c r="F22">
        <f>1+1</f>
        <v>2</v>
      </c>
    </row>
    <row r="23" spans="2:6" x14ac:dyDescent="0.2">
      <c r="E23" t="s">
        <v>453</v>
      </c>
      <c r="F23">
        <f>1</f>
        <v>1</v>
      </c>
    </row>
    <row r="24" spans="2:6" x14ac:dyDescent="0.2">
      <c r="E24" s="11" t="s">
        <v>65</v>
      </c>
      <c r="F24" s="74"/>
    </row>
    <row r="25" spans="2:6" ht="12.75" customHeight="1" thickBot="1" x14ac:dyDescent="0.25">
      <c r="E25" s="31" t="s">
        <v>27</v>
      </c>
      <c r="F25" s="85">
        <f>SUM(F19:F24)</f>
        <v>5</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1" sqref="B10:B11"/>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734</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22</v>
      </c>
      <c r="D4" s="10"/>
      <c r="E4" t="s">
        <v>162</v>
      </c>
      <c r="F4" s="10">
        <f>1+1+1+1+1+1</f>
        <v>6</v>
      </c>
    </row>
    <row r="5" spans="1:6" x14ac:dyDescent="0.2">
      <c r="A5">
        <v>2</v>
      </c>
      <c r="B5" s="10" t="s">
        <v>30</v>
      </c>
      <c r="C5" s="10">
        <f>+F15</f>
        <v>0</v>
      </c>
      <c r="D5" s="10"/>
      <c r="E5" t="s">
        <v>329</v>
      </c>
    </row>
    <row r="6" spans="1:6" x14ac:dyDescent="0.2">
      <c r="A6">
        <v>3</v>
      </c>
      <c r="B6" s="10" t="s">
        <v>31</v>
      </c>
      <c r="C6" s="10">
        <f>+F25</f>
        <v>2</v>
      </c>
      <c r="D6" s="10"/>
      <c r="E6" s="11" t="s">
        <v>64</v>
      </c>
      <c r="F6">
        <f>8+1+1</f>
        <v>10</v>
      </c>
    </row>
    <row r="7" spans="1:6" x14ac:dyDescent="0.2">
      <c r="A7">
        <v>4</v>
      </c>
      <c r="B7" s="10" t="s">
        <v>72</v>
      </c>
      <c r="C7" s="10">
        <f>+F31</f>
        <v>0</v>
      </c>
      <c r="D7" s="10"/>
      <c r="E7" s="11" t="s">
        <v>163</v>
      </c>
      <c r="F7" s="74">
        <f>1</f>
        <v>1</v>
      </c>
    </row>
    <row r="8" spans="1:6" x14ac:dyDescent="0.2">
      <c r="A8">
        <v>5</v>
      </c>
      <c r="B8" s="10" t="s">
        <v>32</v>
      </c>
      <c r="C8" s="10">
        <v>0</v>
      </c>
      <c r="D8" s="10"/>
      <c r="E8" t="s">
        <v>65</v>
      </c>
      <c r="F8">
        <f>1+1+1+1+1</f>
        <v>5</v>
      </c>
    </row>
    <row r="9" spans="1:6" ht="13.5" thickBot="1" x14ac:dyDescent="0.25">
      <c r="A9" s="28"/>
      <c r="B9" s="28" t="s">
        <v>27</v>
      </c>
      <c r="C9" s="29">
        <f>SUM(C4:C8)</f>
        <v>24</v>
      </c>
      <c r="D9" s="10"/>
      <c r="E9" s="31" t="s">
        <v>27</v>
      </c>
      <c r="F9" s="29">
        <f>SUM(F4:F8)</f>
        <v>22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row>
    <row r="20" spans="2:6" x14ac:dyDescent="0.2">
      <c r="B20" s="12"/>
      <c r="C20" s="10"/>
      <c r="D20" s="10"/>
      <c r="E20" t="s">
        <v>166</v>
      </c>
    </row>
    <row r="21" spans="2:6" x14ac:dyDescent="0.2">
      <c r="B21" s="12"/>
      <c r="C21" s="10"/>
      <c r="D21" s="10"/>
      <c r="E21" t="s">
        <v>452</v>
      </c>
    </row>
    <row r="22" spans="2:6" x14ac:dyDescent="0.2">
      <c r="B22" s="12"/>
      <c r="C22" s="10"/>
      <c r="D22" s="10"/>
      <c r="E22" t="s">
        <v>168</v>
      </c>
      <c r="F22">
        <f>1</f>
        <v>1</v>
      </c>
    </row>
    <row r="23" spans="2:6" x14ac:dyDescent="0.2">
      <c r="E23" t="s">
        <v>453</v>
      </c>
    </row>
    <row r="24" spans="2:6" x14ac:dyDescent="0.2">
      <c r="E24" s="11" t="s">
        <v>65</v>
      </c>
      <c r="F24" s="74">
        <f>1</f>
        <v>1</v>
      </c>
    </row>
    <row r="25" spans="2:6" ht="12.75" customHeight="1" thickBot="1" x14ac:dyDescent="0.25">
      <c r="E25" s="31" t="s">
        <v>27</v>
      </c>
      <c r="F25" s="85">
        <f>SUM(F19:F24)</f>
        <v>2</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498</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19</v>
      </c>
      <c r="D4" s="10"/>
      <c r="E4" t="s">
        <v>162</v>
      </c>
      <c r="F4" s="10">
        <f>3+1+1+1+1+1+1</f>
        <v>9</v>
      </c>
    </row>
    <row r="5" spans="1:6" x14ac:dyDescent="0.2">
      <c r="A5">
        <v>2</v>
      </c>
      <c r="B5" s="10" t="s">
        <v>30</v>
      </c>
      <c r="C5" s="10">
        <f>+F15</f>
        <v>1</v>
      </c>
      <c r="D5" s="10"/>
      <c r="E5" t="s">
        <v>329</v>
      </c>
    </row>
    <row r="6" spans="1:6" x14ac:dyDescent="0.2">
      <c r="A6">
        <v>3</v>
      </c>
      <c r="B6" s="10" t="s">
        <v>31</v>
      </c>
      <c r="C6" s="10">
        <f>+F25</f>
        <v>6</v>
      </c>
      <c r="D6" s="10"/>
      <c r="E6" s="11" t="s">
        <v>64</v>
      </c>
      <c r="F6">
        <f>5+1+1</f>
        <v>7</v>
      </c>
    </row>
    <row r="7" spans="1:6" x14ac:dyDescent="0.2">
      <c r="A7">
        <v>4</v>
      </c>
      <c r="B7" s="10" t="s">
        <v>72</v>
      </c>
      <c r="C7" s="10">
        <f>+F31</f>
        <v>0</v>
      </c>
      <c r="D7" s="10"/>
      <c r="E7" s="11" t="s">
        <v>163</v>
      </c>
      <c r="F7" s="74">
        <f>1+1</f>
        <v>2</v>
      </c>
    </row>
    <row r="8" spans="1:6" x14ac:dyDescent="0.2">
      <c r="A8">
        <v>5</v>
      </c>
      <c r="B8" s="10" t="s">
        <v>32</v>
      </c>
      <c r="C8" s="10">
        <v>0</v>
      </c>
      <c r="D8" s="10"/>
      <c r="E8" t="s">
        <v>65</v>
      </c>
      <c r="F8">
        <f>1</f>
        <v>1</v>
      </c>
    </row>
    <row r="9" spans="1:6" ht="13.5" thickBot="1" x14ac:dyDescent="0.25">
      <c r="A9" s="28"/>
      <c r="B9" s="28" t="s">
        <v>27</v>
      </c>
      <c r="C9" s="29">
        <f>SUM(C4:C8)</f>
        <v>26</v>
      </c>
      <c r="D9" s="10"/>
      <c r="E9" s="31" t="s">
        <v>27</v>
      </c>
      <c r="F9" s="29">
        <f>SUM(F4:F8)</f>
        <v>19</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f>1</f>
        <v>1</v>
      </c>
    </row>
    <row r="15" spans="1:6" ht="13.5" thickBot="1" x14ac:dyDescent="0.25">
      <c r="B15" s="12"/>
      <c r="C15" s="10"/>
      <c r="D15" s="10"/>
      <c r="E15" s="31" t="s">
        <v>27</v>
      </c>
      <c r="F15" s="29">
        <f>SUM(F13:F14)</f>
        <v>1</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row>
    <row r="20" spans="2:6" x14ac:dyDescent="0.2">
      <c r="B20" s="12"/>
      <c r="C20" s="10"/>
      <c r="D20" s="10"/>
      <c r="E20" t="s">
        <v>166</v>
      </c>
    </row>
    <row r="21" spans="2:6" x14ac:dyDescent="0.2">
      <c r="B21" s="12"/>
      <c r="C21" s="10"/>
      <c r="D21" s="10"/>
      <c r="E21" t="s">
        <v>452</v>
      </c>
      <c r="F21">
        <f>1</f>
        <v>1</v>
      </c>
    </row>
    <row r="22" spans="2:6" x14ac:dyDescent="0.2">
      <c r="B22" s="12"/>
      <c r="C22" s="10"/>
      <c r="D22" s="10"/>
      <c r="E22" t="s">
        <v>168</v>
      </c>
      <c r="F22">
        <f>3+1</f>
        <v>4</v>
      </c>
    </row>
    <row r="23" spans="2:6" x14ac:dyDescent="0.2">
      <c r="E23" t="s">
        <v>453</v>
      </c>
    </row>
    <row r="24" spans="2:6" x14ac:dyDescent="0.2">
      <c r="E24" s="11" t="s">
        <v>65</v>
      </c>
      <c r="F24" s="74">
        <f>1</f>
        <v>1</v>
      </c>
    </row>
    <row r="25" spans="2:6" ht="12.75" customHeight="1" thickBot="1" x14ac:dyDescent="0.25">
      <c r="E25" s="31" t="s">
        <v>27</v>
      </c>
      <c r="F25" s="85">
        <f>SUM(F19:F24)</f>
        <v>6</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32"/>
  <sheetViews>
    <sheetView workbookViewId="0">
      <selection activeCell="J16" sqref="J16"/>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783</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15</v>
      </c>
      <c r="D4" s="10"/>
      <c r="E4" t="s">
        <v>162</v>
      </c>
      <c r="F4" s="10">
        <f>1</f>
        <v>1</v>
      </c>
    </row>
    <row r="5" spans="1:6" x14ac:dyDescent="0.2">
      <c r="A5">
        <v>2</v>
      </c>
      <c r="B5" s="10" t="s">
        <v>30</v>
      </c>
      <c r="C5" s="10">
        <f>+F15</f>
        <v>0</v>
      </c>
      <c r="D5" s="10"/>
      <c r="E5" t="s">
        <v>329</v>
      </c>
    </row>
    <row r="6" spans="1:6" x14ac:dyDescent="0.2">
      <c r="A6">
        <v>3</v>
      </c>
      <c r="B6" s="10" t="s">
        <v>31</v>
      </c>
      <c r="C6" s="10">
        <f>+F25</f>
        <v>2</v>
      </c>
      <c r="D6" s="10"/>
      <c r="E6" s="11" t="s">
        <v>64</v>
      </c>
      <c r="F6">
        <f>1+1+1+1</f>
        <v>4</v>
      </c>
    </row>
    <row r="7" spans="1:6" x14ac:dyDescent="0.2">
      <c r="A7">
        <v>4</v>
      </c>
      <c r="B7" s="10" t="s">
        <v>72</v>
      </c>
      <c r="C7" s="10">
        <f>+F31</f>
        <v>0</v>
      </c>
      <c r="D7" s="10"/>
      <c r="E7" s="11" t="s">
        <v>163</v>
      </c>
      <c r="F7" s="74">
        <f>1+1+1+1</f>
        <v>4</v>
      </c>
    </row>
    <row r="8" spans="1:6" x14ac:dyDescent="0.2">
      <c r="A8">
        <v>5</v>
      </c>
      <c r="B8" s="10" t="s">
        <v>32</v>
      </c>
      <c r="C8" s="10">
        <v>0</v>
      </c>
      <c r="D8" s="10"/>
      <c r="E8" t="s">
        <v>65</v>
      </c>
      <c r="F8">
        <f>1+5</f>
        <v>6</v>
      </c>
    </row>
    <row r="9" spans="1:6" ht="13.5" thickBot="1" x14ac:dyDescent="0.25">
      <c r="A9" s="28"/>
      <c r="B9" s="28" t="s">
        <v>27</v>
      </c>
      <c r="C9" s="29">
        <f>SUM(C4:C8)</f>
        <v>17</v>
      </c>
      <c r="D9" s="10"/>
      <c r="E9" s="31" t="s">
        <v>27</v>
      </c>
      <c r="F9" s="29">
        <f>SUM(F4:F8)</f>
        <v>15</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row>
    <row r="20" spans="2:6" x14ac:dyDescent="0.2">
      <c r="B20" s="12"/>
      <c r="C20" s="10"/>
      <c r="D20" s="10"/>
      <c r="E20" t="s">
        <v>166</v>
      </c>
    </row>
    <row r="21" spans="2:6" x14ac:dyDescent="0.2">
      <c r="B21" s="12"/>
      <c r="C21" s="10"/>
      <c r="D21" s="10"/>
      <c r="E21" t="s">
        <v>452</v>
      </c>
      <c r="F21">
        <v>0</v>
      </c>
    </row>
    <row r="22" spans="2:6" x14ac:dyDescent="0.2">
      <c r="B22" s="12"/>
      <c r="C22" s="10"/>
      <c r="D22" s="10"/>
      <c r="E22" t="s">
        <v>168</v>
      </c>
      <c r="F22">
        <f>1</f>
        <v>1</v>
      </c>
    </row>
    <row r="23" spans="2:6" x14ac:dyDescent="0.2">
      <c r="E23" t="s">
        <v>453</v>
      </c>
      <c r="F23">
        <f>1</f>
        <v>1</v>
      </c>
    </row>
    <row r="24" spans="2:6" x14ac:dyDescent="0.2">
      <c r="E24" s="11" t="s">
        <v>65</v>
      </c>
      <c r="F24" s="74">
        <v>0</v>
      </c>
    </row>
    <row r="25" spans="2:6" ht="12.75" customHeight="1" thickBot="1" x14ac:dyDescent="0.25">
      <c r="E25" s="31" t="s">
        <v>27</v>
      </c>
      <c r="F25" s="85">
        <f>SUM(F19:F24)</f>
        <v>2</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2"/>
  <sheetViews>
    <sheetView workbookViewId="0">
      <selection activeCell="I12" sqref="I12"/>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637</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25</v>
      </c>
      <c r="D4" s="10"/>
      <c r="E4" t="s">
        <v>162</v>
      </c>
      <c r="F4" s="10">
        <f>1+1+1+1+1+1+1+1*6</f>
        <v>13</v>
      </c>
    </row>
    <row r="5" spans="1:6" x14ac:dyDescent="0.2">
      <c r="A5">
        <v>2</v>
      </c>
      <c r="B5" s="10" t="s">
        <v>30</v>
      </c>
      <c r="C5" s="10">
        <f>+F15</f>
        <v>0</v>
      </c>
      <c r="D5" s="10"/>
      <c r="E5" t="s">
        <v>329</v>
      </c>
      <c r="F5">
        <v>1</v>
      </c>
    </row>
    <row r="6" spans="1:6" x14ac:dyDescent="0.2">
      <c r="A6">
        <v>3</v>
      </c>
      <c r="B6" s="10" t="s">
        <v>31</v>
      </c>
      <c r="C6" s="10">
        <f>+F25</f>
        <v>6</v>
      </c>
      <c r="D6" s="10"/>
      <c r="E6" s="11" t="s">
        <v>64</v>
      </c>
      <c r="F6">
        <f>1+1+1*5</f>
        <v>7</v>
      </c>
    </row>
    <row r="7" spans="1:6" x14ac:dyDescent="0.2">
      <c r="A7">
        <v>4</v>
      </c>
      <c r="B7" s="10" t="s">
        <v>72</v>
      </c>
      <c r="C7" s="10">
        <f>+F31</f>
        <v>0</v>
      </c>
      <c r="D7" s="10"/>
      <c r="E7" s="11" t="s">
        <v>163</v>
      </c>
      <c r="F7" s="74">
        <f>1+1</f>
        <v>2</v>
      </c>
    </row>
    <row r="8" spans="1:6" x14ac:dyDescent="0.2">
      <c r="A8">
        <v>5</v>
      </c>
      <c r="B8" s="10" t="s">
        <v>32</v>
      </c>
      <c r="C8" s="10">
        <v>0</v>
      </c>
      <c r="D8" s="10"/>
      <c r="E8" t="s">
        <v>65</v>
      </c>
      <c r="F8">
        <f>1+1</f>
        <v>2</v>
      </c>
    </row>
    <row r="9" spans="1:6" ht="13.5" thickBot="1" x14ac:dyDescent="0.25">
      <c r="A9" s="28"/>
      <c r="B9" s="28" t="s">
        <v>27</v>
      </c>
      <c r="C9" s="29">
        <f>SUM(C4:C8)</f>
        <v>31</v>
      </c>
      <c r="D9" s="10"/>
      <c r="E9" s="31" t="s">
        <v>27</v>
      </c>
      <c r="F9" s="29">
        <f>SUM(F4:F8)</f>
        <v>25</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row>
    <row r="20" spans="2:6" x14ac:dyDescent="0.2">
      <c r="B20" s="12"/>
      <c r="C20" s="10"/>
      <c r="D20" s="10"/>
      <c r="E20" t="s">
        <v>166</v>
      </c>
    </row>
    <row r="21" spans="2:6" x14ac:dyDescent="0.2">
      <c r="B21" s="12"/>
      <c r="C21" s="10"/>
      <c r="D21" s="10"/>
      <c r="E21" t="s">
        <v>452</v>
      </c>
      <c r="F21">
        <v>1</v>
      </c>
    </row>
    <row r="22" spans="2:6" x14ac:dyDescent="0.2">
      <c r="B22" s="12"/>
      <c r="C22" s="10"/>
      <c r="D22" s="10"/>
      <c r="E22" t="s">
        <v>168</v>
      </c>
      <c r="F22">
        <f>1+1+1</f>
        <v>3</v>
      </c>
    </row>
    <row r="23" spans="2:6" x14ac:dyDescent="0.2">
      <c r="E23" t="s">
        <v>453</v>
      </c>
    </row>
    <row r="24" spans="2:6" x14ac:dyDescent="0.2">
      <c r="E24" s="11" t="s">
        <v>65</v>
      </c>
      <c r="F24" s="74">
        <f>1+1</f>
        <v>2</v>
      </c>
    </row>
    <row r="25" spans="2:6" ht="12.75" customHeight="1" thickBot="1" x14ac:dyDescent="0.25">
      <c r="E25" s="31" t="s">
        <v>27</v>
      </c>
      <c r="F25" s="85">
        <f>SUM(F19:F24)</f>
        <v>6</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scale="9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578</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8</v>
      </c>
      <c r="D4" s="10"/>
      <c r="E4" t="s">
        <v>162</v>
      </c>
      <c r="F4" s="10">
        <f>1+1+1+1+1</f>
        <v>5</v>
      </c>
    </row>
    <row r="5" spans="1:6" x14ac:dyDescent="0.2">
      <c r="A5">
        <v>2</v>
      </c>
      <c r="B5" s="10" t="s">
        <v>30</v>
      </c>
      <c r="C5" s="10">
        <f>+F15</f>
        <v>0</v>
      </c>
      <c r="D5" s="10"/>
      <c r="E5" t="s">
        <v>329</v>
      </c>
    </row>
    <row r="6" spans="1:6" x14ac:dyDescent="0.2">
      <c r="A6">
        <v>3</v>
      </c>
      <c r="B6" s="10" t="s">
        <v>31</v>
      </c>
      <c r="C6" s="10">
        <f>+F25</f>
        <v>9</v>
      </c>
      <c r="D6" s="10"/>
      <c r="E6" s="11" t="s">
        <v>64</v>
      </c>
      <c r="F6">
        <v>2</v>
      </c>
    </row>
    <row r="7" spans="1:6" x14ac:dyDescent="0.2">
      <c r="A7">
        <v>4</v>
      </c>
      <c r="B7" s="10" t="s">
        <v>72</v>
      </c>
      <c r="C7" s="10">
        <f>+F31</f>
        <v>0</v>
      </c>
      <c r="D7" s="10"/>
      <c r="E7" s="11" t="s">
        <v>163</v>
      </c>
      <c r="F7" s="74"/>
    </row>
    <row r="8" spans="1:6" x14ac:dyDescent="0.2">
      <c r="A8">
        <v>5</v>
      </c>
      <c r="B8" s="10" t="s">
        <v>32</v>
      </c>
      <c r="C8" s="10">
        <v>0</v>
      </c>
      <c r="D8" s="10"/>
      <c r="E8" t="s">
        <v>65</v>
      </c>
      <c r="F8">
        <v>1</v>
      </c>
    </row>
    <row r="9" spans="1:6" ht="13.5" thickBot="1" x14ac:dyDescent="0.25">
      <c r="A9" s="28"/>
      <c r="B9" s="28" t="s">
        <v>27</v>
      </c>
      <c r="C9" s="29">
        <f>SUM(C4:C8)</f>
        <v>17</v>
      </c>
      <c r="D9" s="10"/>
      <c r="E9" s="31" t="s">
        <v>27</v>
      </c>
      <c r="F9" s="29">
        <f>SUM(F4:F8)</f>
        <v>8</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f>1+1</f>
        <v>2</v>
      </c>
    </row>
    <row r="20" spans="2:6" x14ac:dyDescent="0.2">
      <c r="B20" s="12"/>
      <c r="C20" s="10"/>
      <c r="D20" s="10"/>
      <c r="E20" t="s">
        <v>166</v>
      </c>
      <c r="F20">
        <v>0</v>
      </c>
    </row>
    <row r="21" spans="2:6" x14ac:dyDescent="0.2">
      <c r="B21" s="12"/>
      <c r="C21" s="10"/>
      <c r="D21" s="10"/>
      <c r="E21" t="s">
        <v>452</v>
      </c>
      <c r="F21">
        <f>1+1+1+1</f>
        <v>4</v>
      </c>
    </row>
    <row r="22" spans="2:6" x14ac:dyDescent="0.2">
      <c r="B22" s="12"/>
      <c r="C22" s="10"/>
      <c r="D22" s="10"/>
      <c r="E22" t="s">
        <v>168</v>
      </c>
      <c r="F22">
        <f>1+1+1</f>
        <v>3</v>
      </c>
    </row>
    <row r="23" spans="2:6" x14ac:dyDescent="0.2">
      <c r="E23" t="s">
        <v>453</v>
      </c>
      <c r="F23">
        <v>0</v>
      </c>
    </row>
    <row r="24" spans="2:6" x14ac:dyDescent="0.2">
      <c r="E24" s="11" t="s">
        <v>65</v>
      </c>
      <c r="F24" s="74">
        <v>0</v>
      </c>
    </row>
    <row r="25" spans="2:6" ht="12.75" customHeight="1" thickBot="1" x14ac:dyDescent="0.25">
      <c r="E25" s="31" t="s">
        <v>27</v>
      </c>
      <c r="F25" s="85">
        <f>SUM(F19:F24)</f>
        <v>9</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scale="9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525</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11</v>
      </c>
      <c r="D4" s="10"/>
      <c r="E4" t="s">
        <v>162</v>
      </c>
      <c r="F4" s="10">
        <f>1+1+1+1</f>
        <v>4</v>
      </c>
    </row>
    <row r="5" spans="1:6" x14ac:dyDescent="0.2">
      <c r="A5">
        <v>2</v>
      </c>
      <c r="B5" s="10" t="s">
        <v>30</v>
      </c>
      <c r="C5" s="10">
        <f>+F15</f>
        <v>0</v>
      </c>
      <c r="D5" s="10"/>
      <c r="E5" t="s">
        <v>329</v>
      </c>
      <c r="F5">
        <v>0</v>
      </c>
    </row>
    <row r="6" spans="1:6" x14ac:dyDescent="0.2">
      <c r="A6">
        <v>3</v>
      </c>
      <c r="B6" s="10" t="s">
        <v>31</v>
      </c>
      <c r="C6" s="10">
        <f>+F25</f>
        <v>1</v>
      </c>
      <c r="D6" s="10"/>
      <c r="E6" s="11" t="s">
        <v>64</v>
      </c>
      <c r="F6">
        <f>1+1+1+1</f>
        <v>4</v>
      </c>
    </row>
    <row r="7" spans="1:6" x14ac:dyDescent="0.2">
      <c r="A7">
        <v>4</v>
      </c>
      <c r="B7" s="10" t="s">
        <v>72</v>
      </c>
      <c r="C7" s="10">
        <f>+F31</f>
        <v>0</v>
      </c>
      <c r="D7" s="10"/>
      <c r="E7" s="11" t="s">
        <v>163</v>
      </c>
      <c r="F7" s="74">
        <f>1+1</f>
        <v>2</v>
      </c>
    </row>
    <row r="8" spans="1:6" x14ac:dyDescent="0.2">
      <c r="A8">
        <v>5</v>
      </c>
      <c r="B8" s="10" t="s">
        <v>32</v>
      </c>
      <c r="C8" s="10">
        <v>0</v>
      </c>
      <c r="D8" s="10"/>
      <c r="E8" t="s">
        <v>65</v>
      </c>
      <c r="F8">
        <v>1</v>
      </c>
    </row>
    <row r="9" spans="1:6" ht="13.5" thickBot="1" x14ac:dyDescent="0.25">
      <c r="A9" s="28"/>
      <c r="B9" s="28" t="s">
        <v>27</v>
      </c>
      <c r="C9" s="29">
        <f>SUM(C4:C8)</f>
        <v>12</v>
      </c>
      <c r="D9" s="10"/>
      <c r="E9" s="31" t="s">
        <v>27</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v>0</v>
      </c>
    </row>
    <row r="20" spans="2:6" x14ac:dyDescent="0.2">
      <c r="B20" s="12"/>
      <c r="C20" s="10"/>
      <c r="D20" s="10"/>
      <c r="E20" t="s">
        <v>166</v>
      </c>
      <c r="F20">
        <v>0</v>
      </c>
    </row>
    <row r="21" spans="2:6" x14ac:dyDescent="0.2">
      <c r="B21" s="12"/>
      <c r="C21" s="10"/>
      <c r="D21" s="10"/>
      <c r="E21" t="s">
        <v>452</v>
      </c>
      <c r="F21">
        <v>1</v>
      </c>
    </row>
    <row r="22" spans="2:6" x14ac:dyDescent="0.2">
      <c r="B22" s="12"/>
      <c r="C22" s="10"/>
      <c r="D22" s="10"/>
      <c r="E22" t="s">
        <v>168</v>
      </c>
      <c r="F22">
        <v>0</v>
      </c>
    </row>
    <row r="23" spans="2:6" x14ac:dyDescent="0.2">
      <c r="E23" t="s">
        <v>453</v>
      </c>
      <c r="F23">
        <v>0</v>
      </c>
    </row>
    <row r="24" spans="2:6" x14ac:dyDescent="0.2">
      <c r="E24" s="11" t="s">
        <v>65</v>
      </c>
      <c r="F24" s="74">
        <v>0</v>
      </c>
    </row>
    <row r="25" spans="2:6" ht="12.75" customHeight="1" thickBot="1" x14ac:dyDescent="0.25">
      <c r="E25" s="31" t="s">
        <v>27</v>
      </c>
      <c r="F25" s="85">
        <f>SUM(F19:F24)</f>
        <v>1</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Sum Feb 7 to 13</vt:lpstr>
      <vt:lpstr>Daily log - date</vt:lpstr>
      <vt:lpstr>Sum Jan 31 to Feb 6</vt:lpstr>
      <vt:lpstr>Sum Jan 24 to30</vt:lpstr>
      <vt:lpstr>Sum Jan 17 to 23</vt:lpstr>
      <vt:lpstr>Sum Jan 10 to 16</vt:lpstr>
      <vt:lpstr>Sum Jan 3 to 9</vt:lpstr>
      <vt:lpstr>Sum Dec 27-Jan 2</vt:lpstr>
      <vt:lpstr>Sum Dec 20 to 26</vt:lpstr>
      <vt:lpstr>Sum Dec 13 to 19</vt:lpstr>
      <vt:lpstr>Sum Dec 6 to 12</vt:lpstr>
      <vt:lpstr>Sum Nov 29 to Dec 5</vt:lpstr>
      <vt:lpstr>Sum Nov 22 to 28</vt:lpstr>
      <vt:lpstr>Sum Nov 15 to 21</vt:lpstr>
      <vt:lpstr>Sum Nov 8 to 14</vt:lpstr>
      <vt:lpstr>Sum Nov 1 to 7</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Jan Havlíček</cp:lastModifiedBy>
  <cp:lastPrinted>2001-02-09T22:45:30Z</cp:lastPrinted>
  <dcterms:created xsi:type="dcterms:W3CDTF">2000-10-01T18:49:32Z</dcterms:created>
  <dcterms:modified xsi:type="dcterms:W3CDTF">2023-09-16T20:41:32Z</dcterms:modified>
</cp:coreProperties>
</file>