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5A6708-B7BF-4ADF-A0C4-2549B45F3111}" xr6:coauthVersionLast="47" xr6:coauthVersionMax="47" xr10:uidLastSave="{00000000-0000-0000-0000-000000000000}"/>
  <bookViews>
    <workbookView xWindow="-120" yWindow="-120" windowWidth="38640" windowHeight="15720" tabRatio="791"/>
  </bookViews>
  <sheets>
    <sheet name="EW 1.5 - U.S" sheetId="7" r:id="rId1"/>
    <sheet name="Diagramm U.S." sheetId="8" r:id="rId2"/>
    <sheet name="EW 1.5 - Europe" sheetId="2" r:id="rId3"/>
    <sheet name="Diagram Europe" sheetId="6" r:id="rId4"/>
  </sheets>
  <definedNames>
    <definedName name="_xlnm._FilterDatabase" localSheetId="2" hidden="1">'EW 1.5 - Europe'!$L$1:$L$387</definedName>
    <definedName name="_xlnm._FilterDatabase" localSheetId="0" hidden="1">'EW 1.5 - U.S'!$L$1:$L$137</definedName>
    <definedName name="_xlnm.Print_Titles" localSheetId="2">'EW 1.5 - Europe'!$1:$2</definedName>
    <definedName name="_xlnm.Print_Titles" localSheetId="0">'EW 1.5 - U.S'!$1:$2</definedName>
  </definedNames>
  <calcPr calcId="0" calcMode="manual" fullCalcOnLoad="1" iterate="1"/>
</workbook>
</file>

<file path=xl/calcChain.xml><?xml version="1.0" encoding="utf-8"?>
<calcChain xmlns="http://schemas.openxmlformats.org/spreadsheetml/2006/main">
  <c r="P3" i="2" l="1"/>
  <c r="P4" i="2"/>
  <c r="A5" i="2"/>
  <c r="P5" i="2"/>
  <c r="A6" i="2"/>
  <c r="P6" i="2"/>
  <c r="A7" i="2"/>
  <c r="P7" i="2"/>
  <c r="A8" i="2"/>
  <c r="P8" i="2"/>
  <c r="A9" i="2"/>
  <c r="P9" i="2"/>
  <c r="A10" i="2"/>
  <c r="P10" i="2"/>
  <c r="A11" i="2"/>
  <c r="P11" i="2"/>
  <c r="A12" i="2"/>
  <c r="P12" i="2"/>
  <c r="A13" i="2"/>
  <c r="P13" i="2"/>
  <c r="A14" i="2"/>
  <c r="P14" i="2"/>
  <c r="A15" i="2"/>
  <c r="P15" i="2"/>
  <c r="A16" i="2"/>
  <c r="P16" i="2"/>
  <c r="A17" i="2"/>
  <c r="P17" i="2"/>
  <c r="A18" i="2"/>
  <c r="P18" i="2"/>
  <c r="A19" i="2"/>
  <c r="P19" i="2"/>
  <c r="A20" i="2"/>
  <c r="P20" i="2"/>
  <c r="A21" i="2"/>
  <c r="P21" i="2"/>
  <c r="A22" i="2"/>
  <c r="P22" i="2"/>
  <c r="A23" i="2"/>
  <c r="P23" i="2"/>
  <c r="A24" i="2"/>
  <c r="P24" i="2"/>
  <c r="A25" i="2"/>
  <c r="P25" i="2"/>
  <c r="A26" i="2"/>
  <c r="P26" i="2"/>
  <c r="A27" i="2"/>
  <c r="P27" i="2"/>
  <c r="A28" i="2"/>
  <c r="P28" i="2"/>
  <c r="A29" i="2"/>
  <c r="P29" i="2"/>
  <c r="A30" i="2"/>
  <c r="P30" i="2"/>
  <c r="A31" i="2"/>
  <c r="P31" i="2"/>
  <c r="A32" i="2"/>
  <c r="P32" i="2"/>
  <c r="A33" i="2"/>
  <c r="P33" i="2"/>
  <c r="A34" i="2"/>
  <c r="P34" i="2"/>
  <c r="A35" i="2"/>
  <c r="P35" i="2"/>
  <c r="A36" i="2"/>
  <c r="P36" i="2"/>
  <c r="A37" i="2"/>
  <c r="P37" i="2"/>
  <c r="A38" i="2"/>
  <c r="P38" i="2"/>
  <c r="A39" i="2"/>
  <c r="P39" i="2"/>
  <c r="A40" i="2"/>
  <c r="P40" i="2"/>
  <c r="A41" i="2"/>
  <c r="P41" i="2"/>
  <c r="A42" i="2"/>
  <c r="P42" i="2"/>
  <c r="A43" i="2"/>
  <c r="P43" i="2"/>
  <c r="A44" i="2"/>
  <c r="P44" i="2"/>
  <c r="A45" i="2"/>
  <c r="P45" i="2"/>
  <c r="A46" i="2"/>
  <c r="P46" i="2"/>
  <c r="A47" i="2"/>
  <c r="P47" i="2"/>
  <c r="A48" i="2"/>
  <c r="P48" i="2"/>
  <c r="A49" i="2"/>
  <c r="P49" i="2"/>
  <c r="A50" i="2"/>
  <c r="P50" i="2"/>
  <c r="A51" i="2"/>
  <c r="P51" i="2"/>
  <c r="A52" i="2"/>
  <c r="P52" i="2"/>
  <c r="A53" i="2"/>
  <c r="P53" i="2"/>
  <c r="A54" i="2"/>
  <c r="P54" i="2"/>
  <c r="A55" i="2"/>
  <c r="P55" i="2"/>
  <c r="A56" i="2"/>
  <c r="P56" i="2"/>
  <c r="A57" i="2"/>
  <c r="P57" i="2"/>
  <c r="A58" i="2"/>
  <c r="P58" i="2"/>
  <c r="A59" i="2"/>
  <c r="P59" i="2"/>
  <c r="A60" i="2"/>
  <c r="P60" i="2"/>
  <c r="A61" i="2"/>
  <c r="P61" i="2"/>
  <c r="A62" i="2"/>
  <c r="P62" i="2"/>
  <c r="A63" i="2"/>
  <c r="P63" i="2"/>
  <c r="A64" i="2"/>
  <c r="P64" i="2"/>
  <c r="A65" i="2"/>
  <c r="P65" i="2"/>
  <c r="A66" i="2"/>
  <c r="P66" i="2"/>
  <c r="A67" i="2"/>
  <c r="P67" i="2"/>
  <c r="A68" i="2"/>
  <c r="P68" i="2"/>
  <c r="A69" i="2"/>
  <c r="P69" i="2"/>
  <c r="A70" i="2"/>
  <c r="P70" i="2"/>
  <c r="A71" i="2"/>
  <c r="P71" i="2"/>
  <c r="A72" i="2"/>
  <c r="P72" i="2"/>
  <c r="A73" i="2"/>
  <c r="P73" i="2"/>
  <c r="A74" i="2"/>
  <c r="P74" i="2"/>
  <c r="A75" i="2"/>
  <c r="P75" i="2"/>
  <c r="A76" i="2"/>
  <c r="P76" i="2"/>
  <c r="A77" i="2"/>
  <c r="P77" i="2"/>
  <c r="A78" i="2"/>
  <c r="P78" i="2"/>
  <c r="A79" i="2"/>
  <c r="P79" i="2"/>
  <c r="A80" i="2"/>
  <c r="P80" i="2"/>
  <c r="A81" i="2"/>
  <c r="P81" i="2"/>
  <c r="A82" i="2"/>
  <c r="P82" i="2"/>
  <c r="A83" i="2"/>
  <c r="P83" i="2"/>
  <c r="A84" i="2"/>
  <c r="P84" i="2"/>
  <c r="A85" i="2"/>
  <c r="P85" i="2"/>
  <c r="A86" i="2"/>
  <c r="P86" i="2"/>
  <c r="A87" i="2"/>
  <c r="P87" i="2"/>
  <c r="A88" i="2"/>
  <c r="P88" i="2"/>
  <c r="A89" i="2"/>
  <c r="P89" i="2"/>
  <c r="A90" i="2"/>
  <c r="P90" i="2"/>
  <c r="A91" i="2"/>
  <c r="P91" i="2"/>
  <c r="A92" i="2"/>
  <c r="P92" i="2"/>
  <c r="A93" i="2"/>
  <c r="P93" i="2"/>
  <c r="A94" i="2"/>
  <c r="P94" i="2"/>
  <c r="A95" i="2"/>
  <c r="P95" i="2"/>
  <c r="A96" i="2"/>
  <c r="P96" i="2"/>
  <c r="A97" i="2"/>
  <c r="P97" i="2"/>
  <c r="A98" i="2"/>
  <c r="P98" i="2"/>
  <c r="A99" i="2"/>
  <c r="P99" i="2"/>
  <c r="A100" i="2"/>
  <c r="P100" i="2"/>
  <c r="A101" i="2"/>
  <c r="P101" i="2"/>
  <c r="A102" i="2"/>
  <c r="P102" i="2"/>
  <c r="A103" i="2"/>
  <c r="P103" i="2"/>
  <c r="A104" i="2"/>
  <c r="P104" i="2"/>
  <c r="A105" i="2"/>
  <c r="P105" i="2"/>
  <c r="A106" i="2"/>
  <c r="P106" i="2"/>
  <c r="A107" i="2"/>
  <c r="P107" i="2"/>
  <c r="A108" i="2"/>
  <c r="P108" i="2"/>
  <c r="A109" i="2"/>
  <c r="P109" i="2"/>
  <c r="A110" i="2"/>
  <c r="P110" i="2"/>
  <c r="A111" i="2"/>
  <c r="P111" i="2"/>
  <c r="A112" i="2"/>
  <c r="P112" i="2"/>
  <c r="A113" i="2"/>
  <c r="P113" i="2"/>
  <c r="A114" i="2"/>
  <c r="P114" i="2"/>
  <c r="A115" i="2"/>
  <c r="P115" i="2"/>
  <c r="A116" i="2"/>
  <c r="P116" i="2"/>
  <c r="A117" i="2"/>
  <c r="P117" i="2"/>
  <c r="A118" i="2"/>
  <c r="P118" i="2"/>
  <c r="A119" i="2"/>
  <c r="P119" i="2"/>
  <c r="A120" i="2"/>
  <c r="P120" i="2"/>
  <c r="A121" i="2"/>
  <c r="P121" i="2"/>
  <c r="A122" i="2"/>
  <c r="P122" i="2"/>
  <c r="A123" i="2"/>
  <c r="P123" i="2"/>
  <c r="A124" i="2"/>
  <c r="P124" i="2"/>
  <c r="A125" i="2"/>
  <c r="P125" i="2"/>
  <c r="A126" i="2"/>
  <c r="P126" i="2"/>
  <c r="A127" i="2"/>
  <c r="P127" i="2"/>
  <c r="A128" i="2"/>
  <c r="P128" i="2"/>
  <c r="A129" i="2"/>
  <c r="P129" i="2"/>
  <c r="A130" i="2"/>
  <c r="P130" i="2"/>
  <c r="A131" i="2"/>
  <c r="P131" i="2"/>
  <c r="A132" i="2"/>
  <c r="P132" i="2"/>
  <c r="A133" i="2"/>
  <c r="P133" i="2"/>
  <c r="A134" i="2"/>
  <c r="P134" i="2"/>
  <c r="A135" i="2"/>
  <c r="P135" i="2"/>
  <c r="A136" i="2"/>
  <c r="P136" i="2"/>
  <c r="A137" i="2"/>
  <c r="P137" i="2"/>
  <c r="A138" i="2"/>
  <c r="P138" i="2"/>
  <c r="A139" i="2"/>
  <c r="P139" i="2"/>
  <c r="A140" i="2"/>
  <c r="P140" i="2"/>
  <c r="A141" i="2"/>
  <c r="P141" i="2"/>
  <c r="A142" i="2"/>
  <c r="P142" i="2"/>
  <c r="A143" i="2"/>
  <c r="P143" i="2"/>
  <c r="A144" i="2"/>
  <c r="P144" i="2"/>
  <c r="A145" i="2"/>
  <c r="P145" i="2"/>
  <c r="A146" i="2"/>
  <c r="P146" i="2"/>
  <c r="A147" i="2"/>
  <c r="P147" i="2"/>
  <c r="A148" i="2"/>
  <c r="P148" i="2"/>
  <c r="A149" i="2"/>
  <c r="P149" i="2"/>
  <c r="A150" i="2"/>
  <c r="P150" i="2"/>
  <c r="A151" i="2"/>
  <c r="P151" i="2"/>
  <c r="A152" i="2"/>
  <c r="P152" i="2"/>
  <c r="A153" i="2"/>
  <c r="P153" i="2"/>
  <c r="A154" i="2"/>
  <c r="P154" i="2"/>
  <c r="A155" i="2"/>
  <c r="P155" i="2"/>
  <c r="A156" i="2"/>
  <c r="P156" i="2"/>
  <c r="A157" i="2"/>
  <c r="P157" i="2"/>
  <c r="A158" i="2"/>
  <c r="P158" i="2"/>
  <c r="A159" i="2"/>
  <c r="P159" i="2"/>
  <c r="A160" i="2"/>
  <c r="P160" i="2"/>
  <c r="A161" i="2"/>
  <c r="P161" i="2"/>
  <c r="A162" i="2"/>
  <c r="P162" i="2"/>
  <c r="A163" i="2"/>
  <c r="P163" i="2"/>
  <c r="A164" i="2"/>
  <c r="P164" i="2"/>
  <c r="A165" i="2"/>
  <c r="P165" i="2"/>
  <c r="A166" i="2"/>
  <c r="P166" i="2"/>
  <c r="A167" i="2"/>
  <c r="P167" i="2"/>
  <c r="A168" i="2"/>
  <c r="P168" i="2"/>
  <c r="A169" i="2"/>
  <c r="P169" i="2"/>
  <c r="A170" i="2"/>
  <c r="P170" i="2"/>
  <c r="A171" i="2"/>
  <c r="P171" i="2"/>
  <c r="A172" i="2"/>
  <c r="P172" i="2"/>
  <c r="A173" i="2"/>
  <c r="P173" i="2"/>
  <c r="A174" i="2"/>
  <c r="P174" i="2"/>
  <c r="A175" i="2"/>
  <c r="P175" i="2"/>
  <c r="A176" i="2"/>
  <c r="P176" i="2"/>
  <c r="A177" i="2"/>
  <c r="P177" i="2"/>
  <c r="A178" i="2"/>
  <c r="P178" i="2"/>
  <c r="A179" i="2"/>
  <c r="P179" i="2"/>
  <c r="A180" i="2"/>
  <c r="P180" i="2"/>
  <c r="A181" i="2"/>
  <c r="P181" i="2"/>
  <c r="A182" i="2"/>
  <c r="P182" i="2"/>
  <c r="A183" i="2"/>
  <c r="P183" i="2"/>
  <c r="A184" i="2"/>
  <c r="P184" i="2"/>
  <c r="A185" i="2"/>
  <c r="P185" i="2"/>
  <c r="A186" i="2"/>
  <c r="P186" i="2"/>
  <c r="A187" i="2"/>
  <c r="P187" i="2"/>
  <c r="A188" i="2"/>
  <c r="P188" i="2"/>
  <c r="A189" i="2"/>
  <c r="P189" i="2"/>
  <c r="A190" i="2"/>
  <c r="P190" i="2"/>
  <c r="A191" i="2"/>
  <c r="P191" i="2"/>
  <c r="A192" i="2"/>
  <c r="P192" i="2"/>
  <c r="A193" i="2"/>
  <c r="P193" i="2"/>
  <c r="A194" i="2"/>
  <c r="P194" i="2"/>
  <c r="A195" i="2"/>
  <c r="P195" i="2"/>
  <c r="A196" i="2"/>
  <c r="P196" i="2"/>
  <c r="A197" i="2"/>
  <c r="P197" i="2"/>
  <c r="A198" i="2"/>
  <c r="P198" i="2"/>
  <c r="A199" i="2"/>
  <c r="P199" i="2"/>
  <c r="A200" i="2"/>
  <c r="P200" i="2"/>
  <c r="A201" i="2"/>
  <c r="P201" i="2"/>
  <c r="A202" i="2"/>
  <c r="P202" i="2"/>
  <c r="A203" i="2"/>
  <c r="P203" i="2"/>
  <c r="A204" i="2"/>
  <c r="P204" i="2"/>
  <c r="A205" i="2"/>
  <c r="P205" i="2"/>
  <c r="A206" i="2"/>
  <c r="P206" i="2"/>
  <c r="A207" i="2"/>
  <c r="P207" i="2"/>
  <c r="A208" i="2"/>
  <c r="P208" i="2"/>
  <c r="A209" i="2"/>
  <c r="P209" i="2"/>
  <c r="A210" i="2"/>
  <c r="P210" i="2"/>
  <c r="A211" i="2"/>
  <c r="P211" i="2"/>
  <c r="A212" i="2"/>
  <c r="P212" i="2"/>
  <c r="A213" i="2"/>
  <c r="P213" i="2"/>
  <c r="A214" i="2"/>
  <c r="P214" i="2"/>
  <c r="A215" i="2"/>
  <c r="P215" i="2"/>
  <c r="A216" i="2"/>
  <c r="P216" i="2"/>
  <c r="A217" i="2"/>
  <c r="P217" i="2"/>
  <c r="A218" i="2"/>
  <c r="P218" i="2"/>
  <c r="A219" i="2"/>
  <c r="P219" i="2"/>
  <c r="A220" i="2"/>
  <c r="P220" i="2"/>
  <c r="A221" i="2"/>
  <c r="P221" i="2"/>
  <c r="A222" i="2"/>
  <c r="P222" i="2"/>
  <c r="A223" i="2"/>
  <c r="P223" i="2"/>
  <c r="A224" i="2"/>
  <c r="P224" i="2"/>
  <c r="A225" i="2"/>
  <c r="P225" i="2"/>
  <c r="A226" i="2"/>
  <c r="P226" i="2"/>
  <c r="A227" i="2"/>
  <c r="P227" i="2"/>
  <c r="A228" i="2"/>
  <c r="P228" i="2"/>
  <c r="A229" i="2"/>
  <c r="P229" i="2"/>
  <c r="A230" i="2"/>
  <c r="P230" i="2"/>
  <c r="A231" i="2"/>
  <c r="P231" i="2"/>
  <c r="A232" i="2"/>
  <c r="P232" i="2"/>
  <c r="A233" i="2"/>
  <c r="P233" i="2"/>
  <c r="A234" i="2"/>
  <c r="P234" i="2"/>
  <c r="A235" i="2"/>
  <c r="P235" i="2"/>
  <c r="A236" i="2"/>
  <c r="P236" i="2"/>
  <c r="A237" i="2"/>
  <c r="P237" i="2"/>
  <c r="A238" i="2"/>
  <c r="P238" i="2"/>
  <c r="A239" i="2"/>
  <c r="P239" i="2"/>
  <c r="A240" i="2"/>
  <c r="P240" i="2"/>
  <c r="A241" i="2"/>
  <c r="P241" i="2"/>
  <c r="A242" i="2"/>
  <c r="P242" i="2"/>
  <c r="A243" i="2"/>
  <c r="P243" i="2"/>
  <c r="A244" i="2"/>
  <c r="P244" i="2"/>
  <c r="A245" i="2"/>
  <c r="P245" i="2"/>
  <c r="A246" i="2"/>
  <c r="P246" i="2"/>
  <c r="A247" i="2"/>
  <c r="P247" i="2"/>
  <c r="A248" i="2"/>
  <c r="P248" i="2"/>
  <c r="A249" i="2"/>
  <c r="P249" i="2"/>
  <c r="A250" i="2"/>
  <c r="P250" i="2"/>
  <c r="A251" i="2"/>
  <c r="P251" i="2"/>
  <c r="A252" i="2"/>
  <c r="P252" i="2"/>
  <c r="A253" i="2"/>
  <c r="P253" i="2"/>
  <c r="A254" i="2"/>
  <c r="P254" i="2"/>
  <c r="A255" i="2"/>
  <c r="P255" i="2"/>
  <c r="A256" i="2"/>
  <c r="P256" i="2"/>
  <c r="A257" i="2"/>
  <c r="P257" i="2"/>
  <c r="A258" i="2"/>
  <c r="P258" i="2"/>
  <c r="A259" i="2"/>
  <c r="P259" i="2"/>
  <c r="A260" i="2"/>
  <c r="P260" i="2"/>
  <c r="A261" i="2"/>
  <c r="P261" i="2"/>
  <c r="A262" i="2"/>
  <c r="P262" i="2"/>
  <c r="A263" i="2"/>
  <c r="P263" i="2"/>
  <c r="A264" i="2"/>
  <c r="P264" i="2"/>
  <c r="A265" i="2"/>
  <c r="P265" i="2"/>
  <c r="A266" i="2"/>
  <c r="P266" i="2"/>
  <c r="A267" i="2"/>
  <c r="P267" i="2"/>
  <c r="A268" i="2"/>
  <c r="P268" i="2"/>
  <c r="A269" i="2"/>
  <c r="P269" i="2"/>
  <c r="A270" i="2"/>
  <c r="P270" i="2"/>
  <c r="A271" i="2"/>
  <c r="P271" i="2"/>
  <c r="A272" i="2"/>
  <c r="P272" i="2"/>
  <c r="A273" i="2"/>
  <c r="P273" i="2"/>
  <c r="A274" i="2"/>
  <c r="P274" i="2"/>
  <c r="A275" i="2"/>
  <c r="P275" i="2"/>
  <c r="A276" i="2"/>
  <c r="P276" i="2"/>
  <c r="A277" i="2"/>
  <c r="P277" i="2"/>
  <c r="A278" i="2"/>
  <c r="P278" i="2"/>
  <c r="A279" i="2"/>
  <c r="P279" i="2"/>
  <c r="A280" i="2"/>
  <c r="P280" i="2"/>
  <c r="A281" i="2"/>
  <c r="P281" i="2"/>
  <c r="A282" i="2"/>
  <c r="P282" i="2"/>
  <c r="A283" i="2"/>
  <c r="P283" i="2"/>
  <c r="A284" i="2"/>
  <c r="P284" i="2"/>
  <c r="A285" i="2"/>
  <c r="P285" i="2"/>
  <c r="A286" i="2"/>
  <c r="P286" i="2"/>
  <c r="A287" i="2"/>
  <c r="P287" i="2"/>
  <c r="A288" i="2"/>
  <c r="P288" i="2"/>
  <c r="A289" i="2"/>
  <c r="P289" i="2"/>
  <c r="A290" i="2"/>
  <c r="P290" i="2"/>
  <c r="A291" i="2"/>
  <c r="P291" i="2"/>
  <c r="A292" i="2"/>
  <c r="P292" i="2"/>
  <c r="A293" i="2"/>
  <c r="P293" i="2"/>
  <c r="A294" i="2"/>
  <c r="P294" i="2"/>
  <c r="A295" i="2"/>
  <c r="P295" i="2"/>
  <c r="A296" i="2"/>
  <c r="P296" i="2"/>
  <c r="A297" i="2"/>
  <c r="P297" i="2"/>
  <c r="A298" i="2"/>
  <c r="P298" i="2"/>
  <c r="A299" i="2"/>
  <c r="P299" i="2"/>
  <c r="A300" i="2"/>
  <c r="P300" i="2"/>
  <c r="A301" i="2"/>
  <c r="P301" i="2"/>
  <c r="A302" i="2"/>
  <c r="P302" i="2"/>
  <c r="A303" i="2"/>
  <c r="P303" i="2"/>
  <c r="A304" i="2"/>
  <c r="P304" i="2"/>
  <c r="A305" i="2"/>
  <c r="P305" i="2"/>
  <c r="A306" i="2"/>
  <c r="P306" i="2"/>
  <c r="A307" i="2"/>
  <c r="P307" i="2"/>
  <c r="A308" i="2"/>
  <c r="P308" i="2"/>
  <c r="A309" i="2"/>
  <c r="P309" i="2"/>
  <c r="A310" i="2"/>
  <c r="P310" i="2"/>
  <c r="A311" i="2"/>
  <c r="P311" i="2"/>
  <c r="A312" i="2"/>
  <c r="P312" i="2"/>
  <c r="A313" i="2"/>
  <c r="P313" i="2"/>
  <c r="A314" i="2"/>
  <c r="P314" i="2"/>
  <c r="A315" i="2"/>
  <c r="P315" i="2"/>
  <c r="A316" i="2"/>
  <c r="P316" i="2"/>
  <c r="A317" i="2"/>
  <c r="P317" i="2"/>
  <c r="A318" i="2"/>
  <c r="P318" i="2"/>
  <c r="A319" i="2"/>
  <c r="P319" i="2"/>
  <c r="A320" i="2"/>
  <c r="P320" i="2"/>
  <c r="A321" i="2"/>
  <c r="P321" i="2"/>
  <c r="A322" i="2"/>
  <c r="P322" i="2"/>
  <c r="A323" i="2"/>
  <c r="P323" i="2"/>
  <c r="A324" i="2"/>
  <c r="P324" i="2"/>
  <c r="A325" i="2"/>
  <c r="P325" i="2"/>
  <c r="A326" i="2"/>
  <c r="P326" i="2"/>
  <c r="A327" i="2"/>
  <c r="P327" i="2"/>
  <c r="A328" i="2"/>
  <c r="P328" i="2"/>
  <c r="A329" i="2"/>
  <c r="P329" i="2"/>
  <c r="A330" i="2"/>
  <c r="P330" i="2"/>
  <c r="A331" i="2"/>
  <c r="P331" i="2"/>
  <c r="A332" i="2"/>
  <c r="P332" i="2"/>
  <c r="A333" i="2"/>
  <c r="P333" i="2"/>
  <c r="A334" i="2"/>
  <c r="A335" i="2"/>
  <c r="A336" i="2"/>
  <c r="P336" i="2"/>
  <c r="A337" i="2"/>
  <c r="P337" i="2"/>
  <c r="A338" i="2"/>
  <c r="P338" i="2"/>
  <c r="A339" i="2"/>
  <c r="P339" i="2"/>
  <c r="A340" i="2"/>
  <c r="P340" i="2"/>
  <c r="A341" i="2"/>
  <c r="P341" i="2"/>
  <c r="A342" i="2"/>
  <c r="P342" i="2"/>
  <c r="A343" i="2"/>
  <c r="P343" i="2"/>
  <c r="A344" i="2"/>
  <c r="P344" i="2"/>
  <c r="A345" i="2"/>
  <c r="P345" i="2"/>
  <c r="A346" i="2"/>
  <c r="P346" i="2"/>
  <c r="A347" i="2"/>
  <c r="P347" i="2"/>
  <c r="A348" i="2"/>
  <c r="P348" i="2"/>
  <c r="A349" i="2"/>
  <c r="P349" i="2"/>
  <c r="A350" i="2"/>
  <c r="P350" i="2"/>
  <c r="A351" i="2"/>
  <c r="P351" i="2"/>
  <c r="A352" i="2"/>
  <c r="P352" i="2"/>
  <c r="A353" i="2"/>
  <c r="P353" i="2"/>
  <c r="A354" i="2"/>
  <c r="P354" i="2"/>
  <c r="A355" i="2"/>
  <c r="P355" i="2"/>
  <c r="A356" i="2"/>
  <c r="P356" i="2"/>
  <c r="A357" i="2"/>
  <c r="P357" i="2"/>
  <c r="A358" i="2"/>
  <c r="P358" i="2"/>
  <c r="A359" i="2"/>
  <c r="P359" i="2"/>
  <c r="A360" i="2"/>
  <c r="P360" i="2"/>
  <c r="A361" i="2"/>
  <c r="P361" i="2"/>
  <c r="A362" i="2"/>
  <c r="P362" i="2"/>
  <c r="A363" i="2"/>
  <c r="P363" i="2"/>
  <c r="A364" i="2"/>
  <c r="P364" i="2"/>
  <c r="A365" i="2"/>
  <c r="P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D379" i="2"/>
  <c r="E379" i="2"/>
  <c r="F379" i="2"/>
  <c r="G379" i="2"/>
  <c r="H379" i="2"/>
  <c r="I379" i="2"/>
  <c r="J379" i="2"/>
  <c r="K379" i="2"/>
  <c r="L379" i="2"/>
  <c r="P3" i="7"/>
  <c r="A4" i="7"/>
  <c r="J4" i="7"/>
  <c r="K4" i="7"/>
  <c r="P4" i="7"/>
  <c r="A5" i="7"/>
  <c r="J5" i="7"/>
  <c r="K5" i="7"/>
  <c r="P5" i="7"/>
  <c r="A6" i="7"/>
  <c r="J6" i="7"/>
  <c r="K6" i="7"/>
  <c r="P6" i="7"/>
  <c r="A7" i="7"/>
  <c r="J7" i="7"/>
  <c r="K7" i="7"/>
  <c r="P7" i="7"/>
  <c r="A8" i="7"/>
  <c r="J8" i="7"/>
  <c r="K8" i="7"/>
  <c r="P8" i="7"/>
  <c r="A9" i="7"/>
  <c r="K9" i="7"/>
  <c r="P9" i="7"/>
  <c r="A10" i="7"/>
  <c r="K10" i="7"/>
  <c r="P10" i="7"/>
  <c r="A11" i="7"/>
  <c r="K11" i="7"/>
  <c r="P11" i="7"/>
  <c r="A12" i="7"/>
  <c r="K12" i="7"/>
  <c r="P12" i="7"/>
  <c r="A13" i="7"/>
  <c r="K13" i="7"/>
  <c r="P13" i="7"/>
  <c r="A14" i="7"/>
  <c r="K14" i="7"/>
  <c r="P14" i="7"/>
  <c r="A15" i="7"/>
  <c r="K15" i="7"/>
  <c r="P15" i="7"/>
  <c r="A16" i="7"/>
  <c r="K16" i="7"/>
  <c r="P16" i="7"/>
  <c r="A17" i="7"/>
  <c r="K17" i="7"/>
  <c r="P17" i="7"/>
  <c r="A18" i="7"/>
  <c r="K18" i="7"/>
  <c r="P18" i="7"/>
  <c r="A19" i="7"/>
  <c r="K19" i="7"/>
  <c r="P19" i="7"/>
  <c r="A20" i="7"/>
  <c r="K20" i="7"/>
  <c r="P20" i="7"/>
  <c r="A21" i="7"/>
  <c r="K21" i="7"/>
  <c r="P21" i="7"/>
  <c r="A22" i="7"/>
  <c r="K22" i="7"/>
  <c r="P22" i="7"/>
  <c r="A23" i="7"/>
  <c r="K23" i="7"/>
  <c r="P23" i="7"/>
  <c r="A24" i="7"/>
  <c r="P24" i="7"/>
  <c r="A25" i="7"/>
  <c r="P25" i="7"/>
  <c r="A26" i="7"/>
  <c r="P26" i="7"/>
  <c r="A27" i="7"/>
  <c r="P27" i="7"/>
  <c r="A28" i="7"/>
  <c r="P28" i="7"/>
  <c r="A29" i="7"/>
  <c r="P29" i="7"/>
  <c r="A30" i="7"/>
  <c r="P30" i="7"/>
  <c r="A31" i="7"/>
  <c r="P31" i="7"/>
  <c r="A32" i="7"/>
  <c r="P32" i="7"/>
  <c r="A33" i="7"/>
  <c r="P33" i="7"/>
  <c r="A34" i="7"/>
  <c r="P34" i="7"/>
  <c r="A35" i="7"/>
  <c r="P35" i="7"/>
  <c r="A36" i="7"/>
  <c r="P36" i="7"/>
  <c r="A37" i="7"/>
  <c r="P37" i="7"/>
  <c r="A38" i="7"/>
  <c r="P38" i="7"/>
  <c r="A39" i="7"/>
  <c r="P39" i="7"/>
  <c r="A40" i="7"/>
  <c r="P40" i="7"/>
  <c r="A41" i="7"/>
  <c r="P41" i="7"/>
  <c r="A42" i="7"/>
  <c r="P42" i="7"/>
  <c r="A43" i="7"/>
  <c r="P43" i="7"/>
  <c r="A44" i="7"/>
  <c r="P44" i="7"/>
  <c r="A45" i="7"/>
  <c r="P45" i="7"/>
  <c r="A46" i="7"/>
  <c r="P46" i="7"/>
  <c r="A47" i="7"/>
  <c r="P47" i="7"/>
  <c r="A48" i="7"/>
  <c r="P48" i="7"/>
  <c r="A49" i="7"/>
  <c r="P49" i="7"/>
  <c r="A50" i="7"/>
  <c r="P50" i="7"/>
  <c r="A51" i="7"/>
  <c r="P51" i="7"/>
  <c r="A52" i="7"/>
  <c r="P52" i="7"/>
  <c r="A53" i="7"/>
  <c r="P53" i="7"/>
  <c r="A54" i="7"/>
  <c r="P54" i="7"/>
  <c r="A55" i="7"/>
  <c r="P55" i="7"/>
  <c r="A56" i="7"/>
  <c r="P56" i="7"/>
  <c r="A57" i="7"/>
  <c r="P57" i="7"/>
  <c r="A58" i="7"/>
  <c r="P58" i="7"/>
  <c r="A59" i="7"/>
  <c r="P59" i="7"/>
  <c r="A60" i="7"/>
  <c r="P60" i="7"/>
  <c r="A61" i="7"/>
  <c r="P61" i="7"/>
  <c r="A62" i="7"/>
  <c r="P62" i="7"/>
  <c r="A63" i="7"/>
  <c r="P63" i="7"/>
  <c r="A64" i="7"/>
  <c r="P64" i="7"/>
  <c r="A65" i="7"/>
  <c r="P65" i="7"/>
  <c r="A66" i="7"/>
  <c r="P66" i="7"/>
  <c r="A67" i="7"/>
  <c r="P67" i="7"/>
  <c r="A68" i="7"/>
  <c r="P68" i="7"/>
  <c r="A69" i="7"/>
  <c r="P69" i="7"/>
  <c r="A70" i="7"/>
  <c r="P70" i="7"/>
  <c r="A71" i="7"/>
  <c r="P71" i="7"/>
  <c r="A72" i="7"/>
  <c r="P72" i="7"/>
  <c r="A73" i="7"/>
  <c r="P73" i="7"/>
  <c r="A74" i="7"/>
  <c r="P74" i="7"/>
  <c r="A75" i="7"/>
  <c r="P75" i="7"/>
  <c r="A76" i="7"/>
  <c r="P76" i="7"/>
  <c r="A77" i="7"/>
  <c r="P77" i="7"/>
  <c r="A78" i="7"/>
  <c r="P78" i="7"/>
  <c r="A79" i="7"/>
  <c r="P79" i="7"/>
  <c r="A80" i="7"/>
  <c r="P80" i="7"/>
  <c r="A81" i="7"/>
  <c r="P81" i="7"/>
  <c r="A82" i="7"/>
  <c r="P82" i="7"/>
  <c r="A83" i="7"/>
  <c r="P83" i="7"/>
  <c r="A84" i="7"/>
  <c r="P84" i="7"/>
  <c r="A85" i="7"/>
  <c r="P85" i="7"/>
  <c r="A86" i="7"/>
  <c r="P86" i="7"/>
  <c r="A87" i="7"/>
  <c r="P87" i="7"/>
  <c r="A88" i="7"/>
  <c r="P88" i="7"/>
  <c r="A89" i="7"/>
  <c r="P89" i="7"/>
  <c r="A90" i="7"/>
  <c r="P90" i="7"/>
  <c r="A91" i="7"/>
  <c r="P91" i="7"/>
  <c r="A92" i="7"/>
  <c r="P92" i="7"/>
  <c r="A93" i="7"/>
  <c r="P93" i="7"/>
  <c r="A94" i="7"/>
  <c r="P94" i="7"/>
  <c r="A95" i="7"/>
  <c r="P95" i="7"/>
  <c r="A96" i="7"/>
  <c r="P96" i="7"/>
  <c r="A97" i="7"/>
  <c r="P97" i="7"/>
  <c r="A98" i="7"/>
  <c r="P98" i="7"/>
  <c r="A99" i="7"/>
  <c r="P99" i="7"/>
  <c r="A100" i="7"/>
  <c r="P100" i="7"/>
  <c r="A101" i="7"/>
  <c r="P101" i="7"/>
  <c r="A102" i="7"/>
  <c r="P102" i="7"/>
  <c r="A103" i="7"/>
  <c r="P103" i="7"/>
  <c r="A104" i="7"/>
  <c r="P104" i="7"/>
  <c r="A105" i="7"/>
  <c r="P105" i="7"/>
  <c r="A106" i="7"/>
  <c r="P106" i="7"/>
  <c r="A107" i="7"/>
  <c r="P107" i="7"/>
  <c r="A108" i="7"/>
  <c r="P108" i="7"/>
  <c r="A109" i="7"/>
  <c r="P109" i="7"/>
  <c r="A110" i="7"/>
  <c r="P110" i="7"/>
  <c r="A111" i="7"/>
  <c r="P111" i="7"/>
  <c r="A112" i="7"/>
  <c r="P112" i="7"/>
  <c r="A113" i="7"/>
  <c r="P113" i="7"/>
  <c r="A114" i="7"/>
  <c r="P114" i="7"/>
  <c r="A115" i="7"/>
  <c r="P115" i="7"/>
  <c r="A116" i="7"/>
  <c r="P116" i="7"/>
  <c r="A117" i="7"/>
  <c r="P117" i="7"/>
  <c r="A118" i="7"/>
  <c r="P118" i="7"/>
  <c r="A119" i="7"/>
  <c r="P119" i="7"/>
  <c r="P120" i="7"/>
  <c r="J122" i="7"/>
  <c r="K122" i="7"/>
  <c r="L122" i="7"/>
  <c r="M122" i="7"/>
  <c r="J123" i="7"/>
  <c r="K123" i="7"/>
  <c r="L123" i="7"/>
  <c r="M123" i="7"/>
  <c r="I124" i="7"/>
  <c r="J124" i="7"/>
  <c r="K124" i="7"/>
  <c r="L124" i="7"/>
  <c r="M124" i="7"/>
  <c r="G127" i="7"/>
  <c r="G128" i="7"/>
  <c r="G129" i="7"/>
  <c r="H129" i="7"/>
  <c r="I129" i="7"/>
  <c r="G130" i="7"/>
  <c r="H130" i="7"/>
  <c r="I130" i="7"/>
  <c r="G131" i="7"/>
  <c r="H131" i="7"/>
  <c r="I131" i="7"/>
</calcChain>
</file>

<file path=xl/sharedStrings.xml><?xml version="1.0" encoding="utf-8"?>
<sst xmlns="http://schemas.openxmlformats.org/spreadsheetml/2006/main" count="609" uniqueCount="515">
  <si>
    <t>Anlagenname</t>
  </si>
  <si>
    <t>Bavaria TW 1.5</t>
  </si>
  <si>
    <t>Knaup 1</t>
  </si>
  <si>
    <t>Knaup 2</t>
  </si>
  <si>
    <t>Sustrum 1, Wesu</t>
  </si>
  <si>
    <t>Sustrum 2, Wesu</t>
  </si>
  <si>
    <t>Sustrum 3, Wesu</t>
  </si>
  <si>
    <t>Sustrum 4, Wesu</t>
  </si>
  <si>
    <t>Sustrum 5, Wesu</t>
  </si>
  <si>
    <t>Sustrum 6, Wesu</t>
  </si>
  <si>
    <t>Sustrum 7, Wesu</t>
  </si>
  <si>
    <t>Sustrum 8, Wesu</t>
  </si>
  <si>
    <t>Sustrum 9, Wesu</t>
  </si>
  <si>
    <t>Sustrum 10, Wesu</t>
  </si>
  <si>
    <t>Sustrum 11, Wistro</t>
  </si>
  <si>
    <t>Sustrum 12, Wistro</t>
  </si>
  <si>
    <t>Sustrum 13, Wistro</t>
  </si>
  <si>
    <t>Sustrum 14, Wistro</t>
  </si>
  <si>
    <t>Sustrum 15, Wistro</t>
  </si>
  <si>
    <t>Sustrum 16, Wistro</t>
  </si>
  <si>
    <t>Bockelwitz 1</t>
  </si>
  <si>
    <t>Bockelwitz 2</t>
  </si>
  <si>
    <t>Bockelwitz 3</t>
  </si>
  <si>
    <t>Bockelwitz 4</t>
  </si>
  <si>
    <t>Bockelwitz 5</t>
  </si>
  <si>
    <t>Bockelwitz 6</t>
  </si>
  <si>
    <t>Bockelwitz 7</t>
  </si>
  <si>
    <t>Bockelwitz 8</t>
  </si>
  <si>
    <t>Bockelwitz 9</t>
  </si>
  <si>
    <t>Bockelwitz 10</t>
  </si>
  <si>
    <t>OVAG</t>
  </si>
  <si>
    <t>Schliekum 1</t>
  </si>
  <si>
    <t>Schliekum 2</t>
  </si>
  <si>
    <t>Schliekum 3</t>
  </si>
  <si>
    <t>Butterberg 1</t>
  </si>
  <si>
    <t>Butterberg 2</t>
  </si>
  <si>
    <t>Sitten 1</t>
  </si>
  <si>
    <t>Sitten 2</t>
  </si>
  <si>
    <t>Sitten 3</t>
  </si>
  <si>
    <t>Sitten 4</t>
  </si>
  <si>
    <t>Sitten 5</t>
  </si>
  <si>
    <t>Sitten 6</t>
  </si>
  <si>
    <t>Sitten 7</t>
  </si>
  <si>
    <t>Auma V</t>
  </si>
  <si>
    <t>Schafflundfeld 1</t>
  </si>
  <si>
    <t>Schafflundfeld 2</t>
  </si>
  <si>
    <t>Schafflundfeld 3</t>
  </si>
  <si>
    <t>Schafflundfeld 4</t>
  </si>
  <si>
    <t>Schafflundfeld 5</t>
  </si>
  <si>
    <t>Schafflundfeld 6</t>
  </si>
  <si>
    <t>Fiefbergen 1</t>
  </si>
  <si>
    <t>Fiefbergen 2</t>
  </si>
  <si>
    <t>Fiefbergen 3</t>
  </si>
  <si>
    <t>Fiefbergen 4</t>
  </si>
  <si>
    <t>Raa-Besenbek 1</t>
  </si>
  <si>
    <t>Raa-Besenbek 2</t>
  </si>
  <si>
    <t>Power-Tower</t>
  </si>
  <si>
    <t>Wellen</t>
  </si>
  <si>
    <t>Jessewitz</t>
  </si>
  <si>
    <t>Walchum 1</t>
  </si>
  <si>
    <t>Walchum 2</t>
  </si>
  <si>
    <t>Walchum 3</t>
  </si>
  <si>
    <t>Walchum 4</t>
  </si>
  <si>
    <t>Walchum 5</t>
  </si>
  <si>
    <t>Walchum 6</t>
  </si>
  <si>
    <t>Walchum 7</t>
  </si>
  <si>
    <t>Walchum 8</t>
  </si>
  <si>
    <t>Walchum 9</t>
  </si>
  <si>
    <t>Haselünne 1</t>
  </si>
  <si>
    <t>Haselünne 2</t>
  </si>
  <si>
    <t>Haselünne 3</t>
  </si>
  <si>
    <t>Haselünne 4</t>
  </si>
  <si>
    <t>Haselünne 5</t>
  </si>
  <si>
    <t>Haselünne 6</t>
  </si>
  <si>
    <t>Haselünne 7</t>
  </si>
  <si>
    <t>Haselünne 8</t>
  </si>
  <si>
    <t>Haselünne 9</t>
  </si>
  <si>
    <t>Haselünne 10</t>
  </si>
  <si>
    <t>Haselünne 11</t>
  </si>
  <si>
    <t>Haselünne 12</t>
  </si>
  <si>
    <t>Haselünne 13</t>
  </si>
  <si>
    <t>Madfeld 1</t>
  </si>
  <si>
    <t>Madfeld 2</t>
  </si>
  <si>
    <t>Madfeld 3</t>
  </si>
  <si>
    <t>Madfeld 5</t>
  </si>
  <si>
    <t>Madfeld 7</t>
  </si>
  <si>
    <t>Madfeld 8</t>
  </si>
  <si>
    <t>Quenstedt  1</t>
  </si>
  <si>
    <t>Quenstedt  2</t>
  </si>
  <si>
    <t>Quenstedt  3</t>
  </si>
  <si>
    <t>Quenstedt  4</t>
  </si>
  <si>
    <t>Quenstedt  5</t>
  </si>
  <si>
    <t>Quenstedt  6</t>
  </si>
  <si>
    <t>Quenstedt  7</t>
  </si>
  <si>
    <t>Quenstedt  8</t>
  </si>
  <si>
    <t>Rottelsdorf 1</t>
  </si>
  <si>
    <t>Rottelsdorf 2</t>
  </si>
  <si>
    <t>Rottelsdorf 3</t>
  </si>
  <si>
    <t>Rottelsdorf 4</t>
  </si>
  <si>
    <t>Rottelsdorf 5</t>
  </si>
  <si>
    <t>Rottelsdorf 6</t>
  </si>
  <si>
    <t>Rottelsdorf 7</t>
  </si>
  <si>
    <t>Rottelsdorf 8</t>
  </si>
  <si>
    <t>Rottelsdorf 9</t>
  </si>
  <si>
    <t>Rottelsdorf 10</t>
  </si>
  <si>
    <t>Rottelsdorf 11</t>
  </si>
  <si>
    <t>Hamaland</t>
  </si>
  <si>
    <t>Postlow 1</t>
  </si>
  <si>
    <t>Postlow 2</t>
  </si>
  <si>
    <t>Postlow 3</t>
  </si>
  <si>
    <t>Postlow 4</t>
  </si>
  <si>
    <t>Melaune 2</t>
  </si>
  <si>
    <t>Melaune 3</t>
  </si>
  <si>
    <t>Melaune 4</t>
  </si>
  <si>
    <t>Littdorf 1</t>
  </si>
  <si>
    <t>Littdorf 2</t>
  </si>
  <si>
    <t>Littdorf 3</t>
  </si>
  <si>
    <t>Littdorf 4</t>
  </si>
  <si>
    <t>Littdorf 5</t>
  </si>
  <si>
    <t>Littdorf 6</t>
  </si>
  <si>
    <t>Littdorf 7</t>
  </si>
  <si>
    <t>Neuenfeld</t>
  </si>
  <si>
    <t>Heede 1</t>
  </si>
  <si>
    <t>Heede 2</t>
  </si>
  <si>
    <t>Heede 3</t>
  </si>
  <si>
    <t>Heede 4</t>
  </si>
  <si>
    <t>Heede 5</t>
  </si>
  <si>
    <t>Heede 6</t>
  </si>
  <si>
    <t>Heede 7</t>
  </si>
  <si>
    <t>Heede 8</t>
  </si>
  <si>
    <t>Heede 9</t>
  </si>
  <si>
    <t>Heede 10</t>
  </si>
  <si>
    <t>Heede 11</t>
  </si>
  <si>
    <t>Wangenheim/Hochheim 1</t>
  </si>
  <si>
    <t>Wangenheim/Hochheim 2</t>
  </si>
  <si>
    <t>Wangenheim/Hochheim 3</t>
  </si>
  <si>
    <t>Wangenheim/Hochheim 4</t>
  </si>
  <si>
    <t>Wangenheim/Hochheim 5</t>
  </si>
  <si>
    <t>Wangenheim/Hochheim 6</t>
  </si>
  <si>
    <t>Wangenheim/Hochheim 7</t>
  </si>
  <si>
    <t>Wangenheim/Hochheim 8</t>
  </si>
  <si>
    <t>Wangenheim/Hochheim 9</t>
  </si>
  <si>
    <t>Wangenheim/Hochheim 10</t>
  </si>
  <si>
    <t>Wangenheim/Hochheim 11</t>
  </si>
  <si>
    <t>Wangenheim/Hochheim 12</t>
  </si>
  <si>
    <t>Wangenheim/Hochheim 13</t>
  </si>
  <si>
    <t>Wangenheim/Hochheim 14</t>
  </si>
  <si>
    <t>Wangenheim/Hochheim 15</t>
  </si>
  <si>
    <t>Wangenheim/Hochheim 16</t>
  </si>
  <si>
    <t>Wangenheim/Hochheim 17</t>
  </si>
  <si>
    <t>Wangenheim/Hochheim 18</t>
  </si>
  <si>
    <t>Wangenheim/Hochheim 19</t>
  </si>
  <si>
    <t>Schwedeneck 1</t>
  </si>
  <si>
    <t>Schwedeneck 2</t>
  </si>
  <si>
    <t>Schwedeneck 3</t>
  </si>
  <si>
    <t>Schöppingen 1</t>
  </si>
  <si>
    <t>Schöppingen 2</t>
  </si>
  <si>
    <t>Schöppingen 3</t>
  </si>
  <si>
    <t>Schöppingen 4</t>
  </si>
  <si>
    <t>BVB Prototyp TW 1.5s</t>
  </si>
  <si>
    <t>%</t>
  </si>
  <si>
    <t>Project name</t>
  </si>
  <si>
    <t>date of erection</t>
  </si>
  <si>
    <t>Betrieb seit</t>
  </si>
  <si>
    <t>month</t>
  </si>
  <si>
    <t>Windwärts Barsinghausen</t>
  </si>
  <si>
    <t>Sehnde Müllingen 1 65m</t>
  </si>
  <si>
    <t>Sehnde Müllingen 2 85m</t>
  </si>
  <si>
    <t>Groß Santersleben Süd 1</t>
  </si>
  <si>
    <t>Groß Santersleben Süd 2</t>
  </si>
  <si>
    <t>Kronsberg</t>
  </si>
  <si>
    <t>Beesenstedt 4</t>
  </si>
  <si>
    <t>Beesenstedt 7</t>
  </si>
  <si>
    <t>Beesenstedt 8</t>
  </si>
  <si>
    <t>Beesenstedt 6</t>
  </si>
  <si>
    <t>Beesenstedt 1</t>
  </si>
  <si>
    <t>Beesenstedt 2</t>
  </si>
  <si>
    <t>Beesenstedt 3</t>
  </si>
  <si>
    <t>Beesenstedt 5</t>
  </si>
  <si>
    <t>Schleiden 1</t>
  </si>
  <si>
    <t>Schleiden 4</t>
  </si>
  <si>
    <t>Schleiden 2</t>
  </si>
  <si>
    <t>Schleiden 6</t>
  </si>
  <si>
    <t>Schleiden 5</t>
  </si>
  <si>
    <t>Schleiden 8</t>
  </si>
  <si>
    <t>Schleiden 9</t>
  </si>
  <si>
    <t>Schleiden 12</t>
  </si>
  <si>
    <t>Schleiden 11</t>
  </si>
  <si>
    <t>Schleiden 13</t>
  </si>
  <si>
    <t>Schleiden 14</t>
  </si>
  <si>
    <t>Schleiden 15</t>
  </si>
  <si>
    <t>BW Haarhöfe</t>
  </si>
  <si>
    <t>Schleiden 10</t>
  </si>
  <si>
    <t>Schleiden 7</t>
  </si>
  <si>
    <t>Schleiden 3</t>
  </si>
  <si>
    <t>Bredow</t>
  </si>
  <si>
    <t>Bürger</t>
  </si>
  <si>
    <t>Schleiden 17</t>
  </si>
  <si>
    <t>Schleiden 16</t>
  </si>
  <si>
    <t>BW Bördeblick</t>
  </si>
  <si>
    <t>Emlichheim Süd 5</t>
  </si>
  <si>
    <t>Utgrunden 1</t>
  </si>
  <si>
    <t>Utgrunden 2</t>
  </si>
  <si>
    <t>Utgrunden 3</t>
  </si>
  <si>
    <t>Utgrunden 4</t>
  </si>
  <si>
    <t>Utgrunden 5</t>
  </si>
  <si>
    <t>Utgrunden 6</t>
  </si>
  <si>
    <t>Utgrunden 7</t>
  </si>
  <si>
    <t>Gerbstedt/Volkswind 1</t>
  </si>
  <si>
    <t>Gerbstedt/Volkswind 2</t>
  </si>
  <si>
    <t>Gerbstedt/Volkswind 3</t>
  </si>
  <si>
    <t>Gerbstedt/Volkswind 4</t>
  </si>
  <si>
    <t>Gerbstedt/Volkswind 5</t>
  </si>
  <si>
    <t>Gerbstedt/Volkswind 6</t>
  </si>
  <si>
    <t>Gerbstedt/Volkswind 7</t>
  </si>
  <si>
    <t>Gerbstedt/Volkswind 8</t>
  </si>
  <si>
    <t>Gerbstedt/Volkswind 9</t>
  </si>
  <si>
    <t>Deisterwindpark</t>
  </si>
  <si>
    <t>Emlichheim Süd 4</t>
  </si>
  <si>
    <t>Emlichheim Süd 1</t>
  </si>
  <si>
    <t>Emlichheim Süd 2</t>
  </si>
  <si>
    <t>Emlichheim Süd 3</t>
  </si>
  <si>
    <t>Emlichheim Nord 2</t>
  </si>
  <si>
    <t>Emlichheim Süd 6</t>
  </si>
  <si>
    <t>Emlichheim Nord 7</t>
  </si>
  <si>
    <t>Emlichheim Süd 7</t>
  </si>
  <si>
    <t>Emlichheim Nord 1</t>
  </si>
  <si>
    <t>Emlichheim Süd 9</t>
  </si>
  <si>
    <t>Emlichheim Nord 5</t>
  </si>
  <si>
    <t>Emlichheim Süd 8</t>
  </si>
  <si>
    <t>Emlichheim Nord 9</t>
  </si>
  <si>
    <t>Emlichheim Süd 10</t>
  </si>
  <si>
    <t>Emlichheim Nord 10</t>
  </si>
  <si>
    <t>Emlichheim Süd 11</t>
  </si>
  <si>
    <t>Emlichheim Nord 4</t>
  </si>
  <si>
    <t>Emlichheim Nord 3</t>
  </si>
  <si>
    <t>Emlichheim Nord 6</t>
  </si>
  <si>
    <t>Emlichheim Nord 8</t>
  </si>
  <si>
    <t>Zoetermeer</t>
  </si>
  <si>
    <t>Kahlenberg/Eymann/UST</t>
  </si>
  <si>
    <t>Reuth 1</t>
  </si>
  <si>
    <t>Reuth 2</t>
  </si>
  <si>
    <t>Reuth 3</t>
  </si>
  <si>
    <t>Reuth 4</t>
  </si>
  <si>
    <t>Reuth 5</t>
  </si>
  <si>
    <t>Reuth 6</t>
  </si>
  <si>
    <t>Reuth 7</t>
  </si>
  <si>
    <t>Reuth 8</t>
  </si>
  <si>
    <t>Reuth 9</t>
  </si>
  <si>
    <t>The red marked Turbines are Prototypes</t>
  </si>
  <si>
    <t>Wittstedt 1</t>
  </si>
  <si>
    <t>Wittstedt 2</t>
  </si>
  <si>
    <t>Wittstedt 3</t>
  </si>
  <si>
    <t>Wittstedt 4</t>
  </si>
  <si>
    <t>Wittstedt 5</t>
  </si>
  <si>
    <t>Wittstedt 6</t>
  </si>
  <si>
    <t>Wittstedt 7</t>
  </si>
  <si>
    <t>Tarnow 1</t>
  </si>
  <si>
    <t>Tarnow 2</t>
  </si>
  <si>
    <t>Tarnow 3</t>
  </si>
  <si>
    <t>Tarnow 4</t>
  </si>
  <si>
    <t>Tarnow 5</t>
  </si>
  <si>
    <t>Tarnow 6</t>
  </si>
  <si>
    <t>Tarnow 7</t>
  </si>
  <si>
    <t>Tarnow 8</t>
  </si>
  <si>
    <t>Tarnow 9</t>
  </si>
  <si>
    <t>Lachemer Forst 1</t>
  </si>
  <si>
    <t>Lachemer Forst 2</t>
  </si>
  <si>
    <t>Lachemer Forst 3</t>
  </si>
  <si>
    <t>Bockenem 1</t>
  </si>
  <si>
    <t>Bockenem 2</t>
  </si>
  <si>
    <t>Bockenem 3</t>
  </si>
  <si>
    <t>Bockenem 4</t>
  </si>
  <si>
    <t>Bockenem 5</t>
  </si>
  <si>
    <t>Wilmsberger TW 1.5sl</t>
  </si>
  <si>
    <t>Rees</t>
  </si>
  <si>
    <t>Saubusch 18</t>
  </si>
  <si>
    <t>Saubusch 19</t>
  </si>
  <si>
    <t>Saubusch 20</t>
  </si>
  <si>
    <t>Saubusch 21</t>
  </si>
  <si>
    <t>Saubusch 15</t>
  </si>
  <si>
    <t>Hoppe 16</t>
  </si>
  <si>
    <t>Hoppe 17</t>
  </si>
  <si>
    <t>Saubusch 12</t>
  </si>
  <si>
    <t>Saubusch 11</t>
  </si>
  <si>
    <t>Saubusch 3</t>
  </si>
  <si>
    <t>Saubusch 5</t>
  </si>
  <si>
    <t>Saubusch 6</t>
  </si>
  <si>
    <t>Saubusch 8</t>
  </si>
  <si>
    <t>Saubusch 9</t>
  </si>
  <si>
    <t>Saubusch 10</t>
  </si>
  <si>
    <t>Saubusch 4</t>
  </si>
  <si>
    <t>Coppenbrügge 01</t>
  </si>
  <si>
    <t>Coppenbrügge 02</t>
  </si>
  <si>
    <t>Coppenbrügge 03</t>
  </si>
  <si>
    <t>Hückelhoven 01</t>
  </si>
  <si>
    <t>Hückelhoven 02</t>
  </si>
  <si>
    <t>Beckum-Vellern I</t>
  </si>
  <si>
    <t>Beckum-Vellern II</t>
  </si>
  <si>
    <t>Schelle 1</t>
  </si>
  <si>
    <t>Schelle 2</t>
  </si>
  <si>
    <t>Schelle 3</t>
  </si>
  <si>
    <t>Altenmellrich 9</t>
  </si>
  <si>
    <t>Altenmellrich 6</t>
  </si>
  <si>
    <t>Nechlin M4</t>
  </si>
  <si>
    <t>Nechlin M2</t>
  </si>
  <si>
    <t>Nechlin M5</t>
  </si>
  <si>
    <t>Nechlin M3</t>
  </si>
  <si>
    <t>Nechlin E3</t>
  </si>
  <si>
    <t>Neuenfeld West 8</t>
  </si>
  <si>
    <t>Neuenfeld Ost 3</t>
  </si>
  <si>
    <t>Neuenfeld Ost 4</t>
  </si>
  <si>
    <t>Uckermark K4</t>
  </si>
  <si>
    <t>Uckermark K3</t>
  </si>
  <si>
    <t>Uckermark K2</t>
  </si>
  <si>
    <t>Uckermark K1</t>
  </si>
  <si>
    <t>Uckermark Z7</t>
  </si>
  <si>
    <t>Uckermark Z5</t>
  </si>
  <si>
    <t>Uckermark Z2</t>
  </si>
  <si>
    <t>Uckermark Z3</t>
  </si>
  <si>
    <t>Uckermark K6</t>
  </si>
  <si>
    <t>Uckermark K7</t>
  </si>
  <si>
    <t>Uckermark K9</t>
  </si>
  <si>
    <t>Uckermark K10</t>
  </si>
  <si>
    <t>Uckermark K8</t>
  </si>
  <si>
    <t>Neuenfeld Ost 5</t>
  </si>
  <si>
    <t xml:space="preserve">Nechlin E2 </t>
  </si>
  <si>
    <t>Nechlin K5</t>
  </si>
  <si>
    <t>Neuenfeld Ost 7</t>
  </si>
  <si>
    <t>Neuenfeld Ost 8</t>
  </si>
  <si>
    <t>Altmark 17</t>
  </si>
  <si>
    <t>Altmark 16</t>
  </si>
  <si>
    <t>Altmark 15</t>
  </si>
  <si>
    <t>Altmark 11</t>
  </si>
  <si>
    <t>Altmark 14</t>
  </si>
  <si>
    <t>Altmark 12</t>
  </si>
  <si>
    <t>Altmark 13</t>
  </si>
  <si>
    <t>Uckermark Z1</t>
  </si>
  <si>
    <t>Altmark 06</t>
  </si>
  <si>
    <t>Altmark 05</t>
  </si>
  <si>
    <t>Altmark 04</t>
  </si>
  <si>
    <t>Altmark 07</t>
  </si>
  <si>
    <t>Altmark 02</t>
  </si>
  <si>
    <t>Altmark 03</t>
  </si>
  <si>
    <t>Altmark 01</t>
  </si>
  <si>
    <t>Altmark 08</t>
  </si>
  <si>
    <t>Altmark 09</t>
  </si>
  <si>
    <t>Altmark 10</t>
  </si>
  <si>
    <t>Altmark 18</t>
  </si>
  <si>
    <t>Altmark 19</t>
  </si>
  <si>
    <t>Altmark 20</t>
  </si>
  <si>
    <t>Scheddebrock 03</t>
  </si>
  <si>
    <t>Scheddebrock 02</t>
  </si>
  <si>
    <t>Scheddebrock 01</t>
  </si>
  <si>
    <t>Scheddebrock 05</t>
  </si>
  <si>
    <t>Scheddebrock 04</t>
  </si>
  <si>
    <t>Raa-Besenbek 04</t>
  </si>
  <si>
    <t>Raa-Besenbek 03</t>
  </si>
  <si>
    <t>Stavenhagen II / 3</t>
  </si>
  <si>
    <t>Stavenhagen II / 2</t>
  </si>
  <si>
    <t>Stavenhagen II / 1</t>
  </si>
  <si>
    <t>Stavenhagen II / 4</t>
  </si>
  <si>
    <t>Uckermark Z 6</t>
  </si>
  <si>
    <t>Neuenfeld O 6</t>
  </si>
  <si>
    <t>Slieve Rushen 1</t>
  </si>
  <si>
    <t>Slieve Rushen 2</t>
  </si>
  <si>
    <t>JWD, Choshi</t>
  </si>
  <si>
    <t>Winringen/Goldbeck</t>
  </si>
  <si>
    <t>Schelder Wald 01</t>
  </si>
  <si>
    <t>Schelder Wald 02</t>
  </si>
  <si>
    <t>Aerzen - Reinerbeck</t>
  </si>
  <si>
    <t>Bentheim 02</t>
  </si>
  <si>
    <t>Bentheim 01</t>
  </si>
  <si>
    <t>Bentheim 03</t>
  </si>
  <si>
    <t>Desloch 01</t>
  </si>
  <si>
    <t>Desloch 02</t>
  </si>
  <si>
    <t>EGST</t>
  </si>
  <si>
    <t>Zurhold</t>
  </si>
  <si>
    <t>Saubusch 14</t>
  </si>
  <si>
    <t>Fenner, WTG 1</t>
  </si>
  <si>
    <t>Montfort, WTG 1</t>
  </si>
  <si>
    <t>Montfort, WTG 2</t>
  </si>
  <si>
    <t>Montfort, WTG 3</t>
  </si>
  <si>
    <t>Montfort, WTG 4</t>
  </si>
  <si>
    <t>Montfort, WTG 5</t>
  </si>
  <si>
    <t>Montfort, WTG 6</t>
  </si>
  <si>
    <t>Montfort, WTG 7</t>
  </si>
  <si>
    <t>Montfort, WTG 8</t>
  </si>
  <si>
    <t>Montfort, WTG 9</t>
  </si>
  <si>
    <t>Montfort, WTG 10</t>
  </si>
  <si>
    <t>Montfort, WTG 11</t>
  </si>
  <si>
    <t>Montfort, WTG 12</t>
  </si>
  <si>
    <t>Montfort, WTG 13</t>
  </si>
  <si>
    <t>Montfort, WTG 14</t>
  </si>
  <si>
    <t>Montfort, WTG 15</t>
  </si>
  <si>
    <t>Montfort, WTG 16</t>
  </si>
  <si>
    <t>Montfort, WTG 17</t>
  </si>
  <si>
    <t>Montfort, WTG 18</t>
  </si>
  <si>
    <t>Montfort, WTG 19</t>
  </si>
  <si>
    <t>Montfort, WTG 20</t>
  </si>
  <si>
    <t>Fenner, WTG 2</t>
  </si>
  <si>
    <t>Fenner, WTG 3</t>
  </si>
  <si>
    <t>Fenner, WTG 4</t>
  </si>
  <si>
    <t>Fenner, WTG 19</t>
  </si>
  <si>
    <t>Fenner, WTG 20</t>
  </si>
  <si>
    <t>Trent Mesa, WTG 1</t>
  </si>
  <si>
    <t>Trent Mesa, WTG 2</t>
  </si>
  <si>
    <t>Trent Mesa, WTG 3</t>
  </si>
  <si>
    <t>Trent Mesa, WTG 4</t>
  </si>
  <si>
    <t>Trent Mesa, WTG 5</t>
  </si>
  <si>
    <t>Trent Mesa, WTG 6</t>
  </si>
  <si>
    <t>Trent Mesa, WTG 7</t>
  </si>
  <si>
    <t>Trent Mesa, WTG 8</t>
  </si>
  <si>
    <t>Trent Mesa, WTG 9</t>
  </si>
  <si>
    <t>Trent Mesa, WTG 10</t>
  </si>
  <si>
    <t>Trent Mesa, WTG 11</t>
  </si>
  <si>
    <t>Trent Mesa, WTG 12</t>
  </si>
  <si>
    <t>Trent Mesa, WTG 13</t>
  </si>
  <si>
    <t>Trent Mesa, WTG 14</t>
  </si>
  <si>
    <t>Trent Mesa, WTG 15</t>
  </si>
  <si>
    <t>Trent Mesa, WTG 16</t>
  </si>
  <si>
    <t>Trent Mesa, WTG 17</t>
  </si>
  <si>
    <t>Trent Mesa, WTG 18</t>
  </si>
  <si>
    <t>Trent Mesa, WTG 19</t>
  </si>
  <si>
    <t>Trent Mesa, WTG 20</t>
  </si>
  <si>
    <t>Trent Mesa, WTG 21</t>
  </si>
  <si>
    <t>Trent Mesa, WTG 22</t>
  </si>
  <si>
    <t>Trent Mesa, WTG 23</t>
  </si>
  <si>
    <t>Trent Mesa, WTG 24</t>
  </si>
  <si>
    <t>Trent Mesa, WTG 25</t>
  </si>
  <si>
    <t>Trent Mesa, WTG 26</t>
  </si>
  <si>
    <t>Trent Mesa, WTG 27</t>
  </si>
  <si>
    <t>Trent Mesa, WTG 28</t>
  </si>
  <si>
    <t>Trent Mesa, WTG 29</t>
  </si>
  <si>
    <t>Trent Mesa, WTG 30</t>
  </si>
  <si>
    <t>Trent Mesa, WTG 31</t>
  </si>
  <si>
    <t>Trent Mesa, WTG 32</t>
  </si>
  <si>
    <t>Trent Mesa, WTG 33</t>
  </si>
  <si>
    <t>Trent Mesa, WTG 34</t>
  </si>
  <si>
    <t>Trent Mesa, WTG 35</t>
  </si>
  <si>
    <t>Trent Mesa, WTG 36</t>
  </si>
  <si>
    <t>Trent Mesa, WTG 37</t>
  </si>
  <si>
    <t>Trent Mesa, WTG 38</t>
  </si>
  <si>
    <t>Trent Mesa, WTG 39</t>
  </si>
  <si>
    <t>Trent Mesa, WTG 40</t>
  </si>
  <si>
    <t>Trent Mesa, WTG 41</t>
  </si>
  <si>
    <t>Trent Mesa, WTG 42</t>
  </si>
  <si>
    <t>Trent Mesa, WTG 43</t>
  </si>
  <si>
    <t>Trent Mesa, WTG 44</t>
  </si>
  <si>
    <t>Trent Mesa, WTG 45</t>
  </si>
  <si>
    <t>Trent Mesa, WTG 46</t>
  </si>
  <si>
    <t>Trent Mesa, WTG 47</t>
  </si>
  <si>
    <t>Trent Mesa, WTG 48</t>
  </si>
  <si>
    <t>Trent Mesa, WTG 49</t>
  </si>
  <si>
    <t>Trent Mesa, WTG 50</t>
  </si>
  <si>
    <t>Trent Mesa, WTG 51</t>
  </si>
  <si>
    <t>Trent Mesa, WTG 52</t>
  </si>
  <si>
    <t>Trent Mesa, WTG 53</t>
  </si>
  <si>
    <t>Trent Mesa, WTG 54</t>
  </si>
  <si>
    <t>Trent Mesa, WTG 55</t>
  </si>
  <si>
    <t>Trent Mesa, WTG 56</t>
  </si>
  <si>
    <t>Trent Mesa, WTG 57</t>
  </si>
  <si>
    <t>Trent Mesa, WTG 58</t>
  </si>
  <si>
    <t>Trent Mesa, WTG 59</t>
  </si>
  <si>
    <t>Trent Mesa, WTG 60</t>
  </si>
  <si>
    <t>Trent Mesa, WTG 61</t>
  </si>
  <si>
    <t>Trent Mesa, WTG 62</t>
  </si>
  <si>
    <t>Trent Mesa, WTG 63</t>
  </si>
  <si>
    <t>Trent Mesa, WTG 64</t>
  </si>
  <si>
    <t>Trent Mesa, WTG 65</t>
  </si>
  <si>
    <t>Trent Mesa, WTG 66</t>
  </si>
  <si>
    <t>Trent Mesa, WTG 67</t>
  </si>
  <si>
    <t>Trent Mesa, WTG 68</t>
  </si>
  <si>
    <t>Trent Mesa, WTG 69</t>
  </si>
  <si>
    <t>Trent Mesa, WTG 70</t>
  </si>
  <si>
    <t>Trent Mesa, WTG 71</t>
  </si>
  <si>
    <t>Trent Mesa, WTG 72</t>
  </si>
  <si>
    <t>Trent Mesa, WTG 73</t>
  </si>
  <si>
    <t>Trent Mesa, WTG 74</t>
  </si>
  <si>
    <t>Trent Mesa, WTG 75</t>
  </si>
  <si>
    <t>Trent Mesa, WTG 76</t>
  </si>
  <si>
    <t>Trent Mesa, WTG 77</t>
  </si>
  <si>
    <t>Trent Mesa, WTG 78</t>
  </si>
  <si>
    <t>Trent Mesa, WTG 79</t>
  </si>
  <si>
    <t>Trent Mesa, WTG 80</t>
  </si>
  <si>
    <t>Trent Mesa, WTG 81</t>
  </si>
  <si>
    <t>Trent Mesa, WTG 82</t>
  </si>
  <si>
    <t>Trent Mesa, WTG 83</t>
  </si>
  <si>
    <t>Trent Mesa, WTG 84</t>
  </si>
  <si>
    <t>Trent Mesa, WTG 85</t>
  </si>
  <si>
    <t>Trent Mesa, WTG 86</t>
  </si>
  <si>
    <t>Trent Mesa, WTG 87</t>
  </si>
  <si>
    <t>Trent Mesa, WTG 88</t>
  </si>
  <si>
    <t>Trent Mesa, WTG 89</t>
  </si>
  <si>
    <t>Trent Mesa, WTG 90</t>
  </si>
  <si>
    <t>Trent Mesa</t>
  </si>
  <si>
    <t>Fenner</t>
  </si>
  <si>
    <t>Monfort Group 1</t>
  </si>
  <si>
    <t>Monfort Group 2</t>
  </si>
  <si>
    <t>TOTAL</t>
  </si>
  <si>
    <t>USA Average Availability</t>
  </si>
  <si>
    <t>USA Number of WTG (Post Optimization Period)</t>
  </si>
  <si>
    <t>Global  WTG Number (Post Optimization Period)</t>
  </si>
  <si>
    <t>Number of WTG (Post Optimization Period)</t>
  </si>
  <si>
    <t>European Average Availability</t>
  </si>
  <si>
    <t>Optimization Average</t>
  </si>
  <si>
    <t>Average Ramp-Up (Optimization)</t>
  </si>
  <si>
    <t>1.5 Tehachapi (prototype)</t>
  </si>
  <si>
    <t>Reconfiguring</t>
  </si>
  <si>
    <t>Aug/Sept. 2001</t>
  </si>
  <si>
    <t>Grevenbroich 1.5sl (prototype)</t>
  </si>
  <si>
    <t>Emden 1.5 HH (prototype)</t>
  </si>
  <si>
    <t>Stemwede 1.5 HH (prototype)</t>
  </si>
  <si>
    <t xml:space="preserve">  2 months break-in phase, the availability is disregarded into the average</t>
  </si>
  <si>
    <t xml:space="preserve">  3 months break-in phase, the availability is disregarded into the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</si>
</sst>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0.0"/>
    <numFmt numFmtId="182" formatCode="#,##0.0"/>
    <numFmt numFmtId="183" formatCode="0.0%"/>
    <numFmt numFmtId="184" formatCode="mm/dd/yy"/>
  </numFmts>
  <fonts count="13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.25"/>
      <name val="Arial"/>
    </font>
    <font>
      <sz val="9.25"/>
      <name val="Arial"/>
    </font>
    <font>
      <b/>
      <sz val="10"/>
      <color indexed="8"/>
      <name val="Arial"/>
      <family val="2"/>
    </font>
    <font>
      <sz val="9.25"/>
      <name val="Arial"/>
    </font>
    <font>
      <sz val="9.2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2" xfId="0" applyFont="1" applyBorder="1"/>
    <xf numFmtId="0" fontId="0" fillId="0" borderId="0" xfId="0" applyBorder="1"/>
    <xf numFmtId="14" fontId="1" fillId="0" borderId="1" xfId="4" applyNumberFormat="1" applyFont="1" applyFill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1" xfId="0" applyFont="1" applyFill="1" applyBorder="1"/>
    <xf numFmtId="14" fontId="6" fillId="0" borderId="1" xfId="4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2" borderId="3" xfId="0" applyFill="1" applyBorder="1"/>
    <xf numFmtId="0" fontId="4" fillId="2" borderId="3" xfId="0" applyFont="1" applyFill="1" applyBorder="1" applyAlignment="1">
      <alignment horizontal="center"/>
    </xf>
    <xf numFmtId="14" fontId="4" fillId="4" borderId="3" xfId="4" applyNumberFormat="1" applyFont="1" applyFill="1" applyBorder="1" applyAlignment="1">
      <alignment horizontal="center" wrapText="1"/>
    </xf>
    <xf numFmtId="17" fontId="4" fillId="2" borderId="3" xfId="0" applyNumberFormat="1" applyFont="1" applyFill="1" applyBorder="1" applyAlignment="1" applyProtection="1">
      <alignment horizontal="center"/>
      <protection locked="0"/>
    </xf>
    <xf numFmtId="17" fontId="3" fillId="4" borderId="3" xfId="4" applyNumberFormat="1" applyFont="1" applyFill="1" applyBorder="1" applyAlignment="1">
      <alignment horizontal="center" wrapText="1"/>
    </xf>
    <xf numFmtId="0" fontId="0" fillId="2" borderId="2" xfId="0" applyFill="1" applyBorder="1"/>
    <xf numFmtId="0" fontId="4" fillId="2" borderId="2" xfId="0" applyFont="1" applyFill="1" applyBorder="1" applyAlignment="1">
      <alignment horizontal="center"/>
    </xf>
    <xf numFmtId="14" fontId="4" fillId="4" borderId="2" xfId="4" applyNumberFormat="1" applyFont="1" applyFill="1" applyBorder="1" applyAlignment="1">
      <alignment horizontal="center" wrapText="1"/>
    </xf>
    <xf numFmtId="17" fontId="5" fillId="2" borderId="2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78" fontId="3" fillId="0" borderId="1" xfId="4" applyNumberFormat="1" applyFont="1" applyFill="1" applyBorder="1" applyAlignment="1">
      <alignment horizontal="center" wrapText="1"/>
    </xf>
    <xf numFmtId="178" fontId="6" fillId="0" borderId="1" xfId="4" applyNumberFormat="1" applyFont="1" applyFill="1" applyBorder="1" applyAlignment="1">
      <alignment horizontal="center" wrapText="1"/>
    </xf>
    <xf numFmtId="178" fontId="0" fillId="0" borderId="1" xfId="0" applyNumberForma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178" fontId="3" fillId="2" borderId="1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 applyProtection="1">
      <alignment horizontal="center"/>
      <protection locked="0"/>
    </xf>
    <xf numFmtId="17" fontId="3" fillId="4" borderId="5" xfId="4" applyNumberFormat="1" applyFont="1" applyFill="1" applyBorder="1" applyAlignment="1">
      <alignment horizontal="center" wrapText="1"/>
    </xf>
    <xf numFmtId="17" fontId="3" fillId="2" borderId="5" xfId="0" applyNumberFormat="1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7" fillId="0" borderId="1" xfId="0" applyNumberFormat="1" applyFont="1" applyBorder="1" applyAlignment="1">
      <alignment horizontal="center"/>
    </xf>
    <xf numFmtId="178" fontId="4" fillId="0" borderId="1" xfId="0" applyNumberFormat="1" applyFont="1" applyFill="1" applyBorder="1" applyAlignment="1" applyProtection="1">
      <alignment horizontal="center"/>
      <protection locked="0"/>
    </xf>
    <xf numFmtId="178" fontId="0" fillId="0" borderId="2" xfId="0" applyNumberFormat="1" applyBorder="1" applyAlignment="1">
      <alignment horizontal="center"/>
    </xf>
    <xf numFmtId="182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8" fontId="6" fillId="0" borderId="3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left"/>
    </xf>
    <xf numFmtId="178" fontId="6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8" fontId="5" fillId="0" borderId="0" xfId="0" applyNumberFormat="1" applyFont="1" applyAlignment="1">
      <alignment horizontal="left"/>
    </xf>
    <xf numFmtId="0" fontId="3" fillId="3" borderId="1" xfId="0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Border="1"/>
    <xf numFmtId="178" fontId="6" fillId="0" borderId="0" xfId="0" applyNumberFormat="1" applyFont="1" applyBorder="1" applyAlignment="1">
      <alignment horizontal="center"/>
    </xf>
    <xf numFmtId="183" fontId="0" fillId="0" borderId="1" xfId="0" applyNumberFormat="1" applyBorder="1" applyAlignment="1">
      <alignment horizontal="right"/>
    </xf>
    <xf numFmtId="183" fontId="0" fillId="0" borderId="1" xfId="0" applyNumberFormat="1" applyBorder="1"/>
    <xf numFmtId="183" fontId="5" fillId="0" borderId="0" xfId="0" applyNumberFormat="1" applyFont="1" applyAlignment="1">
      <alignment horizontal="center"/>
    </xf>
    <xf numFmtId="183" fontId="0" fillId="5" borderId="1" xfId="0" applyNumberFormat="1" applyFill="1" applyBorder="1"/>
    <xf numFmtId="183" fontId="0" fillId="0" borderId="0" xfId="0" applyNumberFormat="1" applyBorder="1"/>
    <xf numFmtId="183" fontId="0" fillId="5" borderId="0" xfId="0" applyNumberFormat="1" applyFill="1" applyBorder="1"/>
    <xf numFmtId="184" fontId="3" fillId="0" borderId="1" xfId="0" applyNumberFormat="1" applyFont="1" applyBorder="1" applyAlignment="1">
      <alignment horizontal="center" vertical="top"/>
    </xf>
    <xf numFmtId="184" fontId="3" fillId="0" borderId="1" xfId="0" applyNumberFormat="1" applyFont="1" applyBorder="1" applyAlignment="1">
      <alignment horizontal="center"/>
    </xf>
    <xf numFmtId="184" fontId="3" fillId="0" borderId="3" xfId="0" applyNumberFormat="1" applyFont="1" applyBorder="1" applyAlignment="1">
      <alignment horizontal="center" vertical="top"/>
    </xf>
    <xf numFmtId="183" fontId="0" fillId="0" borderId="0" xfId="0" applyNumberFormat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183" fontId="0" fillId="2" borderId="1" xfId="0" applyNumberFormat="1" applyFill="1" applyBorder="1"/>
    <xf numFmtId="183" fontId="0" fillId="2" borderId="7" xfId="0" applyNumberFormat="1" applyFill="1" applyBorder="1"/>
    <xf numFmtId="183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83" fontId="5" fillId="0" borderId="1" xfId="0" applyNumberFormat="1" applyFont="1" applyBorder="1" applyAlignment="1">
      <alignment horizontal="right"/>
    </xf>
    <xf numFmtId="0" fontId="0" fillId="0" borderId="2" xfId="0" applyBorder="1"/>
    <xf numFmtId="184" fontId="3" fillId="0" borderId="2" xfId="0" applyNumberFormat="1" applyFont="1" applyBorder="1" applyAlignment="1">
      <alignment horizontal="center" vertical="top"/>
    </xf>
    <xf numFmtId="183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183" fontId="5" fillId="0" borderId="2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183" fontId="5" fillId="0" borderId="9" xfId="0" applyNumberFormat="1" applyFont="1" applyBorder="1" applyAlignment="1">
      <alignment horizontal="center"/>
    </xf>
    <xf numFmtId="0" fontId="3" fillId="5" borderId="8" xfId="0" applyFont="1" applyFill="1" applyBorder="1"/>
    <xf numFmtId="0" fontId="4" fillId="0" borderId="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183" fontId="5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83" fontId="0" fillId="0" borderId="11" xfId="0" applyNumberForma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178" fontId="0" fillId="0" borderId="7" xfId="0" applyNumberFormat="1" applyBorder="1" applyAlignment="1">
      <alignment horizontal="left"/>
    </xf>
    <xf numFmtId="178" fontId="0" fillId="0" borderId="9" xfId="0" applyNumberFormat="1" applyBorder="1" applyAlignment="1">
      <alignment horizontal="center"/>
    </xf>
    <xf numFmtId="0" fontId="0" fillId="0" borderId="0" xfId="0" applyAlignment="1">
      <alignment horizontal="center" wrapText="1"/>
    </xf>
  </cellXfs>
  <cellStyles count="7">
    <cellStyle name="Dezimal [0]_EW 1.5" xfId="1"/>
    <cellStyle name="Dezimal_EW 1.5" xfId="2"/>
    <cellStyle name="Normal" xfId="0" builtinId="0"/>
    <cellStyle name="Standard_EW 1.5" xfId="3"/>
    <cellStyle name="Standard_Tabelle1" xfId="4"/>
    <cellStyle name="Währung [0]_EW 1.5" xfId="5"/>
    <cellStyle name="Währung_EW 1.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05592841163309"/>
          <c:y val="1.98776758409785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47651006711411"/>
          <c:y val="0.10703363914373089"/>
          <c:w val="0.74384787472035796"/>
          <c:h val="0.74770642201834858"/>
        </c:manualLayout>
      </c:layout>
      <c:lineChart>
        <c:grouping val="standard"/>
        <c:varyColors val="0"/>
        <c:ser>
          <c:idx val="0"/>
          <c:order val="0"/>
          <c:tx>
            <c:strRef>
              <c:f>'EW 1.5 - U.S'!$B$122</c:f>
              <c:strCache>
                <c:ptCount val="1"/>
                <c:pt idx="0">
                  <c:v>USA Average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'EW 1.5 - Europe'!$D$2:$O$2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'EW 1.5 - U.S'!$J$122:$M$122</c:f>
              <c:numCache>
                <c:formatCode>0.0%</c:formatCode>
                <c:ptCount val="4"/>
                <c:pt idx="0">
                  <c:v>0.94490000000000007</c:v>
                </c:pt>
                <c:pt idx="1">
                  <c:v>0.93795108245629044</c:v>
                </c:pt>
                <c:pt idx="2">
                  <c:v>0.97763500000000025</c:v>
                </c:pt>
                <c:pt idx="3">
                  <c:v>0.94614999999999994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6-4F0F-926C-873108AD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212896"/>
        <c:axId val="1"/>
      </c:lineChart>
      <c:dateAx>
        <c:axId val="197621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8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"/>
          <c:min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212896"/>
        <c:crosses val="autoZero"/>
        <c:crossBetween val="between"/>
        <c:majorUnit val="0.05"/>
        <c:minorUnit val="0.0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27740492170023"/>
          <c:y val="1.98776758409785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503355704697989"/>
          <c:y val="0.10703363914373089"/>
          <c:w val="0.70917225950783003"/>
          <c:h val="0.74770642201834858"/>
        </c:manualLayout>
      </c:layout>
      <c:lineChart>
        <c:grouping val="standard"/>
        <c:varyColors val="0"/>
        <c:ser>
          <c:idx val="0"/>
          <c:order val="0"/>
          <c:tx>
            <c:strRef>
              <c:f>'EW 1.5 - Europe'!$B$379</c:f>
              <c:strCache>
                <c:ptCount val="1"/>
                <c:pt idx="0">
                  <c:v>European Average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'EW 1.5 - Europe'!$D$2:$O$2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'EW 1.5 - Europe'!$D$379:$L$379</c:f>
              <c:numCache>
                <c:formatCode>0.0</c:formatCode>
                <c:ptCount val="9"/>
                <c:pt idx="0" formatCode="#,##0.0">
                  <c:v>97.852348260467124</c:v>
                </c:pt>
                <c:pt idx="1">
                  <c:v>98.234143436650029</c:v>
                </c:pt>
                <c:pt idx="2">
                  <c:v>97.954025840877122</c:v>
                </c:pt>
                <c:pt idx="3">
                  <c:v>98.423124993317572</c:v>
                </c:pt>
                <c:pt idx="4">
                  <c:v>98.137405979250545</c:v>
                </c:pt>
                <c:pt idx="5">
                  <c:v>97.898925278538456</c:v>
                </c:pt>
                <c:pt idx="6">
                  <c:v>96.707675424761462</c:v>
                </c:pt>
                <c:pt idx="7">
                  <c:v>96.746461922037781</c:v>
                </c:pt>
                <c:pt idx="8">
                  <c:v>97.652586872584507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2-4665-98D5-FFC88937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402016"/>
        <c:axId val="1"/>
      </c:lineChart>
      <c:dateAx>
        <c:axId val="193540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40201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8740157480314998" right="0.78740157480314998" top="0.78740157480314998" bottom="0.78740157480314998" header="0.511811023622047" footer="0.511811023622047"/>
  <pageSetup orientation="landscape" r:id="rId1"/>
  <headerFooter alignWithMargins="0">
    <oddHeader>&amp;L&amp;"Arial,Bold"&amp;11EW 1.5&amp;C&amp;"Arial,Bold"&amp;11&amp;UU.S. Availability&amp;R&amp;"Arial,Bold"&amp;11 2001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8740157480314965" right="0.78740157480314965" top="0.78740157480314965" bottom="0.78740157480314965" header="0.51181102362204722" footer="0.51181102362204722"/>
  <pageSetup orientation="landscape" r:id="rId1"/>
  <headerFooter alignWithMargins="0">
    <oddHeader>&amp;L&amp;"Arial,Bold"&amp;11EW 1.5&amp;C&amp;"Arial,Bold"&amp;11&amp;UEuropean Availability&amp;R&amp;"Arial,Bold"&amp;11 2001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15350" cy="62293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EA356B5-E5A9-799B-48F9-697051DD4D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15350" cy="62293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217CEF6-9458-3375-067F-8BCBA3B4B9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showGridLines="0" tabSelected="1" zoomScale="95" zoomScaleNormal="95" workbookViewId="0">
      <pane xSplit="3" ySplit="2" topLeftCell="G103" activePane="bottomRight" state="frozen"/>
      <selection pane="topRight" activeCell="E1" sqref="E1"/>
      <selection pane="bottomLeft" activeCell="A3" sqref="A3"/>
      <selection pane="bottomRight" activeCell="G103" sqref="G103"/>
    </sheetView>
  </sheetViews>
  <sheetFormatPr defaultColWidth="11.42578125" defaultRowHeight="12.75" x14ac:dyDescent="0.2"/>
  <cols>
    <col min="1" max="1" width="5.5703125" customWidth="1"/>
    <col min="2" max="2" width="24.7109375" bestFit="1" customWidth="1"/>
    <col min="3" max="3" width="17.7109375" style="1" customWidth="1"/>
    <col min="4" max="4" width="6.7109375" style="1" hidden="1" customWidth="1"/>
    <col min="5" max="6" width="7" style="1" hidden="1" customWidth="1"/>
    <col min="7" max="7" width="6.7109375" style="1" customWidth="1"/>
    <col min="8" max="8" width="8.7109375" style="1" customWidth="1"/>
    <col min="9" max="10" width="6.7109375" style="1" customWidth="1"/>
    <col min="11" max="11" width="8.28515625" style="1" customWidth="1"/>
    <col min="12" max="12" width="8.140625" style="1" customWidth="1"/>
    <col min="13" max="13" width="7.7109375" style="1" customWidth="1"/>
    <col min="14" max="15" width="7.140625" style="1" bestFit="1" customWidth="1"/>
    <col min="16" max="16" width="7.7109375" style="6" customWidth="1"/>
  </cols>
  <sheetData>
    <row r="1" spans="1:16" ht="12.75" customHeight="1" x14ac:dyDescent="0.2">
      <c r="A1" s="24"/>
      <c r="B1" s="25" t="s">
        <v>161</v>
      </c>
      <c r="C1" s="26" t="s">
        <v>162</v>
      </c>
      <c r="D1" s="36"/>
      <c r="E1" s="37"/>
      <c r="F1" s="37"/>
      <c r="G1" s="38"/>
      <c r="H1" s="38"/>
      <c r="I1" s="38" t="s">
        <v>164</v>
      </c>
      <c r="J1" s="38"/>
      <c r="K1" s="38"/>
      <c r="L1" s="38"/>
      <c r="M1" s="38"/>
      <c r="N1" s="38"/>
      <c r="O1" s="39"/>
      <c r="P1" s="27" t="s">
        <v>160</v>
      </c>
    </row>
    <row r="2" spans="1:16" ht="12.75" customHeight="1" x14ac:dyDescent="0.2">
      <c r="A2" s="19"/>
      <c r="B2" s="20"/>
      <c r="C2" s="21"/>
      <c r="D2" s="22">
        <v>36892</v>
      </c>
      <c r="E2" s="23">
        <v>36923</v>
      </c>
      <c r="F2" s="23">
        <v>36951</v>
      </c>
      <c r="G2" s="22">
        <v>36982</v>
      </c>
      <c r="H2" s="23">
        <v>37012</v>
      </c>
      <c r="I2" s="23">
        <v>37043</v>
      </c>
      <c r="J2" s="22">
        <v>37073</v>
      </c>
      <c r="K2" s="23">
        <v>37104</v>
      </c>
      <c r="L2" s="23">
        <v>37135</v>
      </c>
      <c r="M2" s="22">
        <v>37165</v>
      </c>
      <c r="N2" s="23">
        <v>37196</v>
      </c>
      <c r="O2" s="23">
        <v>37226</v>
      </c>
      <c r="P2" s="28">
        <v>2001</v>
      </c>
    </row>
    <row r="3" spans="1:16" x14ac:dyDescent="0.2">
      <c r="A3" s="2">
        <v>376</v>
      </c>
      <c r="B3" s="14" t="s">
        <v>507</v>
      </c>
      <c r="C3" s="15">
        <v>36641</v>
      </c>
      <c r="D3" s="40"/>
      <c r="E3" s="40">
        <v>91.512345679012341</v>
      </c>
      <c r="F3" s="40">
        <v>71.273712737127369</v>
      </c>
      <c r="G3" s="40">
        <v>88.1</v>
      </c>
      <c r="H3" s="40">
        <v>51.1111111111111</v>
      </c>
      <c r="I3" s="40">
        <v>64.819999999999993</v>
      </c>
      <c r="J3" s="40">
        <v>76.327116212338595</v>
      </c>
      <c r="K3" s="40">
        <v>90.8</v>
      </c>
      <c r="L3" s="97" t="s">
        <v>508</v>
      </c>
      <c r="M3" s="98"/>
      <c r="N3" s="31"/>
      <c r="O3" s="31"/>
      <c r="P3" s="41">
        <f>IF(SUM(D3:O3)=0,"",AVERAGE(D3:O3))</f>
        <v>76.277755105655629</v>
      </c>
    </row>
    <row r="4" spans="1:16" x14ac:dyDescent="0.2">
      <c r="A4" s="2">
        <f>A3+1</f>
        <v>377</v>
      </c>
      <c r="B4" s="4" t="s">
        <v>380</v>
      </c>
      <c r="C4" s="64">
        <v>36952</v>
      </c>
      <c r="D4" s="18"/>
      <c r="E4" s="18"/>
      <c r="F4" s="18"/>
      <c r="G4" s="71">
        <v>0.88419999999999999</v>
      </c>
      <c r="H4" s="70">
        <v>0.98229999999999995</v>
      </c>
      <c r="I4" s="70">
        <v>0.94240000000000002</v>
      </c>
      <c r="J4" s="61">
        <f>0.9088</f>
        <v>0.90880000000000005</v>
      </c>
      <c r="K4" s="59">
        <f>(21/20)*94.0386811993976%</f>
        <v>0.98740615259367481</v>
      </c>
      <c r="L4" s="59">
        <v>0.98460000000000003</v>
      </c>
      <c r="M4" s="58">
        <v>0.98050000000000004</v>
      </c>
      <c r="N4" s="31"/>
      <c r="O4" s="31"/>
      <c r="P4" s="58">
        <f>IF(SUM(J4:O4)=0,"",AVERAGE(J4:O4))</f>
        <v>0.96532653814841873</v>
      </c>
    </row>
    <row r="5" spans="1:16" x14ac:dyDescent="0.2">
      <c r="A5" s="2">
        <f>A4+1</f>
        <v>378</v>
      </c>
      <c r="B5" s="4" t="s">
        <v>381</v>
      </c>
      <c r="C5" s="65">
        <v>36957</v>
      </c>
      <c r="D5" s="18"/>
      <c r="E5" s="18"/>
      <c r="F5" s="18"/>
      <c r="G5" s="71">
        <v>0.93510000000000004</v>
      </c>
      <c r="H5" s="70">
        <v>0.88549999999999995</v>
      </c>
      <c r="I5" s="70">
        <v>0.90720000000000001</v>
      </c>
      <c r="J5" s="61">
        <f>0.9499</f>
        <v>0.94989999999999997</v>
      </c>
      <c r="K5" s="59">
        <f>MIN(1,(21/20)*96.5789870373287%)</f>
        <v>1</v>
      </c>
      <c r="L5" s="59">
        <v>0.99490000000000001</v>
      </c>
      <c r="M5" s="58">
        <v>0.92779999999999996</v>
      </c>
      <c r="N5" s="58"/>
      <c r="O5" s="31"/>
      <c r="P5" s="77">
        <f t="shared" ref="P5:P12" si="0">IF(SUM(J5:O5)=0,"",AVERAGE(J5:O5))</f>
        <v>0.96814999999999996</v>
      </c>
    </row>
    <row r="6" spans="1:16" x14ac:dyDescent="0.2">
      <c r="A6" s="2">
        <f t="shared" ref="A6:A69" si="1">A5+1</f>
        <v>379</v>
      </c>
      <c r="B6" s="4" t="s">
        <v>382</v>
      </c>
      <c r="C6" s="64">
        <v>36970</v>
      </c>
      <c r="D6" s="18"/>
      <c r="E6" s="18"/>
      <c r="F6" s="18"/>
      <c r="G6" s="71">
        <v>0.95020000000000004</v>
      </c>
      <c r="H6" s="70">
        <v>0.78680000000000005</v>
      </c>
      <c r="I6" s="70">
        <v>0.79190000000000005</v>
      </c>
      <c r="J6" s="61">
        <f>0.9507</f>
        <v>0.95069999999999999</v>
      </c>
      <c r="K6" s="59">
        <f>MIN(1,(21/20)*96.4622435847321%)</f>
        <v>1</v>
      </c>
      <c r="L6" s="59">
        <v>0.98329999999999995</v>
      </c>
      <c r="M6" s="58">
        <v>0.97089999999999999</v>
      </c>
      <c r="N6" s="31"/>
      <c r="O6" s="31"/>
      <c r="P6" s="77">
        <f t="shared" si="0"/>
        <v>0.9762249999999999</v>
      </c>
    </row>
    <row r="7" spans="1:16" x14ac:dyDescent="0.2">
      <c r="A7" s="2">
        <f t="shared" si="1"/>
        <v>380</v>
      </c>
      <c r="B7" s="4" t="s">
        <v>383</v>
      </c>
      <c r="C7" s="64">
        <v>36973</v>
      </c>
      <c r="D7" s="18"/>
      <c r="E7" s="18"/>
      <c r="F7" s="18"/>
      <c r="G7" s="71">
        <v>0.99050000000000005</v>
      </c>
      <c r="H7" s="70">
        <v>0.98950000000000005</v>
      </c>
      <c r="I7" s="70">
        <v>0.90439999999999998</v>
      </c>
      <c r="J7" s="61">
        <f>0.8496</f>
        <v>0.84960000000000002</v>
      </c>
      <c r="K7" s="59">
        <f>(21/20)*54.2479149469772%</f>
        <v>0.56960310694326055</v>
      </c>
      <c r="L7" s="59">
        <v>0.98029999999999995</v>
      </c>
      <c r="M7" s="58">
        <v>0.96199999999999997</v>
      </c>
      <c r="N7" s="31"/>
      <c r="O7" s="31"/>
      <c r="P7" s="77">
        <f t="shared" si="0"/>
        <v>0.84037577673581509</v>
      </c>
    </row>
    <row r="8" spans="1:16" x14ac:dyDescent="0.2">
      <c r="A8" s="2">
        <f t="shared" si="1"/>
        <v>381</v>
      </c>
      <c r="B8" s="4" t="s">
        <v>384</v>
      </c>
      <c r="C8" s="64">
        <v>37342</v>
      </c>
      <c r="D8" s="18"/>
      <c r="E8" s="18"/>
      <c r="F8" s="18"/>
      <c r="G8" s="71">
        <v>0.92490000000000006</v>
      </c>
      <c r="H8" s="70">
        <v>0.78990000000000005</v>
      </c>
      <c r="I8" s="70">
        <v>0.83179999999999998</v>
      </c>
      <c r="J8" s="59">
        <f>0.9916</f>
        <v>0.99160000000000004</v>
      </c>
      <c r="K8" s="59">
        <f>(21/20)*93.4661146516099%</f>
        <v>0.98139420384190401</v>
      </c>
      <c r="L8" s="59">
        <v>0.99539999999999995</v>
      </c>
      <c r="M8" s="58">
        <v>0.98960000000000004</v>
      </c>
      <c r="N8" s="31"/>
      <c r="O8" s="31"/>
      <c r="P8" s="77">
        <f t="shared" si="0"/>
        <v>0.98949855096047612</v>
      </c>
    </row>
    <row r="9" spans="1:16" x14ac:dyDescent="0.2">
      <c r="A9" s="2">
        <f t="shared" si="1"/>
        <v>382</v>
      </c>
      <c r="B9" s="4" t="s">
        <v>385</v>
      </c>
      <c r="C9" s="64">
        <v>36984</v>
      </c>
      <c r="D9" s="18"/>
      <c r="E9" s="18"/>
      <c r="F9" s="18"/>
      <c r="G9" s="71">
        <v>0.91769999999999996</v>
      </c>
      <c r="H9" s="70">
        <v>0.99060000000000004</v>
      </c>
      <c r="I9" s="70">
        <v>0.99570000000000003</v>
      </c>
      <c r="J9" s="59">
        <v>0.99070000000000003</v>
      </c>
      <c r="K9" s="59">
        <f>MIN(1,(21/20)*97.057405180738%)</f>
        <v>1</v>
      </c>
      <c r="L9" s="59">
        <v>0.99299999999999999</v>
      </c>
      <c r="M9" s="58">
        <v>0.9909</v>
      </c>
      <c r="N9" s="31"/>
      <c r="O9" s="31"/>
      <c r="P9" s="77">
        <f t="shared" si="0"/>
        <v>0.99364999999999992</v>
      </c>
    </row>
    <row r="10" spans="1:16" x14ac:dyDescent="0.2">
      <c r="A10" s="2">
        <f t="shared" si="1"/>
        <v>383</v>
      </c>
      <c r="B10" s="4" t="s">
        <v>386</v>
      </c>
      <c r="C10" s="64">
        <v>37005</v>
      </c>
      <c r="D10" s="18"/>
      <c r="E10" s="18"/>
      <c r="F10" s="18"/>
      <c r="G10" s="71">
        <v>0.96750000000000003</v>
      </c>
      <c r="H10" s="70">
        <v>0.92720000000000002</v>
      </c>
      <c r="I10" s="70">
        <v>0.96950000000000003</v>
      </c>
      <c r="J10" s="59">
        <v>0.98760000000000003</v>
      </c>
      <c r="K10" s="59">
        <f>(21/20)*93.0110612592072%</f>
        <v>0.97661614322167556</v>
      </c>
      <c r="L10" s="59">
        <v>0.99609999999999999</v>
      </c>
      <c r="M10" s="58">
        <v>0.98219999999999996</v>
      </c>
      <c r="N10" s="31"/>
      <c r="O10" s="31"/>
      <c r="P10" s="77">
        <f t="shared" si="0"/>
        <v>0.98562903580541894</v>
      </c>
    </row>
    <row r="11" spans="1:16" x14ac:dyDescent="0.2">
      <c r="A11" s="2">
        <f t="shared" si="1"/>
        <v>384</v>
      </c>
      <c r="B11" s="4" t="s">
        <v>387</v>
      </c>
      <c r="C11" s="64">
        <v>37005</v>
      </c>
      <c r="D11" s="18"/>
      <c r="E11" s="18"/>
      <c r="F11" s="18"/>
      <c r="G11" s="71">
        <v>0.93500000000000005</v>
      </c>
      <c r="H11" s="70">
        <v>0.98509999999999998</v>
      </c>
      <c r="I11" s="70">
        <v>0.90749999999999997</v>
      </c>
      <c r="J11" s="59">
        <v>0.99550000000000005</v>
      </c>
      <c r="K11" s="61">
        <f>(21/20)*91.968497002417%</f>
        <v>0.96566921852537846</v>
      </c>
      <c r="L11" s="61">
        <v>0.99790000000000001</v>
      </c>
      <c r="M11" s="58">
        <v>0.9879</v>
      </c>
      <c r="N11" s="31"/>
      <c r="O11" s="31"/>
      <c r="P11" s="77">
        <f t="shared" si="0"/>
        <v>0.9867423046313446</v>
      </c>
    </row>
    <row r="12" spans="1:16" x14ac:dyDescent="0.2">
      <c r="A12" s="2">
        <f t="shared" si="1"/>
        <v>385</v>
      </c>
      <c r="B12" s="4" t="s">
        <v>388</v>
      </c>
      <c r="C12" s="64">
        <v>37007</v>
      </c>
      <c r="D12" s="18"/>
      <c r="E12" s="18"/>
      <c r="F12" s="18"/>
      <c r="G12" s="71">
        <v>0.61539999999999995</v>
      </c>
      <c r="H12" s="70">
        <v>0.73929999999999996</v>
      </c>
      <c r="I12" s="70">
        <v>0.94950000000000001</v>
      </c>
      <c r="J12" s="59">
        <v>0.87970000000000004</v>
      </c>
      <c r="K12" s="61">
        <f>(21/20)*91.3061867215435%</f>
        <v>0.95871496057620675</v>
      </c>
      <c r="L12" s="61">
        <v>0.96350000000000002</v>
      </c>
      <c r="M12" s="58">
        <v>0.99199999999999999</v>
      </c>
      <c r="N12" s="31"/>
      <c r="O12" s="31"/>
      <c r="P12" s="77">
        <f t="shared" si="0"/>
        <v>0.94847874014405176</v>
      </c>
    </row>
    <row r="13" spans="1:16" x14ac:dyDescent="0.2">
      <c r="A13" s="2">
        <f t="shared" si="1"/>
        <v>386</v>
      </c>
      <c r="B13" s="4" t="s">
        <v>389</v>
      </c>
      <c r="C13" s="64">
        <v>37011</v>
      </c>
      <c r="D13" s="18"/>
      <c r="E13" s="18"/>
      <c r="F13" s="18"/>
      <c r="G13" s="57"/>
      <c r="H13" s="70">
        <v>0.96609999999999996</v>
      </c>
      <c r="I13" s="70">
        <v>0.78590000000000004</v>
      </c>
      <c r="J13" s="70">
        <v>0.73699999999999999</v>
      </c>
      <c r="K13" s="61">
        <f>(21/20)*90.3038957397312%</f>
        <v>0.94819090526717764</v>
      </c>
      <c r="L13" s="61">
        <v>0.98809999999999998</v>
      </c>
      <c r="M13" s="58">
        <v>0.5423</v>
      </c>
      <c r="N13" s="31"/>
      <c r="O13" s="31"/>
      <c r="P13" s="77">
        <f>IF(SUM(K13:O13)=0,"",AVERAGE(K13:O13))</f>
        <v>0.82619696842239254</v>
      </c>
    </row>
    <row r="14" spans="1:16" x14ac:dyDescent="0.2">
      <c r="A14" s="2">
        <f t="shared" si="1"/>
        <v>387</v>
      </c>
      <c r="B14" s="4" t="s">
        <v>390</v>
      </c>
      <c r="C14" s="64">
        <v>37021</v>
      </c>
      <c r="D14" s="18"/>
      <c r="E14" s="18"/>
      <c r="F14" s="18"/>
      <c r="G14" s="57"/>
      <c r="H14" s="70">
        <v>0.80420000000000003</v>
      </c>
      <c r="I14" s="70">
        <v>0.92259999999999998</v>
      </c>
      <c r="J14" s="70">
        <v>0.99050000000000005</v>
      </c>
      <c r="K14" s="61">
        <f>(21/20)*71.3330810327286%</f>
        <v>0.74899735084365027</v>
      </c>
      <c r="L14" s="61">
        <v>0.97709999999999997</v>
      </c>
      <c r="M14" s="58">
        <v>0.89990000000000003</v>
      </c>
      <c r="N14" s="31"/>
      <c r="O14" s="31"/>
      <c r="P14" s="77">
        <f t="shared" ref="P14:P23" si="2">IF(SUM(K14:O14)=0,"",AVERAGE(K14:O14))</f>
        <v>0.87533245028121687</v>
      </c>
    </row>
    <row r="15" spans="1:16" x14ac:dyDescent="0.2">
      <c r="A15" s="2">
        <f t="shared" si="1"/>
        <v>388</v>
      </c>
      <c r="B15" s="4" t="s">
        <v>391</v>
      </c>
      <c r="C15" s="64">
        <v>37016</v>
      </c>
      <c r="D15" s="18"/>
      <c r="E15" s="18"/>
      <c r="F15" s="18"/>
      <c r="G15" s="57"/>
      <c r="H15" s="70">
        <v>0.99870000000000003</v>
      </c>
      <c r="I15" s="70">
        <v>0.92669999999999997</v>
      </c>
      <c r="J15" s="70">
        <v>0.96960000000000002</v>
      </c>
      <c r="K15" s="61">
        <f>(21/20)*92.5376438991601%</f>
        <v>0.97164526094118109</v>
      </c>
      <c r="L15" s="61">
        <v>0.94710000000000005</v>
      </c>
      <c r="M15" s="58">
        <v>0.97819999999999996</v>
      </c>
      <c r="N15" s="31"/>
      <c r="O15" s="31"/>
      <c r="P15" s="77">
        <f t="shared" si="2"/>
        <v>0.96564842031372711</v>
      </c>
    </row>
    <row r="16" spans="1:16" x14ac:dyDescent="0.2">
      <c r="A16" s="2">
        <f t="shared" si="1"/>
        <v>389</v>
      </c>
      <c r="B16" s="4" t="s">
        <v>392</v>
      </c>
      <c r="C16" s="64">
        <v>37024</v>
      </c>
      <c r="D16" s="18"/>
      <c r="E16" s="18"/>
      <c r="F16" s="18"/>
      <c r="G16" s="57"/>
      <c r="H16" s="70">
        <v>0.99870000000000003</v>
      </c>
      <c r="I16" s="70">
        <v>0.9546</v>
      </c>
      <c r="J16" s="70">
        <v>0.99</v>
      </c>
      <c r="K16" s="61">
        <f>(21/20)*92.8206782149579%</f>
        <v>0.97461712125705791</v>
      </c>
      <c r="L16" s="61">
        <v>0.95240000000000002</v>
      </c>
      <c r="M16" s="58">
        <v>0.97699999999999998</v>
      </c>
      <c r="N16" s="31"/>
      <c r="O16" s="31"/>
      <c r="P16" s="77">
        <f t="shared" si="2"/>
        <v>0.9680057070856859</v>
      </c>
    </row>
    <row r="17" spans="1:16" x14ac:dyDescent="0.2">
      <c r="A17" s="2">
        <f t="shared" si="1"/>
        <v>390</v>
      </c>
      <c r="B17" s="4" t="s">
        <v>393</v>
      </c>
      <c r="C17" s="64">
        <v>37025</v>
      </c>
      <c r="D17" s="18"/>
      <c r="E17" s="18"/>
      <c r="F17" s="18"/>
      <c r="H17" s="70">
        <v>0.92249999999999999</v>
      </c>
      <c r="I17" s="70">
        <v>0.96730000000000005</v>
      </c>
      <c r="J17" s="70">
        <v>0.99550000000000005</v>
      </c>
      <c r="K17" s="61">
        <f>(21/20)*94.5958715325636%</f>
        <v>0.99325665109191785</v>
      </c>
      <c r="L17" s="61">
        <v>0.95679999999999998</v>
      </c>
      <c r="M17" s="58">
        <v>0.91220000000000001</v>
      </c>
      <c r="N17" s="74"/>
      <c r="O17" s="31"/>
      <c r="P17" s="77">
        <f t="shared" si="2"/>
        <v>0.95408555036397258</v>
      </c>
    </row>
    <row r="18" spans="1:16" x14ac:dyDescent="0.2">
      <c r="A18" s="2">
        <f t="shared" si="1"/>
        <v>391</v>
      </c>
      <c r="B18" s="4" t="s">
        <v>394</v>
      </c>
      <c r="C18" s="64">
        <v>37026</v>
      </c>
      <c r="D18" s="18"/>
      <c r="E18" s="18"/>
      <c r="F18" s="18"/>
      <c r="H18" s="70">
        <v>0.72689999999999999</v>
      </c>
      <c r="I18" s="70">
        <v>0.74780000000000002</v>
      </c>
      <c r="J18" s="70">
        <v>0.91879999999999995</v>
      </c>
      <c r="K18" s="61">
        <f>(21/20)*91.5941540892583%</f>
        <v>0.96173861793721216</v>
      </c>
      <c r="L18" s="61">
        <v>0.99150000000000005</v>
      </c>
      <c r="M18" s="58">
        <v>0.97199999999999998</v>
      </c>
      <c r="N18" s="74"/>
      <c r="O18" s="31"/>
      <c r="P18" s="77">
        <f t="shared" si="2"/>
        <v>0.9750795393124041</v>
      </c>
    </row>
    <row r="19" spans="1:16" x14ac:dyDescent="0.2">
      <c r="A19" s="2">
        <f t="shared" si="1"/>
        <v>392</v>
      </c>
      <c r="B19" s="4" t="s">
        <v>395</v>
      </c>
      <c r="C19" s="64">
        <v>37028</v>
      </c>
      <c r="D19" s="18"/>
      <c r="E19" s="18"/>
      <c r="F19" s="18"/>
      <c r="H19" s="70">
        <v>0.89529999999999998</v>
      </c>
      <c r="I19" s="70">
        <v>0.93910000000000005</v>
      </c>
      <c r="J19" s="70">
        <v>0.99450000000000005</v>
      </c>
      <c r="K19" s="61">
        <f>MIN(1,(21/20)*95.8276054300711%)</f>
        <v>1</v>
      </c>
      <c r="L19" s="61">
        <v>0.9577</v>
      </c>
      <c r="M19" s="58">
        <v>0.97929999999999995</v>
      </c>
      <c r="N19" s="74"/>
      <c r="O19" s="31"/>
      <c r="P19" s="77">
        <f t="shared" si="2"/>
        <v>0.97899999999999998</v>
      </c>
    </row>
    <row r="20" spans="1:16" x14ac:dyDescent="0.2">
      <c r="A20" s="2">
        <f t="shared" si="1"/>
        <v>393</v>
      </c>
      <c r="B20" s="4" t="s">
        <v>396</v>
      </c>
      <c r="C20" s="64">
        <v>37029</v>
      </c>
      <c r="D20" s="18"/>
      <c r="E20" s="18"/>
      <c r="F20" s="18"/>
      <c r="H20" s="70">
        <v>0.74370000000000003</v>
      </c>
      <c r="I20" s="70">
        <v>0.82799999999999996</v>
      </c>
      <c r="J20" s="70">
        <v>0.93049999999999999</v>
      </c>
      <c r="K20" s="61">
        <f>(21/20)*90.4879590802683%</f>
        <v>0.95012357034281714</v>
      </c>
      <c r="L20" s="61">
        <v>0.90959999999999996</v>
      </c>
      <c r="M20" s="58">
        <v>0.98580000000000001</v>
      </c>
      <c r="N20" s="74"/>
      <c r="O20" s="31"/>
      <c r="P20" s="77">
        <f t="shared" si="2"/>
        <v>0.94850785678093918</v>
      </c>
    </row>
    <row r="21" spans="1:16" x14ac:dyDescent="0.2">
      <c r="A21" s="2">
        <f t="shared" si="1"/>
        <v>394</v>
      </c>
      <c r="B21" s="4" t="s">
        <v>397</v>
      </c>
      <c r="C21" s="66">
        <v>37070</v>
      </c>
      <c r="D21" s="18"/>
      <c r="E21" s="18"/>
      <c r="F21" s="18"/>
      <c r="H21" s="70">
        <v>0</v>
      </c>
      <c r="I21" s="70">
        <v>0</v>
      </c>
      <c r="J21" s="70">
        <v>0</v>
      </c>
      <c r="K21" s="61">
        <f>(21/20)*83.9920404878494%</f>
        <v>0.88191642512241863</v>
      </c>
      <c r="L21" s="61">
        <v>0.99629999999999996</v>
      </c>
      <c r="M21" s="58">
        <v>0.98760000000000003</v>
      </c>
      <c r="N21" s="74"/>
      <c r="O21" s="31"/>
      <c r="P21" s="77">
        <f t="shared" si="2"/>
        <v>0.95527214170747288</v>
      </c>
    </row>
    <row r="22" spans="1:16" x14ac:dyDescent="0.2">
      <c r="A22" s="2">
        <f t="shared" si="1"/>
        <v>395</v>
      </c>
      <c r="B22" s="4" t="s">
        <v>398</v>
      </c>
      <c r="C22" s="64">
        <v>37051</v>
      </c>
      <c r="D22" s="18"/>
      <c r="E22" s="18"/>
      <c r="F22" s="18"/>
      <c r="H22" s="70"/>
      <c r="I22" s="70">
        <v>0.83830000000000005</v>
      </c>
      <c r="J22" s="70">
        <v>0.88859999999999995</v>
      </c>
      <c r="K22" s="61">
        <f>(21/20)*92.6361489883556%</f>
        <v>0.97267956437773384</v>
      </c>
      <c r="L22" s="61">
        <v>0.99060000000000004</v>
      </c>
      <c r="M22" s="58">
        <v>0.90569999999999995</v>
      </c>
      <c r="N22" s="74"/>
      <c r="O22" s="31"/>
      <c r="P22" s="77">
        <f t="shared" si="2"/>
        <v>0.95632652145924457</v>
      </c>
    </row>
    <row r="23" spans="1:16" x14ac:dyDescent="0.2">
      <c r="A23" s="2">
        <f t="shared" si="1"/>
        <v>396</v>
      </c>
      <c r="B23" s="4" t="s">
        <v>399</v>
      </c>
      <c r="C23" s="64">
        <v>37046</v>
      </c>
      <c r="D23" s="18"/>
      <c r="E23" s="18"/>
      <c r="F23" s="18"/>
      <c r="H23" s="70"/>
      <c r="I23" s="70">
        <v>0.9355</v>
      </c>
      <c r="J23" s="70">
        <v>0.96940000000000004</v>
      </c>
      <c r="K23" s="61">
        <f>(21/20)*87.2811805945281%</f>
        <v>0.91645239624254504</v>
      </c>
      <c r="L23" s="61">
        <v>0.99650000000000005</v>
      </c>
      <c r="M23" s="58">
        <v>0.99919999999999998</v>
      </c>
      <c r="N23" s="74"/>
      <c r="O23" s="31"/>
      <c r="P23" s="77">
        <f t="shared" si="2"/>
        <v>0.9707174654141818</v>
      </c>
    </row>
    <row r="24" spans="1:16" x14ac:dyDescent="0.2">
      <c r="A24" s="2">
        <f t="shared" si="1"/>
        <v>397</v>
      </c>
      <c r="B24" s="4" t="s">
        <v>405</v>
      </c>
      <c r="C24" s="64" t="s">
        <v>509</v>
      </c>
      <c r="D24" s="18"/>
      <c r="E24" s="18"/>
      <c r="F24" s="18"/>
      <c r="H24" s="62"/>
      <c r="I24" s="62"/>
      <c r="J24" s="62"/>
      <c r="K24" s="63"/>
      <c r="L24" s="70">
        <v>9.4799999999999995E-2</v>
      </c>
      <c r="M24" s="72"/>
      <c r="N24" s="73"/>
      <c r="O24" s="31"/>
      <c r="P24" s="77" t="str">
        <f>IF(SUM(O24:O24)=0,"",AVERAGE(O24:O24))</f>
        <v/>
      </c>
    </row>
    <row r="25" spans="1:16" x14ac:dyDescent="0.2">
      <c r="A25" s="2">
        <f t="shared" si="1"/>
        <v>398</v>
      </c>
      <c r="B25" s="4" t="s">
        <v>406</v>
      </c>
      <c r="C25" s="64" t="s">
        <v>509</v>
      </c>
      <c r="D25" s="18"/>
      <c r="E25" s="18"/>
      <c r="F25" s="18"/>
      <c r="H25" s="62"/>
      <c r="I25" s="62"/>
      <c r="J25" s="62"/>
      <c r="K25" s="63"/>
      <c r="L25" s="70">
        <v>0.76739999999999997</v>
      </c>
      <c r="M25" s="72"/>
      <c r="N25" s="73"/>
      <c r="O25" s="31"/>
      <c r="P25" s="77" t="str">
        <f t="shared" ref="P25:P88" si="3">IF(SUM(O25:O25)=0,"",AVERAGE(O25:O25))</f>
        <v/>
      </c>
    </row>
    <row r="26" spans="1:16" x14ac:dyDescent="0.2">
      <c r="A26" s="2">
        <f t="shared" si="1"/>
        <v>399</v>
      </c>
      <c r="B26" s="4" t="s">
        <v>407</v>
      </c>
      <c r="C26" s="64" t="s">
        <v>509</v>
      </c>
      <c r="D26" s="18"/>
      <c r="E26" s="18"/>
      <c r="F26" s="18"/>
      <c r="H26" s="62"/>
      <c r="I26" s="62"/>
      <c r="J26" s="62"/>
      <c r="K26" s="63"/>
      <c r="L26" s="70">
        <v>0.69630000000000003</v>
      </c>
      <c r="M26" s="72"/>
      <c r="N26" s="73"/>
      <c r="O26" s="31"/>
      <c r="P26" s="77" t="str">
        <f t="shared" si="3"/>
        <v/>
      </c>
    </row>
    <row r="27" spans="1:16" x14ac:dyDescent="0.2">
      <c r="A27" s="2">
        <f t="shared" si="1"/>
        <v>400</v>
      </c>
      <c r="B27" s="4" t="s">
        <v>408</v>
      </c>
      <c r="C27" s="64" t="s">
        <v>509</v>
      </c>
      <c r="D27" s="18"/>
      <c r="E27" s="18"/>
      <c r="F27" s="18"/>
      <c r="H27" s="62"/>
      <c r="I27" s="62"/>
      <c r="J27" s="62"/>
      <c r="K27" s="63"/>
      <c r="L27" s="70">
        <v>0.87470000000000003</v>
      </c>
      <c r="M27" s="72"/>
      <c r="N27" s="73"/>
      <c r="O27" s="31"/>
      <c r="P27" s="77" t="str">
        <f t="shared" si="3"/>
        <v/>
      </c>
    </row>
    <row r="28" spans="1:16" x14ac:dyDescent="0.2">
      <c r="A28" s="2">
        <f t="shared" si="1"/>
        <v>401</v>
      </c>
      <c r="B28" s="4" t="s">
        <v>409</v>
      </c>
      <c r="C28" s="64" t="s">
        <v>509</v>
      </c>
      <c r="D28" s="18"/>
      <c r="E28" s="18"/>
      <c r="F28" s="18"/>
      <c r="H28" s="62"/>
      <c r="I28" s="62"/>
      <c r="J28" s="62"/>
      <c r="K28" s="63"/>
      <c r="L28" s="70">
        <v>0.96460000000000001</v>
      </c>
      <c r="M28" s="72"/>
      <c r="N28" s="73"/>
      <c r="O28" s="31"/>
      <c r="P28" s="77" t="str">
        <f t="shared" si="3"/>
        <v/>
      </c>
    </row>
    <row r="29" spans="1:16" x14ac:dyDescent="0.2">
      <c r="A29" s="2">
        <f t="shared" si="1"/>
        <v>402</v>
      </c>
      <c r="B29" s="4" t="s">
        <v>410</v>
      </c>
      <c r="C29" s="64" t="s">
        <v>509</v>
      </c>
      <c r="D29" s="18"/>
      <c r="E29" s="18"/>
      <c r="F29" s="18"/>
      <c r="H29" s="62"/>
      <c r="I29" s="62"/>
      <c r="J29" s="62"/>
      <c r="K29" s="63"/>
      <c r="L29" s="70">
        <v>0.89759999999999995</v>
      </c>
      <c r="M29" s="72"/>
      <c r="N29" s="73"/>
      <c r="O29" s="31"/>
      <c r="P29" s="77" t="str">
        <f t="shared" si="3"/>
        <v/>
      </c>
    </row>
    <row r="30" spans="1:16" x14ac:dyDescent="0.2">
      <c r="A30" s="2">
        <f t="shared" si="1"/>
        <v>403</v>
      </c>
      <c r="B30" s="4" t="s">
        <v>411</v>
      </c>
      <c r="C30" s="64" t="s">
        <v>509</v>
      </c>
      <c r="D30" s="18"/>
      <c r="E30" s="18"/>
      <c r="F30" s="18"/>
      <c r="H30" s="62"/>
      <c r="I30" s="62"/>
      <c r="J30" s="62"/>
      <c r="K30" s="63"/>
      <c r="L30" s="70">
        <v>0.81810000000000005</v>
      </c>
      <c r="M30" s="72"/>
      <c r="N30" s="73"/>
      <c r="O30" s="31"/>
      <c r="P30" s="77" t="str">
        <f t="shared" si="3"/>
        <v/>
      </c>
    </row>
    <row r="31" spans="1:16" x14ac:dyDescent="0.2">
      <c r="A31" s="2">
        <f t="shared" si="1"/>
        <v>404</v>
      </c>
      <c r="B31" s="4" t="s">
        <v>412</v>
      </c>
      <c r="C31" s="64" t="s">
        <v>509</v>
      </c>
      <c r="D31" s="18"/>
      <c r="E31" s="18"/>
      <c r="F31" s="18"/>
      <c r="H31" s="62"/>
      <c r="I31" s="62"/>
      <c r="J31" s="62"/>
      <c r="K31" s="63"/>
      <c r="L31" s="70">
        <v>0.99990000000000001</v>
      </c>
      <c r="M31" s="72"/>
      <c r="N31" s="73"/>
      <c r="O31" s="31"/>
      <c r="P31" s="77" t="str">
        <f t="shared" si="3"/>
        <v/>
      </c>
    </row>
    <row r="32" spans="1:16" x14ac:dyDescent="0.2">
      <c r="A32" s="2">
        <f t="shared" si="1"/>
        <v>405</v>
      </c>
      <c r="B32" s="4" t="s">
        <v>413</v>
      </c>
      <c r="C32" s="64" t="s">
        <v>509</v>
      </c>
      <c r="D32" s="18"/>
      <c r="E32" s="18"/>
      <c r="F32" s="18"/>
      <c r="H32" s="62"/>
      <c r="I32" s="62"/>
      <c r="J32" s="62"/>
      <c r="K32" s="63"/>
      <c r="L32" s="70">
        <v>0.90010000000000001</v>
      </c>
      <c r="M32" s="72"/>
      <c r="N32" s="73"/>
      <c r="O32" s="31"/>
      <c r="P32" s="77" t="str">
        <f t="shared" si="3"/>
        <v/>
      </c>
    </row>
    <row r="33" spans="1:16" x14ac:dyDescent="0.2">
      <c r="A33" s="2">
        <f t="shared" si="1"/>
        <v>406</v>
      </c>
      <c r="B33" s="4" t="s">
        <v>414</v>
      </c>
      <c r="C33" s="64" t="s">
        <v>509</v>
      </c>
      <c r="D33" s="18"/>
      <c r="E33" s="18"/>
      <c r="F33" s="18"/>
      <c r="H33" s="62"/>
      <c r="I33" s="62"/>
      <c r="J33" s="62"/>
      <c r="K33" s="63"/>
      <c r="L33" s="70">
        <v>0.96619999999999995</v>
      </c>
      <c r="M33" s="72"/>
      <c r="N33" s="73"/>
      <c r="O33" s="31"/>
      <c r="P33" s="77" t="str">
        <f t="shared" si="3"/>
        <v/>
      </c>
    </row>
    <row r="34" spans="1:16" x14ac:dyDescent="0.2">
      <c r="A34" s="2">
        <f t="shared" si="1"/>
        <v>407</v>
      </c>
      <c r="B34" s="4" t="s">
        <v>415</v>
      </c>
      <c r="C34" s="64" t="s">
        <v>509</v>
      </c>
      <c r="D34" s="18"/>
      <c r="E34" s="18"/>
      <c r="F34" s="18"/>
      <c r="H34" s="62"/>
      <c r="I34" s="62"/>
      <c r="J34" s="62"/>
      <c r="K34" s="63"/>
      <c r="L34" s="70">
        <v>0.85450000000000004</v>
      </c>
      <c r="M34" s="72"/>
      <c r="N34" s="73"/>
      <c r="O34" s="31"/>
      <c r="P34" s="77" t="str">
        <f t="shared" si="3"/>
        <v/>
      </c>
    </row>
    <row r="35" spans="1:16" x14ac:dyDescent="0.2">
      <c r="A35" s="2">
        <f t="shared" si="1"/>
        <v>408</v>
      </c>
      <c r="B35" s="4" t="s">
        <v>416</v>
      </c>
      <c r="C35" s="64" t="s">
        <v>509</v>
      </c>
      <c r="D35" s="18"/>
      <c r="E35" s="18"/>
      <c r="F35" s="18"/>
      <c r="H35" s="62"/>
      <c r="I35" s="62"/>
      <c r="J35" s="62"/>
      <c r="K35" s="63"/>
      <c r="L35" s="70">
        <v>0.74519999999999997</v>
      </c>
      <c r="M35" s="72"/>
      <c r="N35" s="73"/>
      <c r="O35" s="31"/>
      <c r="P35" s="77" t="str">
        <f t="shared" si="3"/>
        <v/>
      </c>
    </row>
    <row r="36" spans="1:16" x14ac:dyDescent="0.2">
      <c r="A36" s="2">
        <f t="shared" si="1"/>
        <v>409</v>
      </c>
      <c r="B36" s="4" t="s">
        <v>417</v>
      </c>
      <c r="C36" s="64" t="s">
        <v>509</v>
      </c>
      <c r="D36" s="18"/>
      <c r="E36" s="18"/>
      <c r="F36" s="18"/>
      <c r="H36" s="62"/>
      <c r="I36" s="62"/>
      <c r="J36" s="62"/>
      <c r="K36" s="63"/>
      <c r="L36" s="70">
        <v>0.88039999999999996</v>
      </c>
      <c r="M36" s="72"/>
      <c r="N36" s="73"/>
      <c r="O36" s="31"/>
      <c r="P36" s="77" t="str">
        <f t="shared" si="3"/>
        <v/>
      </c>
    </row>
    <row r="37" spans="1:16" x14ac:dyDescent="0.2">
      <c r="A37" s="2">
        <f t="shared" si="1"/>
        <v>410</v>
      </c>
      <c r="B37" s="4" t="s">
        <v>418</v>
      </c>
      <c r="C37" s="64" t="s">
        <v>509</v>
      </c>
      <c r="D37" s="18"/>
      <c r="E37" s="18"/>
      <c r="F37" s="18"/>
      <c r="H37" s="62"/>
      <c r="I37" s="62"/>
      <c r="J37" s="62"/>
      <c r="K37" s="63"/>
      <c r="L37" s="70">
        <v>0.89449999999999996</v>
      </c>
      <c r="M37" s="72"/>
      <c r="N37" s="73"/>
      <c r="O37" s="31"/>
      <c r="P37" s="77" t="str">
        <f t="shared" si="3"/>
        <v/>
      </c>
    </row>
    <row r="38" spans="1:16" x14ac:dyDescent="0.2">
      <c r="A38" s="2">
        <f t="shared" si="1"/>
        <v>411</v>
      </c>
      <c r="B38" s="4" t="s">
        <v>419</v>
      </c>
      <c r="C38" s="64" t="s">
        <v>509</v>
      </c>
      <c r="D38" s="18"/>
      <c r="E38" s="18"/>
      <c r="F38" s="18"/>
      <c r="H38" s="62"/>
      <c r="I38" s="62"/>
      <c r="J38" s="62"/>
      <c r="K38" s="63"/>
      <c r="L38" s="70">
        <v>0.62380000000000002</v>
      </c>
      <c r="M38" s="72"/>
      <c r="N38" s="73"/>
      <c r="O38" s="31"/>
      <c r="P38" s="77" t="str">
        <f t="shared" si="3"/>
        <v/>
      </c>
    </row>
    <row r="39" spans="1:16" x14ac:dyDescent="0.2">
      <c r="A39" s="2">
        <f t="shared" si="1"/>
        <v>412</v>
      </c>
      <c r="B39" s="4" t="s">
        <v>420</v>
      </c>
      <c r="C39" s="64" t="s">
        <v>509</v>
      </c>
      <c r="D39" s="18"/>
      <c r="E39" s="18"/>
      <c r="F39" s="18"/>
      <c r="H39" s="62"/>
      <c r="I39" s="62"/>
      <c r="J39" s="62"/>
      <c r="K39" s="63"/>
      <c r="L39" s="70">
        <v>0.89319999999999999</v>
      </c>
      <c r="M39" s="72"/>
      <c r="N39" s="73"/>
      <c r="O39" s="31"/>
      <c r="P39" s="77" t="str">
        <f t="shared" si="3"/>
        <v/>
      </c>
    </row>
    <row r="40" spans="1:16" x14ac:dyDescent="0.2">
      <c r="A40" s="2">
        <f t="shared" si="1"/>
        <v>413</v>
      </c>
      <c r="B40" s="4" t="s">
        <v>421</v>
      </c>
      <c r="C40" s="64" t="s">
        <v>509</v>
      </c>
      <c r="D40" s="18"/>
      <c r="E40" s="18"/>
      <c r="F40" s="18"/>
      <c r="H40" s="62"/>
      <c r="I40" s="62"/>
      <c r="J40" s="62"/>
      <c r="K40" s="63"/>
      <c r="L40" s="70">
        <v>0.24579999999999999</v>
      </c>
      <c r="M40" s="72"/>
      <c r="N40" s="73"/>
      <c r="O40" s="31"/>
      <c r="P40" s="77" t="str">
        <f t="shared" si="3"/>
        <v/>
      </c>
    </row>
    <row r="41" spans="1:16" x14ac:dyDescent="0.2">
      <c r="A41" s="2">
        <f t="shared" si="1"/>
        <v>414</v>
      </c>
      <c r="B41" s="4" t="s">
        <v>422</v>
      </c>
      <c r="C41" s="64" t="s">
        <v>509</v>
      </c>
      <c r="D41" s="18"/>
      <c r="E41" s="18"/>
      <c r="F41" s="18"/>
      <c r="H41" s="62"/>
      <c r="I41" s="62"/>
      <c r="J41" s="62"/>
      <c r="K41" s="63"/>
      <c r="L41" s="70">
        <v>0.52249999999999996</v>
      </c>
      <c r="M41" s="72"/>
      <c r="N41" s="73"/>
      <c r="O41" s="31"/>
      <c r="P41" s="77" t="str">
        <f t="shared" si="3"/>
        <v/>
      </c>
    </row>
    <row r="42" spans="1:16" x14ac:dyDescent="0.2">
      <c r="A42" s="2">
        <f t="shared" si="1"/>
        <v>415</v>
      </c>
      <c r="B42" s="4" t="s">
        <v>423</v>
      </c>
      <c r="C42" s="64" t="s">
        <v>509</v>
      </c>
      <c r="D42" s="18"/>
      <c r="E42" s="18"/>
      <c r="F42" s="18"/>
      <c r="H42" s="62"/>
      <c r="I42" s="62"/>
      <c r="J42" s="62"/>
      <c r="K42" s="63"/>
      <c r="L42" s="70">
        <v>0.81659999999999999</v>
      </c>
      <c r="M42" s="72"/>
      <c r="N42" s="73"/>
      <c r="O42" s="31"/>
      <c r="P42" s="77" t="str">
        <f t="shared" si="3"/>
        <v/>
      </c>
    </row>
    <row r="43" spans="1:16" x14ac:dyDescent="0.2">
      <c r="A43" s="2">
        <f t="shared" si="1"/>
        <v>416</v>
      </c>
      <c r="B43" s="4" t="s">
        <v>424</v>
      </c>
      <c r="C43" s="64" t="s">
        <v>509</v>
      </c>
      <c r="D43" s="18"/>
      <c r="E43" s="18"/>
      <c r="F43" s="18"/>
      <c r="H43" s="62"/>
      <c r="I43" s="62"/>
      <c r="J43" s="62"/>
      <c r="K43" s="63"/>
      <c r="L43" s="70">
        <v>0.73429999999999995</v>
      </c>
      <c r="M43" s="72"/>
      <c r="N43" s="73"/>
      <c r="O43" s="31"/>
      <c r="P43" s="77" t="str">
        <f t="shared" si="3"/>
        <v/>
      </c>
    </row>
    <row r="44" spans="1:16" x14ac:dyDescent="0.2">
      <c r="A44" s="2">
        <f t="shared" si="1"/>
        <v>417</v>
      </c>
      <c r="B44" s="4" t="s">
        <v>425</v>
      </c>
      <c r="C44" s="64" t="s">
        <v>509</v>
      </c>
      <c r="D44" s="18"/>
      <c r="E44" s="18"/>
      <c r="F44" s="18"/>
      <c r="H44" s="62"/>
      <c r="I44" s="62"/>
      <c r="J44" s="62"/>
      <c r="K44" s="63"/>
      <c r="L44" s="70">
        <v>0.51919999999999999</v>
      </c>
      <c r="M44" s="72"/>
      <c r="N44" s="73"/>
      <c r="O44" s="31"/>
      <c r="P44" s="77" t="str">
        <f t="shared" si="3"/>
        <v/>
      </c>
    </row>
    <row r="45" spans="1:16" x14ac:dyDescent="0.2">
      <c r="A45" s="2">
        <f t="shared" si="1"/>
        <v>418</v>
      </c>
      <c r="B45" s="4" t="s">
        <v>426</v>
      </c>
      <c r="C45" s="64" t="s">
        <v>509</v>
      </c>
      <c r="D45" s="18"/>
      <c r="E45" s="18"/>
      <c r="F45" s="18"/>
      <c r="H45" s="62"/>
      <c r="I45" s="62"/>
      <c r="J45" s="62"/>
      <c r="K45" s="63"/>
      <c r="L45" s="70"/>
      <c r="M45" s="72"/>
      <c r="N45" s="73"/>
      <c r="O45" s="31"/>
      <c r="P45" s="77" t="str">
        <f t="shared" si="3"/>
        <v/>
      </c>
    </row>
    <row r="46" spans="1:16" x14ac:dyDescent="0.2">
      <c r="A46" s="2">
        <f t="shared" si="1"/>
        <v>419</v>
      </c>
      <c r="B46" s="4" t="s">
        <v>427</v>
      </c>
      <c r="C46" s="64" t="s">
        <v>509</v>
      </c>
      <c r="D46" s="18"/>
      <c r="E46" s="18"/>
      <c r="F46" s="18"/>
      <c r="H46" s="62"/>
      <c r="I46" s="62"/>
      <c r="J46" s="62"/>
      <c r="K46" s="63"/>
      <c r="L46" s="70"/>
      <c r="M46" s="72"/>
      <c r="N46" s="73"/>
      <c r="O46" s="31"/>
      <c r="P46" s="77" t="str">
        <f t="shared" si="3"/>
        <v/>
      </c>
    </row>
    <row r="47" spans="1:16" x14ac:dyDescent="0.2">
      <c r="A47" s="2">
        <f t="shared" si="1"/>
        <v>420</v>
      </c>
      <c r="B47" s="4" t="s">
        <v>428</v>
      </c>
      <c r="C47" s="64" t="s">
        <v>509</v>
      </c>
      <c r="D47" s="18"/>
      <c r="E47" s="18"/>
      <c r="F47" s="18"/>
      <c r="H47" s="62"/>
      <c r="I47" s="62"/>
      <c r="J47" s="62"/>
      <c r="K47" s="63"/>
      <c r="L47" s="70"/>
      <c r="M47" s="72"/>
      <c r="N47" s="73"/>
      <c r="O47" s="31"/>
      <c r="P47" s="77" t="str">
        <f t="shared" si="3"/>
        <v/>
      </c>
    </row>
    <row r="48" spans="1:16" x14ac:dyDescent="0.2">
      <c r="A48" s="2">
        <f t="shared" si="1"/>
        <v>421</v>
      </c>
      <c r="B48" s="4" t="s">
        <v>429</v>
      </c>
      <c r="C48" s="64" t="s">
        <v>509</v>
      </c>
      <c r="D48" s="18"/>
      <c r="E48" s="18"/>
      <c r="F48" s="18"/>
      <c r="H48" s="62"/>
      <c r="I48" s="62"/>
      <c r="J48" s="62"/>
      <c r="K48" s="63"/>
      <c r="L48" s="70">
        <v>0.82899999999999996</v>
      </c>
      <c r="M48" s="72"/>
      <c r="N48" s="73"/>
      <c r="O48" s="31"/>
      <c r="P48" s="77" t="str">
        <f t="shared" si="3"/>
        <v/>
      </c>
    </row>
    <row r="49" spans="1:16" x14ac:dyDescent="0.2">
      <c r="A49" s="2">
        <f t="shared" si="1"/>
        <v>422</v>
      </c>
      <c r="B49" s="4" t="s">
        <v>430</v>
      </c>
      <c r="C49" s="64" t="s">
        <v>509</v>
      </c>
      <c r="D49" s="18"/>
      <c r="E49" s="18"/>
      <c r="F49" s="18"/>
      <c r="H49" s="62"/>
      <c r="I49" s="62"/>
      <c r="J49" s="62"/>
      <c r="K49" s="63"/>
      <c r="L49" s="70">
        <v>0.92810000000000004</v>
      </c>
      <c r="M49" s="72"/>
      <c r="N49" s="73"/>
      <c r="O49" s="31"/>
      <c r="P49" s="77" t="str">
        <f t="shared" si="3"/>
        <v/>
      </c>
    </row>
    <row r="50" spans="1:16" ht="12" customHeight="1" x14ac:dyDescent="0.2">
      <c r="A50" s="2">
        <f t="shared" si="1"/>
        <v>423</v>
      </c>
      <c r="B50" s="4" t="s">
        <v>431</v>
      </c>
      <c r="C50" s="64" t="s">
        <v>509</v>
      </c>
      <c r="D50" s="18"/>
      <c r="E50" s="18"/>
      <c r="F50" s="18"/>
      <c r="H50" s="62"/>
      <c r="I50" s="62"/>
      <c r="J50" s="62"/>
      <c r="K50" s="63"/>
      <c r="L50" s="70">
        <v>0.96099999999999997</v>
      </c>
      <c r="M50" s="72"/>
      <c r="N50" s="73"/>
      <c r="O50" s="31"/>
      <c r="P50" s="77" t="str">
        <f t="shared" si="3"/>
        <v/>
      </c>
    </row>
    <row r="51" spans="1:16" x14ac:dyDescent="0.2">
      <c r="A51" s="2">
        <f t="shared" si="1"/>
        <v>424</v>
      </c>
      <c r="B51" s="4" t="s">
        <v>432</v>
      </c>
      <c r="C51" s="64" t="s">
        <v>509</v>
      </c>
      <c r="D51" s="18"/>
      <c r="E51" s="18"/>
      <c r="F51" s="18"/>
      <c r="H51" s="62"/>
      <c r="I51" s="62"/>
      <c r="J51" s="62"/>
      <c r="K51" s="63"/>
      <c r="L51" s="70">
        <v>0.78759999999999997</v>
      </c>
      <c r="M51" s="72"/>
      <c r="N51" s="73"/>
      <c r="O51" s="31"/>
      <c r="P51" s="77" t="str">
        <f t="shared" si="3"/>
        <v/>
      </c>
    </row>
    <row r="52" spans="1:16" x14ac:dyDescent="0.2">
      <c r="A52" s="2">
        <f t="shared" si="1"/>
        <v>425</v>
      </c>
      <c r="B52" s="4" t="s">
        <v>433</v>
      </c>
      <c r="C52" s="64" t="s">
        <v>509</v>
      </c>
      <c r="D52" s="18"/>
      <c r="E52" s="18"/>
      <c r="F52" s="18"/>
      <c r="H52" s="62"/>
      <c r="I52" s="62"/>
      <c r="J52" s="62"/>
      <c r="K52" s="63"/>
      <c r="L52" s="70">
        <v>0.88549999999999995</v>
      </c>
      <c r="M52" s="72"/>
      <c r="N52" s="73"/>
      <c r="O52" s="31"/>
      <c r="P52" s="77" t="str">
        <f t="shared" si="3"/>
        <v/>
      </c>
    </row>
    <row r="53" spans="1:16" x14ac:dyDescent="0.2">
      <c r="A53" s="2">
        <f t="shared" si="1"/>
        <v>426</v>
      </c>
      <c r="B53" s="4" t="s">
        <v>434</v>
      </c>
      <c r="C53" s="64" t="s">
        <v>509</v>
      </c>
      <c r="D53" s="18"/>
      <c r="E53" s="18"/>
      <c r="F53" s="18"/>
      <c r="H53" s="62"/>
      <c r="I53" s="62"/>
      <c r="J53" s="62"/>
      <c r="K53" s="63"/>
      <c r="L53" s="70">
        <v>0.92779999999999996</v>
      </c>
      <c r="M53" s="72"/>
      <c r="N53" s="73"/>
      <c r="O53" s="31"/>
      <c r="P53" s="77" t="str">
        <f t="shared" si="3"/>
        <v/>
      </c>
    </row>
    <row r="54" spans="1:16" x14ac:dyDescent="0.2">
      <c r="A54" s="2">
        <f t="shared" si="1"/>
        <v>427</v>
      </c>
      <c r="B54" s="4" t="s">
        <v>435</v>
      </c>
      <c r="C54" s="64" t="s">
        <v>509</v>
      </c>
      <c r="D54" s="18"/>
      <c r="E54" s="18"/>
      <c r="F54" s="18"/>
      <c r="H54" s="62"/>
      <c r="I54" s="62"/>
      <c r="J54" s="62"/>
      <c r="K54" s="63"/>
      <c r="L54" s="70">
        <v>0.93600000000000005</v>
      </c>
      <c r="M54" s="72"/>
      <c r="N54" s="73"/>
      <c r="O54" s="31"/>
      <c r="P54" s="77" t="str">
        <f t="shared" si="3"/>
        <v/>
      </c>
    </row>
    <row r="55" spans="1:16" x14ac:dyDescent="0.2">
      <c r="A55" s="2">
        <f t="shared" si="1"/>
        <v>428</v>
      </c>
      <c r="B55" s="4" t="s">
        <v>436</v>
      </c>
      <c r="C55" s="64" t="s">
        <v>509</v>
      </c>
      <c r="D55" s="18"/>
      <c r="E55" s="18"/>
      <c r="F55" s="18"/>
      <c r="H55" s="62"/>
      <c r="I55" s="62"/>
      <c r="J55" s="62"/>
      <c r="K55" s="63"/>
      <c r="L55" s="70">
        <v>0.46629999999999999</v>
      </c>
      <c r="M55" s="72"/>
      <c r="N55" s="73"/>
      <c r="O55" s="31"/>
      <c r="P55" s="77" t="str">
        <f t="shared" si="3"/>
        <v/>
      </c>
    </row>
    <row r="56" spans="1:16" x14ac:dyDescent="0.2">
      <c r="A56" s="2">
        <f t="shared" si="1"/>
        <v>429</v>
      </c>
      <c r="B56" s="4" t="s">
        <v>437</v>
      </c>
      <c r="C56" s="64" t="s">
        <v>509</v>
      </c>
      <c r="D56" s="18"/>
      <c r="E56" s="18"/>
      <c r="F56" s="18"/>
      <c r="H56" s="62"/>
      <c r="I56" s="62"/>
      <c r="J56" s="62"/>
      <c r="K56" s="63"/>
      <c r="L56" s="70">
        <v>8.8800000000000004E-2</v>
      </c>
      <c r="M56" s="72"/>
      <c r="N56" s="73"/>
      <c r="O56" s="31"/>
      <c r="P56" s="77" t="str">
        <f t="shared" si="3"/>
        <v/>
      </c>
    </row>
    <row r="57" spans="1:16" x14ac:dyDescent="0.2">
      <c r="A57" s="2">
        <f t="shared" si="1"/>
        <v>430</v>
      </c>
      <c r="B57" s="4" t="s">
        <v>438</v>
      </c>
      <c r="C57" s="64" t="s">
        <v>509</v>
      </c>
      <c r="D57" s="18"/>
      <c r="E57" s="18"/>
      <c r="F57" s="18"/>
      <c r="H57" s="62"/>
      <c r="I57" s="62"/>
      <c r="J57" s="62"/>
      <c r="K57" s="63"/>
      <c r="L57" s="70">
        <v>0.13339999999999999</v>
      </c>
      <c r="M57" s="72"/>
      <c r="N57" s="73"/>
      <c r="O57" s="31"/>
      <c r="P57" s="77" t="str">
        <f t="shared" si="3"/>
        <v/>
      </c>
    </row>
    <row r="58" spans="1:16" x14ac:dyDescent="0.2">
      <c r="A58" s="2">
        <f t="shared" si="1"/>
        <v>431</v>
      </c>
      <c r="B58" s="4" t="s">
        <v>439</v>
      </c>
      <c r="C58" s="64" t="s">
        <v>509</v>
      </c>
      <c r="D58" s="18"/>
      <c r="E58" s="18"/>
      <c r="F58" s="18"/>
      <c r="H58" s="62"/>
      <c r="I58" s="62"/>
      <c r="J58" s="62"/>
      <c r="K58" s="63"/>
      <c r="L58" s="70">
        <v>0.1013</v>
      </c>
      <c r="M58" s="72"/>
      <c r="N58" s="73"/>
      <c r="O58" s="31"/>
      <c r="P58" s="77" t="str">
        <f t="shared" si="3"/>
        <v/>
      </c>
    </row>
    <row r="59" spans="1:16" x14ac:dyDescent="0.2">
      <c r="A59" s="2">
        <f t="shared" si="1"/>
        <v>432</v>
      </c>
      <c r="B59" s="4" t="s">
        <v>440</v>
      </c>
      <c r="C59" s="64" t="s">
        <v>509</v>
      </c>
      <c r="D59" s="18"/>
      <c r="E59" s="18"/>
      <c r="F59" s="18"/>
      <c r="H59" s="62"/>
      <c r="I59" s="62"/>
      <c r="J59" s="62"/>
      <c r="K59" s="63"/>
      <c r="L59" s="70">
        <v>0.156</v>
      </c>
      <c r="M59" s="72"/>
      <c r="N59" s="73"/>
      <c r="O59" s="31"/>
      <c r="P59" s="77" t="str">
        <f t="shared" si="3"/>
        <v/>
      </c>
    </row>
    <row r="60" spans="1:16" x14ac:dyDescent="0.2">
      <c r="A60" s="2">
        <f t="shared" si="1"/>
        <v>433</v>
      </c>
      <c r="B60" s="4" t="s">
        <v>441</v>
      </c>
      <c r="C60" s="64" t="s">
        <v>509</v>
      </c>
      <c r="D60" s="18"/>
      <c r="E60" s="18"/>
      <c r="F60" s="18"/>
      <c r="H60" s="62"/>
      <c r="I60" s="62"/>
      <c r="J60" s="62"/>
      <c r="K60" s="63"/>
      <c r="L60" s="70">
        <v>0.72230000000000005</v>
      </c>
      <c r="M60" s="72"/>
      <c r="N60" s="73"/>
      <c r="O60" s="31"/>
      <c r="P60" s="77" t="str">
        <f t="shared" si="3"/>
        <v/>
      </c>
    </row>
    <row r="61" spans="1:16" x14ac:dyDescent="0.2">
      <c r="A61" s="2">
        <f t="shared" si="1"/>
        <v>434</v>
      </c>
      <c r="B61" s="4" t="s">
        <v>442</v>
      </c>
      <c r="C61" s="64" t="s">
        <v>509</v>
      </c>
      <c r="D61" s="18"/>
      <c r="E61" s="18"/>
      <c r="F61" s="18"/>
      <c r="H61" s="62"/>
      <c r="I61" s="62"/>
      <c r="J61" s="62"/>
      <c r="K61" s="63"/>
      <c r="L61" s="70">
        <v>0.96030000000000004</v>
      </c>
      <c r="M61" s="72"/>
      <c r="N61" s="73"/>
      <c r="O61" s="31"/>
      <c r="P61" s="77" t="str">
        <f t="shared" si="3"/>
        <v/>
      </c>
    </row>
    <row r="62" spans="1:16" x14ac:dyDescent="0.2">
      <c r="A62" s="2">
        <f t="shared" si="1"/>
        <v>435</v>
      </c>
      <c r="B62" s="4" t="s">
        <v>443</v>
      </c>
      <c r="C62" s="64" t="s">
        <v>509</v>
      </c>
      <c r="D62" s="18"/>
      <c r="E62" s="18"/>
      <c r="F62" s="18"/>
      <c r="H62" s="62"/>
      <c r="I62" s="62"/>
      <c r="J62" s="62"/>
      <c r="K62" s="63"/>
      <c r="L62" s="70">
        <v>0.9859</v>
      </c>
      <c r="M62" s="72"/>
      <c r="N62" s="73"/>
      <c r="O62" s="31"/>
      <c r="P62" s="77" t="str">
        <f t="shared" si="3"/>
        <v/>
      </c>
    </row>
    <row r="63" spans="1:16" x14ac:dyDescent="0.2">
      <c r="A63" s="2">
        <f t="shared" si="1"/>
        <v>436</v>
      </c>
      <c r="B63" s="4" t="s">
        <v>444</v>
      </c>
      <c r="C63" s="64" t="s">
        <v>509</v>
      </c>
      <c r="D63" s="18"/>
      <c r="E63" s="18"/>
      <c r="F63" s="18"/>
      <c r="H63" s="62"/>
      <c r="I63" s="62"/>
      <c r="J63" s="62"/>
      <c r="K63" s="63"/>
      <c r="L63" s="70">
        <v>0.96460000000000001</v>
      </c>
      <c r="M63" s="72"/>
      <c r="N63" s="73"/>
      <c r="O63" s="31"/>
      <c r="P63" s="77" t="str">
        <f t="shared" si="3"/>
        <v/>
      </c>
    </row>
    <row r="64" spans="1:16" x14ac:dyDescent="0.2">
      <c r="A64" s="2">
        <f t="shared" si="1"/>
        <v>437</v>
      </c>
      <c r="B64" s="4" t="s">
        <v>445</v>
      </c>
      <c r="C64" s="64" t="s">
        <v>509</v>
      </c>
      <c r="D64" s="18"/>
      <c r="E64" s="18"/>
      <c r="F64" s="18"/>
      <c r="H64" s="62"/>
      <c r="I64" s="62"/>
      <c r="J64" s="62"/>
      <c r="K64" s="63"/>
      <c r="L64" s="70">
        <v>0.94599999999999995</v>
      </c>
      <c r="M64" s="72"/>
      <c r="N64" s="73"/>
      <c r="O64" s="31"/>
      <c r="P64" s="77" t="str">
        <f t="shared" si="3"/>
        <v/>
      </c>
    </row>
    <row r="65" spans="1:16" x14ac:dyDescent="0.2">
      <c r="A65" s="2">
        <f t="shared" si="1"/>
        <v>438</v>
      </c>
      <c r="B65" s="4" t="s">
        <v>446</v>
      </c>
      <c r="C65" s="64" t="s">
        <v>509</v>
      </c>
      <c r="D65" s="18"/>
      <c r="E65" s="18"/>
      <c r="F65" s="18"/>
      <c r="H65" s="62"/>
      <c r="I65" s="62"/>
      <c r="J65" s="62"/>
      <c r="K65" s="63"/>
      <c r="L65" s="70">
        <v>0.45650000000000002</v>
      </c>
      <c r="M65" s="72"/>
      <c r="N65" s="73"/>
      <c r="O65" s="31"/>
      <c r="P65" s="77" t="str">
        <f t="shared" si="3"/>
        <v/>
      </c>
    </row>
    <row r="66" spans="1:16" x14ac:dyDescent="0.2">
      <c r="A66" s="2">
        <f t="shared" si="1"/>
        <v>439</v>
      </c>
      <c r="B66" s="4" t="s">
        <v>447</v>
      </c>
      <c r="C66" s="64" t="s">
        <v>509</v>
      </c>
      <c r="D66" s="18"/>
      <c r="E66" s="18"/>
      <c r="F66" s="18"/>
      <c r="H66" s="62"/>
      <c r="I66" s="62"/>
      <c r="J66" s="62"/>
      <c r="K66" s="63"/>
      <c r="L66" s="70">
        <v>0.68420000000000003</v>
      </c>
      <c r="M66" s="72"/>
      <c r="N66" s="73"/>
      <c r="O66" s="31"/>
      <c r="P66" s="77" t="str">
        <f t="shared" si="3"/>
        <v/>
      </c>
    </row>
    <row r="67" spans="1:16" x14ac:dyDescent="0.2">
      <c r="A67" s="2">
        <f t="shared" si="1"/>
        <v>440</v>
      </c>
      <c r="B67" s="4" t="s">
        <v>448</v>
      </c>
      <c r="C67" s="64" t="s">
        <v>509</v>
      </c>
      <c r="D67" s="18"/>
      <c r="E67" s="18"/>
      <c r="F67" s="18"/>
      <c r="H67" s="62"/>
      <c r="I67" s="62"/>
      <c r="J67" s="62"/>
      <c r="K67" s="63"/>
      <c r="L67" s="70">
        <v>0.67549999999999999</v>
      </c>
      <c r="M67" s="72"/>
      <c r="N67" s="73"/>
      <c r="O67" s="31"/>
      <c r="P67" s="77" t="str">
        <f t="shared" si="3"/>
        <v/>
      </c>
    </row>
    <row r="68" spans="1:16" x14ac:dyDescent="0.2">
      <c r="A68" s="2">
        <f t="shared" si="1"/>
        <v>441</v>
      </c>
      <c r="B68" s="4" t="s">
        <v>449</v>
      </c>
      <c r="C68" s="64" t="s">
        <v>509</v>
      </c>
      <c r="D68" s="18"/>
      <c r="E68" s="18"/>
      <c r="F68" s="18"/>
      <c r="H68" s="62"/>
      <c r="I68" s="62"/>
      <c r="J68" s="62"/>
      <c r="K68" s="63"/>
      <c r="L68" s="70">
        <v>0.35980000000000001</v>
      </c>
      <c r="M68" s="72"/>
      <c r="N68" s="73"/>
      <c r="O68" s="31"/>
      <c r="P68" s="77" t="str">
        <f t="shared" si="3"/>
        <v/>
      </c>
    </row>
    <row r="69" spans="1:16" x14ac:dyDescent="0.2">
      <c r="A69" s="2">
        <f t="shared" si="1"/>
        <v>442</v>
      </c>
      <c r="B69" s="4" t="s">
        <v>450</v>
      </c>
      <c r="C69" s="64" t="s">
        <v>509</v>
      </c>
      <c r="D69" s="18"/>
      <c r="E69" s="18"/>
      <c r="F69" s="18"/>
      <c r="H69" s="62"/>
      <c r="I69" s="62"/>
      <c r="J69" s="62"/>
      <c r="K69" s="63"/>
      <c r="L69" s="70">
        <v>0.61129999999999995</v>
      </c>
      <c r="M69" s="72"/>
      <c r="N69" s="73"/>
      <c r="O69" s="31"/>
      <c r="P69" s="77" t="str">
        <f t="shared" si="3"/>
        <v/>
      </c>
    </row>
    <row r="70" spans="1:16" x14ac:dyDescent="0.2">
      <c r="A70" s="2">
        <f t="shared" ref="A70:A119" si="4">A69+1</f>
        <v>443</v>
      </c>
      <c r="B70" s="4" t="s">
        <v>451</v>
      </c>
      <c r="C70" s="64" t="s">
        <v>509</v>
      </c>
      <c r="D70" s="18"/>
      <c r="E70" s="18"/>
      <c r="F70" s="18"/>
      <c r="H70" s="62"/>
      <c r="I70" s="62"/>
      <c r="J70" s="62"/>
      <c r="K70" s="63"/>
      <c r="L70" s="70">
        <v>0.89959999999999996</v>
      </c>
      <c r="M70" s="72"/>
      <c r="N70" s="73"/>
      <c r="O70" s="31"/>
      <c r="P70" s="77" t="str">
        <f t="shared" si="3"/>
        <v/>
      </c>
    </row>
    <row r="71" spans="1:16" x14ac:dyDescent="0.2">
      <c r="A71" s="2">
        <f t="shared" si="4"/>
        <v>444</v>
      </c>
      <c r="B71" s="4" t="s">
        <v>452</v>
      </c>
      <c r="C71" s="64" t="s">
        <v>509</v>
      </c>
      <c r="D71" s="18"/>
      <c r="E71" s="18"/>
      <c r="F71" s="18"/>
      <c r="H71" s="62"/>
      <c r="I71" s="62"/>
      <c r="J71" s="62"/>
      <c r="K71" s="63"/>
      <c r="L71" s="70">
        <v>0.88639999999999997</v>
      </c>
      <c r="M71" s="72"/>
      <c r="N71" s="73"/>
      <c r="O71" s="31"/>
      <c r="P71" s="77" t="str">
        <f t="shared" si="3"/>
        <v/>
      </c>
    </row>
    <row r="72" spans="1:16" x14ac:dyDescent="0.2">
      <c r="A72" s="2">
        <f t="shared" si="4"/>
        <v>445</v>
      </c>
      <c r="B72" s="4" t="s">
        <v>453</v>
      </c>
      <c r="C72" s="64" t="s">
        <v>509</v>
      </c>
      <c r="D72" s="18"/>
      <c r="E72" s="18"/>
      <c r="F72" s="18"/>
      <c r="H72" s="62"/>
      <c r="I72" s="62"/>
      <c r="J72" s="62"/>
      <c r="K72" s="63"/>
      <c r="L72" s="70">
        <v>0.95250000000000001</v>
      </c>
      <c r="M72" s="72"/>
      <c r="N72" s="73"/>
      <c r="O72" s="31"/>
      <c r="P72" s="77" t="str">
        <f t="shared" si="3"/>
        <v/>
      </c>
    </row>
    <row r="73" spans="1:16" x14ac:dyDescent="0.2">
      <c r="A73" s="2">
        <f t="shared" si="4"/>
        <v>446</v>
      </c>
      <c r="B73" s="4" t="s">
        <v>454</v>
      </c>
      <c r="C73" s="64" t="s">
        <v>509</v>
      </c>
      <c r="D73" s="18"/>
      <c r="E73" s="18"/>
      <c r="F73" s="18"/>
      <c r="H73" s="62"/>
      <c r="I73" s="62"/>
      <c r="J73" s="62"/>
      <c r="K73" s="63"/>
      <c r="L73" s="70"/>
      <c r="M73" s="72"/>
      <c r="N73" s="73"/>
      <c r="O73" s="31"/>
      <c r="P73" s="77" t="str">
        <f t="shared" si="3"/>
        <v/>
      </c>
    </row>
    <row r="74" spans="1:16" x14ac:dyDescent="0.2">
      <c r="A74" s="2">
        <f t="shared" si="4"/>
        <v>447</v>
      </c>
      <c r="B74" s="4" t="s">
        <v>455</v>
      </c>
      <c r="C74" s="64" t="s">
        <v>509</v>
      </c>
      <c r="D74" s="18"/>
      <c r="E74" s="18"/>
      <c r="F74" s="18"/>
      <c r="H74" s="62"/>
      <c r="I74" s="62"/>
      <c r="J74" s="62"/>
      <c r="K74" s="63"/>
      <c r="L74" s="70">
        <v>0.5151</v>
      </c>
      <c r="M74" s="72"/>
      <c r="N74" s="73"/>
      <c r="O74" s="31"/>
      <c r="P74" s="77" t="str">
        <f t="shared" si="3"/>
        <v/>
      </c>
    </row>
    <row r="75" spans="1:16" x14ac:dyDescent="0.2">
      <c r="A75" s="2">
        <f t="shared" si="4"/>
        <v>448</v>
      </c>
      <c r="B75" s="4" t="s">
        <v>456</v>
      </c>
      <c r="C75" s="64" t="s">
        <v>509</v>
      </c>
      <c r="D75" s="18"/>
      <c r="E75" s="18"/>
      <c r="F75" s="18"/>
      <c r="H75" s="62"/>
      <c r="I75" s="62"/>
      <c r="J75" s="62"/>
      <c r="K75" s="63"/>
      <c r="L75" s="70">
        <v>0.99690000000000001</v>
      </c>
      <c r="M75" s="72"/>
      <c r="N75" s="73"/>
      <c r="O75" s="31"/>
      <c r="P75" s="77" t="str">
        <f t="shared" si="3"/>
        <v/>
      </c>
    </row>
    <row r="76" spans="1:16" x14ac:dyDescent="0.2">
      <c r="A76" s="2">
        <f t="shared" si="4"/>
        <v>449</v>
      </c>
      <c r="B76" s="4" t="s">
        <v>457</v>
      </c>
      <c r="C76" s="64" t="s">
        <v>509</v>
      </c>
      <c r="D76" s="18"/>
      <c r="E76" s="18"/>
      <c r="F76" s="18"/>
      <c r="L76" s="70">
        <v>0.7107</v>
      </c>
      <c r="M76" s="70"/>
      <c r="N76" s="73"/>
      <c r="O76" s="31"/>
      <c r="P76" s="77" t="str">
        <f t="shared" si="3"/>
        <v/>
      </c>
    </row>
    <row r="77" spans="1:16" x14ac:dyDescent="0.2">
      <c r="A77" s="2">
        <f t="shared" si="4"/>
        <v>450</v>
      </c>
      <c r="B77" s="4" t="s">
        <v>458</v>
      </c>
      <c r="C77" s="64" t="s">
        <v>509</v>
      </c>
      <c r="D77" s="18"/>
      <c r="E77" s="18"/>
      <c r="F77" s="18"/>
      <c r="L77" s="70">
        <v>0.74319999999999997</v>
      </c>
      <c r="M77" s="70"/>
      <c r="N77" s="73"/>
      <c r="O77" s="31"/>
      <c r="P77" s="77" t="str">
        <f t="shared" si="3"/>
        <v/>
      </c>
    </row>
    <row r="78" spans="1:16" x14ac:dyDescent="0.2">
      <c r="A78" s="2">
        <f t="shared" si="4"/>
        <v>451</v>
      </c>
      <c r="B78" s="4" t="s">
        <v>459</v>
      </c>
      <c r="C78" s="64" t="s">
        <v>509</v>
      </c>
      <c r="D78" s="18"/>
      <c r="E78" s="18"/>
      <c r="F78" s="18"/>
      <c r="L78" s="70">
        <v>0.35410000000000003</v>
      </c>
      <c r="M78" s="70"/>
      <c r="N78" s="73"/>
      <c r="O78" s="31"/>
      <c r="P78" s="77" t="str">
        <f t="shared" si="3"/>
        <v/>
      </c>
    </row>
    <row r="79" spans="1:16" x14ac:dyDescent="0.2">
      <c r="A79" s="2">
        <f t="shared" si="4"/>
        <v>452</v>
      </c>
      <c r="B79" s="4" t="s">
        <v>460</v>
      </c>
      <c r="C79" s="64" t="s">
        <v>509</v>
      </c>
      <c r="D79" s="18"/>
      <c r="E79" s="18"/>
      <c r="F79" s="18"/>
      <c r="L79" s="70">
        <v>0.16370000000000001</v>
      </c>
      <c r="M79" s="70"/>
      <c r="N79" s="73"/>
      <c r="O79" s="31"/>
      <c r="P79" s="77" t="str">
        <f t="shared" si="3"/>
        <v/>
      </c>
    </row>
    <row r="80" spans="1:16" x14ac:dyDescent="0.2">
      <c r="A80" s="2">
        <f t="shared" si="4"/>
        <v>453</v>
      </c>
      <c r="B80" s="4" t="s">
        <v>461</v>
      </c>
      <c r="C80" s="64" t="s">
        <v>509</v>
      </c>
      <c r="D80" s="18"/>
      <c r="E80" s="18"/>
      <c r="F80" s="18"/>
      <c r="L80" s="70">
        <v>0.96619999999999995</v>
      </c>
      <c r="M80" s="70"/>
      <c r="N80" s="73"/>
      <c r="O80" s="31"/>
      <c r="P80" s="77" t="str">
        <f t="shared" si="3"/>
        <v/>
      </c>
    </row>
    <row r="81" spans="1:16" x14ac:dyDescent="0.2">
      <c r="A81" s="2">
        <f t="shared" si="4"/>
        <v>454</v>
      </c>
      <c r="B81" s="4" t="s">
        <v>462</v>
      </c>
      <c r="C81" s="64" t="s">
        <v>509</v>
      </c>
      <c r="D81" s="18"/>
      <c r="E81" s="18"/>
      <c r="F81" s="18"/>
      <c r="L81" s="70"/>
      <c r="M81" s="70"/>
      <c r="N81" s="73"/>
      <c r="O81" s="31"/>
      <c r="P81" s="77" t="str">
        <f t="shared" si="3"/>
        <v/>
      </c>
    </row>
    <row r="82" spans="1:16" x14ac:dyDescent="0.2">
      <c r="A82" s="2">
        <f t="shared" si="4"/>
        <v>455</v>
      </c>
      <c r="B82" s="4" t="s">
        <v>463</v>
      </c>
      <c r="C82" s="64" t="s">
        <v>509</v>
      </c>
      <c r="D82" s="18"/>
      <c r="E82" s="18"/>
      <c r="F82" s="18"/>
      <c r="L82" s="70">
        <v>0.18210000000000001</v>
      </c>
      <c r="M82" s="70"/>
      <c r="N82" s="73"/>
      <c r="O82" s="31"/>
      <c r="P82" s="77" t="str">
        <f t="shared" si="3"/>
        <v/>
      </c>
    </row>
    <row r="83" spans="1:16" x14ac:dyDescent="0.2">
      <c r="A83" s="2">
        <f t="shared" si="4"/>
        <v>456</v>
      </c>
      <c r="B83" s="4" t="s">
        <v>464</v>
      </c>
      <c r="C83" s="64" t="s">
        <v>509</v>
      </c>
      <c r="D83" s="18"/>
      <c r="E83" s="18"/>
      <c r="F83" s="18"/>
      <c r="L83" s="70">
        <v>0.99829999999999997</v>
      </c>
      <c r="M83" s="70"/>
      <c r="N83" s="73"/>
      <c r="O83" s="31"/>
      <c r="P83" s="77" t="str">
        <f t="shared" si="3"/>
        <v/>
      </c>
    </row>
    <row r="84" spans="1:16" x14ac:dyDescent="0.2">
      <c r="A84" s="2">
        <f t="shared" si="4"/>
        <v>457</v>
      </c>
      <c r="B84" s="4" t="s">
        <v>465</v>
      </c>
      <c r="C84" s="64" t="s">
        <v>509</v>
      </c>
      <c r="D84" s="18"/>
      <c r="E84" s="18"/>
      <c r="F84" s="18"/>
      <c r="L84" s="70">
        <v>0.27139999999999997</v>
      </c>
      <c r="M84" s="70"/>
      <c r="N84" s="73"/>
      <c r="O84" s="31"/>
      <c r="P84" s="77" t="str">
        <f t="shared" si="3"/>
        <v/>
      </c>
    </row>
    <row r="85" spans="1:16" x14ac:dyDescent="0.2">
      <c r="A85" s="2">
        <f t="shared" si="4"/>
        <v>458</v>
      </c>
      <c r="B85" s="4" t="s">
        <v>466</v>
      </c>
      <c r="C85" s="64" t="s">
        <v>509</v>
      </c>
      <c r="D85" s="18"/>
      <c r="E85" s="18"/>
      <c r="F85" s="18"/>
      <c r="L85" s="70">
        <v>0.84519999999999995</v>
      </c>
      <c r="M85" s="70"/>
      <c r="N85" s="73"/>
      <c r="O85" s="31"/>
      <c r="P85" s="77" t="str">
        <f t="shared" si="3"/>
        <v/>
      </c>
    </row>
    <row r="86" spans="1:16" x14ac:dyDescent="0.2">
      <c r="A86" s="2">
        <f t="shared" si="4"/>
        <v>459</v>
      </c>
      <c r="B86" s="4" t="s">
        <v>467</v>
      </c>
      <c r="C86" s="64" t="s">
        <v>509</v>
      </c>
      <c r="D86" s="18"/>
      <c r="E86" s="18"/>
      <c r="F86" s="18"/>
      <c r="L86" s="70">
        <v>0.33389999999999997</v>
      </c>
      <c r="M86" s="70"/>
      <c r="N86" s="73"/>
      <c r="O86" s="31"/>
      <c r="P86" s="77" t="str">
        <f t="shared" si="3"/>
        <v/>
      </c>
    </row>
    <row r="87" spans="1:16" x14ac:dyDescent="0.2">
      <c r="A87" s="2">
        <f t="shared" si="4"/>
        <v>460</v>
      </c>
      <c r="B87" s="4" t="s">
        <v>468</v>
      </c>
      <c r="C87" s="64" t="s">
        <v>509</v>
      </c>
      <c r="D87" s="18"/>
      <c r="E87" s="18"/>
      <c r="F87" s="18"/>
      <c r="L87" s="70">
        <v>0.89280000000000004</v>
      </c>
      <c r="M87" s="70"/>
      <c r="N87" s="73"/>
      <c r="O87" s="31"/>
      <c r="P87" s="77" t="str">
        <f t="shared" si="3"/>
        <v/>
      </c>
    </row>
    <row r="88" spans="1:16" x14ac:dyDescent="0.2">
      <c r="A88" s="2">
        <f t="shared" si="4"/>
        <v>461</v>
      </c>
      <c r="B88" s="4" t="s">
        <v>469</v>
      </c>
      <c r="C88" s="64" t="s">
        <v>509</v>
      </c>
      <c r="D88" s="18"/>
      <c r="E88" s="18"/>
      <c r="F88" s="18"/>
      <c r="L88" s="70">
        <v>0.87539999999999996</v>
      </c>
      <c r="M88" s="70"/>
      <c r="N88" s="73"/>
      <c r="O88" s="31"/>
      <c r="P88" s="77" t="str">
        <f t="shared" si="3"/>
        <v/>
      </c>
    </row>
    <row r="89" spans="1:16" x14ac:dyDescent="0.2">
      <c r="A89" s="2">
        <f t="shared" si="4"/>
        <v>462</v>
      </c>
      <c r="B89" s="4" t="s">
        <v>470</v>
      </c>
      <c r="C89" s="64" t="s">
        <v>509</v>
      </c>
      <c r="D89" s="18"/>
      <c r="E89" s="18"/>
      <c r="F89" s="18"/>
      <c r="L89" s="70">
        <v>0.89280000000000004</v>
      </c>
      <c r="M89" s="70"/>
      <c r="N89" s="73"/>
      <c r="O89" s="31"/>
      <c r="P89" s="77" t="str">
        <f t="shared" ref="P89:P119" si="5">IF(SUM(O89:O89)=0,"",AVERAGE(O89:O89))</f>
        <v/>
      </c>
    </row>
    <row r="90" spans="1:16" x14ac:dyDescent="0.2">
      <c r="A90" s="2">
        <f t="shared" si="4"/>
        <v>463</v>
      </c>
      <c r="B90" s="4" t="s">
        <v>471</v>
      </c>
      <c r="C90" s="64" t="s">
        <v>509</v>
      </c>
      <c r="D90" s="18"/>
      <c r="E90" s="18"/>
      <c r="F90" s="18"/>
      <c r="L90" s="70"/>
      <c r="M90" s="70"/>
      <c r="N90" s="75"/>
      <c r="O90" s="31"/>
      <c r="P90" s="77" t="str">
        <f t="shared" si="5"/>
        <v/>
      </c>
    </row>
    <row r="91" spans="1:16" x14ac:dyDescent="0.2">
      <c r="A91" s="2">
        <f t="shared" si="4"/>
        <v>464</v>
      </c>
      <c r="B91" s="4" t="s">
        <v>472</v>
      </c>
      <c r="C91" s="64" t="s">
        <v>509</v>
      </c>
      <c r="D91" s="18"/>
      <c r="E91" s="18"/>
      <c r="F91" s="18"/>
      <c r="L91" s="70">
        <v>0.90069999999999995</v>
      </c>
      <c r="M91" s="70"/>
      <c r="N91" s="75"/>
      <c r="O91" s="31"/>
      <c r="P91" s="77" t="str">
        <f t="shared" si="5"/>
        <v/>
      </c>
    </row>
    <row r="92" spans="1:16" x14ac:dyDescent="0.2">
      <c r="A92" s="2">
        <f t="shared" si="4"/>
        <v>465</v>
      </c>
      <c r="B92" s="4" t="s">
        <v>473</v>
      </c>
      <c r="C92" s="64" t="s">
        <v>509</v>
      </c>
      <c r="D92" s="18"/>
      <c r="E92" s="18"/>
      <c r="F92" s="18"/>
      <c r="L92" s="70">
        <v>0.65810000000000002</v>
      </c>
      <c r="M92" s="70"/>
      <c r="N92" s="76"/>
      <c r="O92" s="31"/>
      <c r="P92" s="77" t="str">
        <f t="shared" si="5"/>
        <v/>
      </c>
    </row>
    <row r="93" spans="1:16" x14ac:dyDescent="0.2">
      <c r="A93" s="2">
        <f t="shared" si="4"/>
        <v>466</v>
      </c>
      <c r="B93" s="4" t="s">
        <v>474</v>
      </c>
      <c r="C93" s="64" t="s">
        <v>509</v>
      </c>
      <c r="D93" s="18"/>
      <c r="E93" s="18"/>
      <c r="F93" s="18"/>
      <c r="L93" s="70">
        <v>0.88900000000000001</v>
      </c>
      <c r="M93" s="70"/>
      <c r="N93" s="73"/>
      <c r="O93" s="31"/>
      <c r="P93" s="77" t="str">
        <f t="shared" si="5"/>
        <v/>
      </c>
    </row>
    <row r="94" spans="1:16" x14ac:dyDescent="0.2">
      <c r="A94" s="2">
        <f t="shared" si="4"/>
        <v>467</v>
      </c>
      <c r="B94" s="4" t="s">
        <v>475</v>
      </c>
      <c r="C94" s="64" t="s">
        <v>509</v>
      </c>
      <c r="D94" s="18"/>
      <c r="E94" s="18"/>
      <c r="F94" s="18"/>
      <c r="L94" s="70">
        <v>0.86370000000000002</v>
      </c>
      <c r="M94" s="70"/>
      <c r="N94" s="73"/>
      <c r="O94" s="31"/>
      <c r="P94" s="77" t="str">
        <f t="shared" si="5"/>
        <v/>
      </c>
    </row>
    <row r="95" spans="1:16" x14ac:dyDescent="0.2">
      <c r="A95" s="2">
        <f t="shared" si="4"/>
        <v>468</v>
      </c>
      <c r="B95" s="4" t="s">
        <v>476</v>
      </c>
      <c r="C95" s="64" t="s">
        <v>509</v>
      </c>
      <c r="D95" s="18"/>
      <c r="E95" s="18"/>
      <c r="F95" s="18"/>
      <c r="L95" s="70">
        <v>0.58899999999999997</v>
      </c>
      <c r="M95" s="70"/>
      <c r="N95" s="73"/>
      <c r="O95" s="31"/>
      <c r="P95" s="77" t="str">
        <f t="shared" si="5"/>
        <v/>
      </c>
    </row>
    <row r="96" spans="1:16" ht="16.5" customHeight="1" x14ac:dyDescent="0.2">
      <c r="A96" s="2">
        <f t="shared" si="4"/>
        <v>469</v>
      </c>
      <c r="B96" s="4" t="s">
        <v>477</v>
      </c>
      <c r="C96" s="64" t="s">
        <v>509</v>
      </c>
      <c r="D96" s="18"/>
      <c r="E96" s="18"/>
      <c r="F96" s="18"/>
      <c r="L96" s="70">
        <v>0.91669999999999996</v>
      </c>
      <c r="M96" s="70"/>
      <c r="N96" s="73"/>
      <c r="O96" s="31"/>
      <c r="P96" s="77" t="str">
        <f t="shared" si="5"/>
        <v/>
      </c>
    </row>
    <row r="97" spans="1:16" x14ac:dyDescent="0.2">
      <c r="A97" s="2">
        <f t="shared" si="4"/>
        <v>470</v>
      </c>
      <c r="B97" s="4" t="s">
        <v>478</v>
      </c>
      <c r="C97" s="64" t="s">
        <v>509</v>
      </c>
      <c r="D97" s="18"/>
      <c r="E97" s="18"/>
      <c r="F97" s="18"/>
      <c r="L97" s="70">
        <v>0.72640000000000005</v>
      </c>
      <c r="M97" s="70"/>
      <c r="N97" s="73"/>
      <c r="O97" s="31"/>
      <c r="P97" s="77" t="str">
        <f t="shared" si="5"/>
        <v/>
      </c>
    </row>
    <row r="98" spans="1:16" x14ac:dyDescent="0.2">
      <c r="A98" s="2">
        <f t="shared" si="4"/>
        <v>471</v>
      </c>
      <c r="B98" s="4" t="s">
        <v>479</v>
      </c>
      <c r="C98" s="64" t="s">
        <v>509</v>
      </c>
      <c r="D98" s="18"/>
      <c r="E98" s="18"/>
      <c r="F98" s="18"/>
      <c r="L98" s="70"/>
      <c r="M98" s="70"/>
      <c r="N98" s="73"/>
      <c r="O98" s="31"/>
      <c r="P98" s="77" t="str">
        <f t="shared" si="5"/>
        <v/>
      </c>
    </row>
    <row r="99" spans="1:16" x14ac:dyDescent="0.2">
      <c r="A99" s="2">
        <f t="shared" si="4"/>
        <v>472</v>
      </c>
      <c r="B99" s="4" t="s">
        <v>480</v>
      </c>
      <c r="C99" s="64" t="s">
        <v>509</v>
      </c>
      <c r="D99" s="18"/>
      <c r="E99" s="18"/>
      <c r="F99" s="18"/>
      <c r="L99" s="70">
        <v>0.87160000000000004</v>
      </c>
      <c r="M99" s="70"/>
      <c r="N99" s="73"/>
      <c r="O99" s="31"/>
      <c r="P99" s="77" t="str">
        <f t="shared" si="5"/>
        <v/>
      </c>
    </row>
    <row r="100" spans="1:16" x14ac:dyDescent="0.2">
      <c r="A100" s="2">
        <f t="shared" si="4"/>
        <v>473</v>
      </c>
      <c r="B100" s="4" t="s">
        <v>481</v>
      </c>
      <c r="C100" s="64" t="s">
        <v>509</v>
      </c>
      <c r="D100" s="18"/>
      <c r="E100" s="18"/>
      <c r="F100" s="18"/>
      <c r="L100" s="70">
        <v>0.31259999999999999</v>
      </c>
      <c r="M100" s="70"/>
      <c r="N100" s="73"/>
      <c r="O100" s="31"/>
      <c r="P100" s="77" t="str">
        <f t="shared" si="5"/>
        <v/>
      </c>
    </row>
    <row r="101" spans="1:16" x14ac:dyDescent="0.2">
      <c r="A101" s="2">
        <f t="shared" si="4"/>
        <v>474</v>
      </c>
      <c r="B101" s="4" t="s">
        <v>482</v>
      </c>
      <c r="C101" s="64" t="s">
        <v>509</v>
      </c>
      <c r="D101" s="18"/>
      <c r="E101" s="18"/>
      <c r="F101" s="18"/>
      <c r="L101" s="70">
        <v>0.85219999999999996</v>
      </c>
      <c r="M101" s="70"/>
      <c r="N101" s="73"/>
      <c r="O101" s="31"/>
      <c r="P101" s="77" t="str">
        <f t="shared" si="5"/>
        <v/>
      </c>
    </row>
    <row r="102" spans="1:16" x14ac:dyDescent="0.2">
      <c r="A102" s="2">
        <f t="shared" si="4"/>
        <v>475</v>
      </c>
      <c r="B102" s="4" t="s">
        <v>483</v>
      </c>
      <c r="C102" s="64" t="s">
        <v>509</v>
      </c>
      <c r="D102" s="18"/>
      <c r="E102" s="18"/>
      <c r="F102" s="18"/>
      <c r="L102" s="70">
        <v>2.5399999999999999E-2</v>
      </c>
      <c r="M102" s="70"/>
      <c r="N102" s="73"/>
      <c r="O102" s="31"/>
      <c r="P102" s="77" t="str">
        <f t="shared" si="5"/>
        <v/>
      </c>
    </row>
    <row r="103" spans="1:16" x14ac:dyDescent="0.2">
      <c r="A103" s="2">
        <f t="shared" si="4"/>
        <v>476</v>
      </c>
      <c r="B103" s="4" t="s">
        <v>484</v>
      </c>
      <c r="C103" s="64" t="s">
        <v>509</v>
      </c>
      <c r="D103" s="18"/>
      <c r="E103" s="18"/>
      <c r="F103" s="18"/>
      <c r="L103" s="70">
        <v>0.95179999999999998</v>
      </c>
      <c r="M103" s="70"/>
      <c r="N103" s="73"/>
      <c r="O103" s="31"/>
      <c r="P103" s="77" t="str">
        <f t="shared" si="5"/>
        <v/>
      </c>
    </row>
    <row r="104" spans="1:16" x14ac:dyDescent="0.2">
      <c r="A104" s="2">
        <f t="shared" si="4"/>
        <v>477</v>
      </c>
      <c r="B104" s="4" t="s">
        <v>485</v>
      </c>
      <c r="C104" s="64" t="s">
        <v>509</v>
      </c>
      <c r="D104" s="18"/>
      <c r="E104" s="18"/>
      <c r="F104" s="18"/>
      <c r="L104" s="70">
        <v>0.34379999999999999</v>
      </c>
      <c r="M104" s="70"/>
      <c r="N104" s="73"/>
      <c r="O104" s="31"/>
      <c r="P104" s="77" t="str">
        <f t="shared" si="5"/>
        <v/>
      </c>
    </row>
    <row r="105" spans="1:16" x14ac:dyDescent="0.2">
      <c r="A105" s="2">
        <f t="shared" si="4"/>
        <v>478</v>
      </c>
      <c r="B105" s="4" t="s">
        <v>486</v>
      </c>
      <c r="C105" s="64" t="s">
        <v>509</v>
      </c>
      <c r="D105" s="18"/>
      <c r="E105" s="18"/>
      <c r="F105" s="18"/>
      <c r="L105" s="70">
        <v>0.35239999999999999</v>
      </c>
      <c r="M105" s="70"/>
      <c r="N105" s="73"/>
      <c r="O105" s="31"/>
      <c r="P105" s="77" t="str">
        <f t="shared" si="5"/>
        <v/>
      </c>
    </row>
    <row r="106" spans="1:16" x14ac:dyDescent="0.2">
      <c r="A106" s="2">
        <f t="shared" si="4"/>
        <v>479</v>
      </c>
      <c r="B106" s="4" t="s">
        <v>487</v>
      </c>
      <c r="C106" s="64" t="s">
        <v>509</v>
      </c>
      <c r="D106" s="18"/>
      <c r="E106" s="18"/>
      <c r="F106" s="18"/>
      <c r="L106" s="70">
        <v>0.56910000000000005</v>
      </c>
      <c r="M106" s="70"/>
      <c r="N106" s="73"/>
      <c r="O106" s="31"/>
      <c r="P106" s="77" t="str">
        <f t="shared" si="5"/>
        <v/>
      </c>
    </row>
    <row r="107" spans="1:16" x14ac:dyDescent="0.2">
      <c r="A107" s="2">
        <f t="shared" si="4"/>
        <v>480</v>
      </c>
      <c r="B107" s="4" t="s">
        <v>488</v>
      </c>
      <c r="C107" s="64" t="s">
        <v>509</v>
      </c>
      <c r="D107" s="18"/>
      <c r="E107" s="18"/>
      <c r="F107" s="18"/>
      <c r="L107" s="70">
        <v>0.51780000000000004</v>
      </c>
      <c r="M107" s="70"/>
      <c r="N107" s="73"/>
      <c r="O107" s="31"/>
      <c r="P107" s="77" t="str">
        <f t="shared" si="5"/>
        <v/>
      </c>
    </row>
    <row r="108" spans="1:16" x14ac:dyDescent="0.2">
      <c r="A108" s="2">
        <f t="shared" si="4"/>
        <v>481</v>
      </c>
      <c r="B108" s="4" t="s">
        <v>489</v>
      </c>
      <c r="C108" s="64" t="s">
        <v>509</v>
      </c>
      <c r="D108" s="18"/>
      <c r="E108" s="18"/>
      <c r="F108" s="18"/>
      <c r="L108" s="70">
        <v>0.375</v>
      </c>
      <c r="M108" s="70"/>
      <c r="N108" s="73"/>
      <c r="O108" s="31"/>
      <c r="P108" s="77" t="str">
        <f t="shared" si="5"/>
        <v/>
      </c>
    </row>
    <row r="109" spans="1:16" x14ac:dyDescent="0.2">
      <c r="A109" s="2">
        <f t="shared" si="4"/>
        <v>482</v>
      </c>
      <c r="B109" s="4" t="s">
        <v>490</v>
      </c>
      <c r="C109" s="64" t="s">
        <v>509</v>
      </c>
      <c r="D109" s="18"/>
      <c r="E109" s="18"/>
      <c r="F109" s="18"/>
      <c r="L109" s="70">
        <v>0.42209999999999998</v>
      </c>
      <c r="M109" s="70"/>
      <c r="N109" s="73"/>
      <c r="O109" s="31"/>
      <c r="P109" s="77" t="str">
        <f t="shared" si="5"/>
        <v/>
      </c>
    </row>
    <row r="110" spans="1:16" x14ac:dyDescent="0.2">
      <c r="A110" s="2">
        <f t="shared" si="4"/>
        <v>483</v>
      </c>
      <c r="B110" s="4" t="s">
        <v>491</v>
      </c>
      <c r="C110" s="64" t="s">
        <v>509</v>
      </c>
      <c r="D110" s="18"/>
      <c r="E110" s="18"/>
      <c r="F110" s="18"/>
      <c r="L110" s="70">
        <v>0.70109999999999995</v>
      </c>
      <c r="M110" s="70"/>
      <c r="N110" s="73"/>
      <c r="O110" s="31"/>
      <c r="P110" s="77" t="str">
        <f t="shared" si="5"/>
        <v/>
      </c>
    </row>
    <row r="111" spans="1:16" x14ac:dyDescent="0.2">
      <c r="A111" s="2">
        <f t="shared" si="4"/>
        <v>484</v>
      </c>
      <c r="B111" s="4" t="s">
        <v>492</v>
      </c>
      <c r="C111" s="64" t="s">
        <v>509</v>
      </c>
      <c r="D111" s="18"/>
      <c r="E111" s="18"/>
      <c r="F111" s="18"/>
      <c r="L111" s="70">
        <v>0.86219999999999997</v>
      </c>
      <c r="M111" s="70"/>
      <c r="N111" s="73"/>
      <c r="O111" s="31"/>
      <c r="P111" s="77" t="str">
        <f t="shared" si="5"/>
        <v/>
      </c>
    </row>
    <row r="112" spans="1:16" x14ac:dyDescent="0.2">
      <c r="A112" s="2">
        <f t="shared" si="4"/>
        <v>485</v>
      </c>
      <c r="B112" s="4" t="s">
        <v>493</v>
      </c>
      <c r="C112" s="64" t="s">
        <v>509</v>
      </c>
      <c r="D112" s="18"/>
      <c r="E112" s="18"/>
      <c r="F112" s="18"/>
      <c r="L112" s="70">
        <v>0.91190000000000004</v>
      </c>
      <c r="M112" s="70"/>
      <c r="N112" s="73"/>
      <c r="O112" s="31"/>
      <c r="P112" s="77" t="str">
        <f t="shared" si="5"/>
        <v/>
      </c>
    </row>
    <row r="113" spans="1:16" x14ac:dyDescent="0.2">
      <c r="A113" s="2">
        <f t="shared" si="4"/>
        <v>486</v>
      </c>
      <c r="B113" s="4" t="s">
        <v>494</v>
      </c>
      <c r="C113" s="64" t="s">
        <v>509</v>
      </c>
      <c r="D113" s="18"/>
      <c r="E113" s="18"/>
      <c r="F113" s="18"/>
      <c r="L113" s="70">
        <v>0.88649999999999995</v>
      </c>
      <c r="M113" s="70"/>
      <c r="N113" s="73"/>
      <c r="O113" s="31"/>
      <c r="P113" s="77" t="str">
        <f t="shared" si="5"/>
        <v/>
      </c>
    </row>
    <row r="114" spans="1:16" x14ac:dyDescent="0.2">
      <c r="A114" s="2">
        <f t="shared" si="4"/>
        <v>487</v>
      </c>
      <c r="B114" s="4" t="s">
        <v>379</v>
      </c>
      <c r="C114" s="64">
        <v>37172</v>
      </c>
      <c r="D114" s="18"/>
      <c r="E114" s="18"/>
      <c r="F114" s="18"/>
      <c r="M114" s="70">
        <v>0.85</v>
      </c>
      <c r="N114" s="73"/>
      <c r="O114" s="73"/>
      <c r="P114" s="77" t="str">
        <f t="shared" si="5"/>
        <v/>
      </c>
    </row>
    <row r="115" spans="1:16" x14ac:dyDescent="0.2">
      <c r="A115" s="2">
        <f t="shared" si="4"/>
        <v>488</v>
      </c>
      <c r="B115" s="4" t="s">
        <v>400</v>
      </c>
      <c r="C115" s="64">
        <v>37172</v>
      </c>
      <c r="D115" s="18"/>
      <c r="E115" s="18"/>
      <c r="F115" s="18"/>
      <c r="M115" s="70">
        <v>0.94399999999999995</v>
      </c>
      <c r="N115" s="73"/>
      <c r="O115" s="73"/>
      <c r="P115" s="77" t="str">
        <f t="shared" si="5"/>
        <v/>
      </c>
    </row>
    <row r="116" spans="1:16" x14ac:dyDescent="0.2">
      <c r="A116" s="2">
        <f t="shared" si="4"/>
        <v>489</v>
      </c>
      <c r="B116" s="4" t="s">
        <v>401</v>
      </c>
      <c r="C116" s="64">
        <v>37190</v>
      </c>
      <c r="D116" s="18"/>
      <c r="E116" s="18"/>
      <c r="F116" s="18"/>
      <c r="M116" s="70">
        <v>0.59899999999999998</v>
      </c>
      <c r="N116" s="73"/>
      <c r="O116" s="73"/>
      <c r="P116" s="77" t="str">
        <f t="shared" si="5"/>
        <v/>
      </c>
    </row>
    <row r="117" spans="1:16" x14ac:dyDescent="0.2">
      <c r="A117" s="2">
        <f t="shared" si="4"/>
        <v>490</v>
      </c>
      <c r="B117" s="4" t="s">
        <v>402</v>
      </c>
      <c r="C117" s="64">
        <v>37173</v>
      </c>
      <c r="D117" s="18"/>
      <c r="E117" s="18"/>
      <c r="F117" s="18"/>
      <c r="M117" s="70">
        <v>0.96199999999999997</v>
      </c>
      <c r="N117" s="73"/>
      <c r="O117" s="73"/>
      <c r="P117" s="77" t="str">
        <f t="shared" si="5"/>
        <v/>
      </c>
    </row>
    <row r="118" spans="1:16" x14ac:dyDescent="0.2">
      <c r="A118" s="2">
        <f t="shared" si="4"/>
        <v>491</v>
      </c>
      <c r="B118" s="4" t="s">
        <v>403</v>
      </c>
      <c r="C118" s="64">
        <v>37174</v>
      </c>
      <c r="D118" s="18"/>
      <c r="E118" s="18"/>
      <c r="F118" s="18"/>
      <c r="M118" s="70">
        <v>0.96</v>
      </c>
      <c r="N118" s="73"/>
      <c r="O118" s="73"/>
      <c r="P118" s="77" t="str">
        <f t="shared" si="5"/>
        <v/>
      </c>
    </row>
    <row r="119" spans="1:16" x14ac:dyDescent="0.2">
      <c r="A119" s="78">
        <f t="shared" si="4"/>
        <v>492</v>
      </c>
      <c r="B119" s="8" t="s">
        <v>404</v>
      </c>
      <c r="C119" s="79">
        <v>37174</v>
      </c>
      <c r="D119" s="18"/>
      <c r="E119" s="18"/>
      <c r="F119" s="18"/>
      <c r="M119" s="80">
        <v>0.78400000000000003</v>
      </c>
      <c r="N119" s="81"/>
      <c r="O119" s="81"/>
      <c r="P119" s="82" t="str">
        <f t="shared" si="5"/>
        <v/>
      </c>
    </row>
    <row r="120" spans="1:16" x14ac:dyDescent="0.2">
      <c r="A120" s="83"/>
      <c r="B120" s="87" t="s">
        <v>499</v>
      </c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5"/>
      <c r="N120" s="84"/>
      <c r="O120" s="84"/>
      <c r="P120" s="86">
        <f>AVERAGE(P4:P23)</f>
        <v>0.95141242837833817</v>
      </c>
    </row>
    <row r="121" spans="1:16" x14ac:dyDescent="0.2">
      <c r="B121" s="68"/>
      <c r="M121" s="6"/>
    </row>
    <row r="122" spans="1:16" x14ac:dyDescent="0.2">
      <c r="B122" s="69" t="s">
        <v>500</v>
      </c>
      <c r="G122" s="67"/>
      <c r="H122" s="67"/>
      <c r="I122" s="60"/>
      <c r="J122" s="60">
        <f>AVERAGE(J4:J12)</f>
        <v>0.94490000000000007</v>
      </c>
      <c r="K122" s="60">
        <f>AVERAGE(K4:K23)</f>
        <v>0.93795108245629044</v>
      </c>
      <c r="L122" s="60">
        <f>AVERAGE(L4:L23)</f>
        <v>0.97763500000000025</v>
      </c>
      <c r="M122" s="60">
        <f>AVERAGE(M4:M23)</f>
        <v>0.94614999999999994</v>
      </c>
    </row>
    <row r="123" spans="1:16" x14ac:dyDescent="0.2">
      <c r="B123" s="94" t="s">
        <v>501</v>
      </c>
      <c r="G123" s="67"/>
      <c r="H123" s="67"/>
      <c r="I123" s="55"/>
      <c r="J123" s="55">
        <f>COUNT(J4:J12)</f>
        <v>9</v>
      </c>
      <c r="K123" s="55">
        <f>COUNT(K4:K23)</f>
        <v>20</v>
      </c>
      <c r="L123" s="55">
        <f>COUNT(L4:L23)</f>
        <v>20</v>
      </c>
      <c r="M123" s="55">
        <f>COUNT(M4:M23)</f>
        <v>20</v>
      </c>
    </row>
    <row r="124" spans="1:16" x14ac:dyDescent="0.2">
      <c r="B124" s="94" t="s">
        <v>502</v>
      </c>
      <c r="G124" s="67"/>
      <c r="H124" s="67"/>
      <c r="I124" s="55">
        <f>'EW 1.5 - Europe'!L381</f>
        <v>375</v>
      </c>
      <c r="J124" s="55">
        <f>J123+I124</f>
        <v>384</v>
      </c>
      <c r="K124" s="55">
        <f>K123+J124</f>
        <v>404</v>
      </c>
      <c r="L124" s="55">
        <f>K124</f>
        <v>404</v>
      </c>
      <c r="M124" s="55">
        <f>L124</f>
        <v>404</v>
      </c>
    </row>
    <row r="125" spans="1:16" x14ac:dyDescent="0.2">
      <c r="B125" s="69"/>
      <c r="G125" s="67"/>
      <c r="H125" s="67"/>
      <c r="I125" s="55"/>
      <c r="J125" s="55"/>
      <c r="K125" s="55"/>
      <c r="L125" s="55"/>
      <c r="M125" s="55"/>
    </row>
    <row r="126" spans="1:16" x14ac:dyDescent="0.2">
      <c r="B126" s="69" t="s">
        <v>505</v>
      </c>
      <c r="G126" s="67"/>
      <c r="H126" s="67"/>
      <c r="I126" s="55"/>
      <c r="J126" s="55"/>
      <c r="K126" s="55"/>
      <c r="L126" s="55"/>
      <c r="M126" s="55"/>
    </row>
    <row r="127" spans="1:16" x14ac:dyDescent="0.2">
      <c r="B127" s="88" t="s">
        <v>495</v>
      </c>
      <c r="G127" s="60">
        <f>AVERAGE(L24:L113)</f>
        <v>0.6898349397590362</v>
      </c>
      <c r="H127" s="60"/>
      <c r="I127" s="60"/>
      <c r="J127" s="60"/>
      <c r="K127" s="60"/>
    </row>
    <row r="128" spans="1:16" x14ac:dyDescent="0.2">
      <c r="B128" s="88" t="s">
        <v>496</v>
      </c>
      <c r="G128" s="60">
        <f>AVERAGE(M114:M119)</f>
        <v>0.84983333333333322</v>
      </c>
      <c r="I128" s="55"/>
      <c r="J128" s="55"/>
      <c r="K128" s="55"/>
    </row>
    <row r="129" spans="2:13" x14ac:dyDescent="0.2">
      <c r="B129" s="88" t="s">
        <v>497</v>
      </c>
      <c r="G129" s="60">
        <f>AVERAGE(G4:G12)</f>
        <v>0.90227777777777773</v>
      </c>
      <c r="H129" s="60">
        <f>AVERAGE(H4:H12)</f>
        <v>0.89735555555555557</v>
      </c>
      <c r="I129" s="60">
        <f>AVERAGE(I4:I12)</f>
        <v>0.91109999999999991</v>
      </c>
      <c r="J129" s="60"/>
      <c r="K129" s="60"/>
      <c r="L129" s="60"/>
      <c r="M129" s="60"/>
    </row>
    <row r="130" spans="2:13" x14ac:dyDescent="0.2">
      <c r="B130" s="89" t="s">
        <v>498</v>
      </c>
      <c r="C130" s="90"/>
      <c r="D130" s="90"/>
      <c r="E130" s="90"/>
      <c r="F130" s="90"/>
      <c r="G130" s="91">
        <f>AVERAGE(H13:H23)</f>
        <v>0.78401111111111099</v>
      </c>
      <c r="H130" s="91">
        <f>AVERAGE(I13:I23)</f>
        <v>0.80416363636363641</v>
      </c>
      <c r="I130" s="91">
        <f>AVERAGE(J13:J23)</f>
        <v>0.85312727272727285</v>
      </c>
      <c r="K130" s="60"/>
      <c r="L130" s="60"/>
      <c r="M130" s="60"/>
    </row>
    <row r="131" spans="2:13" ht="13.5" thickBot="1" x14ac:dyDescent="0.25">
      <c r="B131" s="96" t="s">
        <v>506</v>
      </c>
      <c r="C131" s="92"/>
      <c r="D131" s="92"/>
      <c r="E131" s="92"/>
      <c r="F131" s="92"/>
      <c r="G131" s="93">
        <f>AVERAGE(G127:G130)</f>
        <v>0.80648929049531448</v>
      </c>
      <c r="H131" s="93">
        <f>AVERAGE(H128:H130)</f>
        <v>0.85075959595959594</v>
      </c>
      <c r="I131" s="93">
        <f>AVERAGE(I129:I130)</f>
        <v>0.88211363636363638</v>
      </c>
      <c r="J131" s="60"/>
      <c r="K131" s="60"/>
      <c r="L131" s="60"/>
      <c r="M131" s="60"/>
    </row>
    <row r="132" spans="2:13" ht="13.5" thickTop="1" x14ac:dyDescent="0.2">
      <c r="B132" s="56"/>
      <c r="M132" s="6"/>
    </row>
    <row r="133" spans="2:13" x14ac:dyDescent="0.2">
      <c r="B133" s="7"/>
      <c r="C133" s="6"/>
      <c r="D133" s="46"/>
      <c r="E133" s="42"/>
      <c r="F133" s="42"/>
      <c r="G133" s="42"/>
      <c r="H133" s="42"/>
      <c r="I133" s="42"/>
      <c r="J133" s="42"/>
      <c r="K133" s="42"/>
      <c r="L133" s="42"/>
      <c r="M133" s="42"/>
    </row>
    <row r="134" spans="2:13" ht="12.75" customHeight="1" x14ac:dyDescent="0.2">
      <c r="B134" s="13"/>
      <c r="C134" t="s">
        <v>514</v>
      </c>
    </row>
    <row r="135" spans="2:13" x14ac:dyDescent="0.2">
      <c r="B135" s="47"/>
      <c r="C135"/>
    </row>
    <row r="136" spans="2:13" x14ac:dyDescent="0.2">
      <c r="B136" s="50" t="s">
        <v>249</v>
      </c>
      <c r="C136"/>
    </row>
  </sheetData>
  <printOptions horizontalCentered="1"/>
  <pageMargins left="0.19685039370078741" right="0.19685039370078741" top="0.78740157480314965" bottom="0.78740157480314965" header="0.51181102362204722" footer="0.51181102362204722"/>
  <pageSetup scale="95" orientation="landscape" r:id="rId1"/>
  <headerFooter alignWithMargins="0">
    <oddHeader>&amp;L&amp;11EW 1.5&amp;C&amp;11&amp;UU.S. Availability
&amp;R&amp;11 2001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6"/>
  <sheetViews>
    <sheetView showGridLines="0" zoomScale="95" zoomScaleNormal="95" workbookViewId="0">
      <pane xSplit="3" ySplit="2" topLeftCell="D3" activePane="bottomRight" state="frozen"/>
      <selection activeCell="E123" sqref="E123"/>
      <selection pane="topRight" activeCell="E123" sqref="E123"/>
      <selection pane="bottomLeft" activeCell="E123" sqref="E123"/>
      <selection pane="bottomRight" activeCell="D3" sqref="D3"/>
    </sheetView>
  </sheetViews>
  <sheetFormatPr defaultColWidth="11.42578125" defaultRowHeight="12.75" x14ac:dyDescent="0.2"/>
  <cols>
    <col min="1" max="1" width="4.42578125" bestFit="1" customWidth="1"/>
    <col min="2" max="2" width="24.7109375" bestFit="1" customWidth="1"/>
    <col min="3" max="3" width="17.7109375" style="1" customWidth="1"/>
    <col min="4" max="4" width="6.7109375" style="1" bestFit="1" customWidth="1"/>
    <col min="5" max="6" width="7" style="1" bestFit="1" customWidth="1"/>
    <col min="7" max="7" width="6.7109375" style="1" customWidth="1"/>
    <col min="8" max="8" width="8.7109375" style="1" customWidth="1"/>
    <col min="9" max="10" width="6.7109375" style="1" customWidth="1"/>
    <col min="11" max="11" width="8.28515625" style="1" customWidth="1"/>
    <col min="12" max="12" width="8.140625" style="1" customWidth="1"/>
    <col min="13" max="13" width="7.7109375" style="1" customWidth="1"/>
    <col min="14" max="15" width="7.140625" style="1" bestFit="1" customWidth="1"/>
    <col min="16" max="16" width="7.7109375" style="6" customWidth="1"/>
  </cols>
  <sheetData>
    <row r="1" spans="1:16" ht="12.75" customHeight="1" x14ac:dyDescent="0.2">
      <c r="A1" s="24"/>
      <c r="B1" s="25" t="s">
        <v>161</v>
      </c>
      <c r="C1" s="26" t="s">
        <v>162</v>
      </c>
      <c r="D1" s="36"/>
      <c r="E1" s="37"/>
      <c r="F1" s="37"/>
      <c r="G1" s="38"/>
      <c r="H1" s="38"/>
      <c r="I1" s="38" t="s">
        <v>164</v>
      </c>
      <c r="J1" s="38"/>
      <c r="K1" s="38"/>
      <c r="L1" s="38"/>
      <c r="M1" s="38"/>
      <c r="N1" s="38"/>
      <c r="O1" s="39"/>
      <c r="P1" s="27" t="s">
        <v>160</v>
      </c>
    </row>
    <row r="2" spans="1:16" ht="12.75" customHeight="1" x14ac:dyDescent="0.2">
      <c r="A2" s="19"/>
      <c r="B2" s="20" t="s">
        <v>0</v>
      </c>
      <c r="C2" s="21" t="s">
        <v>163</v>
      </c>
      <c r="D2" s="22">
        <v>36892</v>
      </c>
      <c r="E2" s="23">
        <v>36923</v>
      </c>
      <c r="F2" s="23">
        <v>36951</v>
      </c>
      <c r="G2" s="22">
        <v>36982</v>
      </c>
      <c r="H2" s="23">
        <v>37012</v>
      </c>
      <c r="I2" s="23">
        <v>37043</v>
      </c>
      <c r="J2" s="22">
        <v>37073</v>
      </c>
      <c r="K2" s="23">
        <v>37104</v>
      </c>
      <c r="L2" s="23">
        <v>37135</v>
      </c>
      <c r="M2" s="22">
        <v>37165</v>
      </c>
      <c r="N2" s="23">
        <v>37196</v>
      </c>
      <c r="O2" s="23">
        <v>37226</v>
      </c>
      <c r="P2" s="28">
        <v>2001</v>
      </c>
    </row>
    <row r="3" spans="1:16" x14ac:dyDescent="0.2">
      <c r="A3" s="14">
        <v>1</v>
      </c>
      <c r="B3" s="16" t="s">
        <v>511</v>
      </c>
      <c r="C3" s="17">
        <v>35607</v>
      </c>
      <c r="D3" s="40">
        <v>96.940194714881784</v>
      </c>
      <c r="E3" s="40">
        <v>87.928464977645305</v>
      </c>
      <c r="F3" s="40">
        <v>95.436766623207305</v>
      </c>
      <c r="G3" s="40">
        <v>98.61495844875347</v>
      </c>
      <c r="H3" s="40">
        <v>99.721448467966567</v>
      </c>
      <c r="I3" s="40">
        <v>98.13333333333334</v>
      </c>
      <c r="J3" s="40">
        <v>97.320169252468261</v>
      </c>
      <c r="K3" s="40">
        <v>48.488664987405542</v>
      </c>
      <c r="L3" s="40">
        <v>86.268656716417908</v>
      </c>
      <c r="M3" s="40"/>
      <c r="N3" s="40"/>
      <c r="O3" s="40"/>
      <c r="P3" s="43">
        <f>AVERAGE(D3:O3)</f>
        <v>89.872517502453277</v>
      </c>
    </row>
    <row r="4" spans="1:16" s="49" customFormat="1" x14ac:dyDescent="0.2">
      <c r="A4" s="14">
        <v>2</v>
      </c>
      <c r="B4" s="16" t="s">
        <v>512</v>
      </c>
      <c r="C4" s="17">
        <v>35600</v>
      </c>
      <c r="D4" s="40">
        <v>93.584379358437928</v>
      </c>
      <c r="E4" s="40">
        <v>68.23361823361823</v>
      </c>
      <c r="F4" s="40">
        <v>92.672998643147892</v>
      </c>
      <c r="G4" s="48">
        <v>78.196500672947508</v>
      </c>
      <c r="H4" s="48">
        <v>86.838340486409152</v>
      </c>
      <c r="I4" s="40"/>
      <c r="J4" s="30">
        <v>95.420875420875419</v>
      </c>
      <c r="K4" s="40"/>
      <c r="L4" s="40"/>
      <c r="M4" s="40"/>
      <c r="N4" s="40"/>
      <c r="O4" s="40"/>
      <c r="P4" s="43">
        <f t="shared" ref="P4:P68" si="0">AVERAGE(D4:O4)</f>
        <v>85.824452135906014</v>
      </c>
    </row>
    <row r="5" spans="1:16" x14ac:dyDescent="0.2">
      <c r="A5" s="2">
        <f>A4+1</f>
        <v>3</v>
      </c>
      <c r="B5" s="14" t="s">
        <v>510</v>
      </c>
      <c r="C5" s="15">
        <v>36657</v>
      </c>
      <c r="D5" s="40">
        <v>90.402075226977956</v>
      </c>
      <c r="E5" s="40">
        <v>98.588235294117652</v>
      </c>
      <c r="F5" s="40">
        <v>91.038961038961034</v>
      </c>
      <c r="G5" s="40">
        <v>76.461988304093566</v>
      </c>
      <c r="H5" s="40"/>
      <c r="I5" s="40"/>
      <c r="J5" s="40">
        <v>97.545000000000002</v>
      </c>
      <c r="K5" s="40">
        <v>99.204244031830243</v>
      </c>
      <c r="L5" s="40">
        <v>91.547277936962757</v>
      </c>
      <c r="M5" s="31"/>
      <c r="N5" s="31"/>
      <c r="O5" s="31"/>
      <c r="P5" s="41">
        <f>IF(SUM(D5:O5)=0,"",AVERAGE(D5:O5))</f>
        <v>92.112540261849034</v>
      </c>
    </row>
    <row r="6" spans="1:16" x14ac:dyDescent="0.2">
      <c r="A6" s="2">
        <f t="shared" ref="A6:A69" si="1">A5+1</f>
        <v>4</v>
      </c>
      <c r="B6" s="3" t="s">
        <v>1</v>
      </c>
      <c r="C6" s="10">
        <v>35886</v>
      </c>
      <c r="D6" s="34">
        <v>99.859747545582053</v>
      </c>
      <c r="E6" s="34">
        <v>83.134328358208961</v>
      </c>
      <c r="F6" s="34">
        <v>96.879063719115734</v>
      </c>
      <c r="G6" s="29">
        <v>100</v>
      </c>
      <c r="H6" s="31">
        <v>99.861303744798889</v>
      </c>
      <c r="I6" s="31">
        <v>99.597855227882036</v>
      </c>
      <c r="J6" s="31">
        <v>97.214484679665745</v>
      </c>
      <c r="K6" s="31">
        <v>100</v>
      </c>
      <c r="L6" s="31">
        <v>96.148148148148152</v>
      </c>
      <c r="M6" s="31"/>
      <c r="N6" s="31"/>
      <c r="O6" s="31"/>
      <c r="P6" s="41">
        <f t="shared" si="0"/>
        <v>96.966103491489051</v>
      </c>
    </row>
    <row r="7" spans="1:16" x14ac:dyDescent="0.2">
      <c r="A7" s="2">
        <f t="shared" si="1"/>
        <v>5</v>
      </c>
      <c r="B7" s="3" t="s">
        <v>2</v>
      </c>
      <c r="C7" s="10">
        <v>36106</v>
      </c>
      <c r="D7" s="34">
        <v>79.90919409761635</v>
      </c>
      <c r="E7" s="34">
        <v>98.507462686567166</v>
      </c>
      <c r="F7" s="34">
        <v>98.966408268733844</v>
      </c>
      <c r="G7" s="29">
        <v>99.442896935933149</v>
      </c>
      <c r="H7" s="31">
        <v>96.378830083565461</v>
      </c>
      <c r="I7" s="31">
        <v>94.92</v>
      </c>
      <c r="J7" s="29">
        <v>99.861111111111114</v>
      </c>
      <c r="K7" s="29">
        <v>99.745547073791343</v>
      </c>
      <c r="L7" s="31">
        <v>100</v>
      </c>
      <c r="M7" s="31"/>
      <c r="N7" s="31"/>
      <c r="O7" s="31"/>
      <c r="P7" s="41">
        <f t="shared" si="0"/>
        <v>96.4146055841465</v>
      </c>
    </row>
    <row r="8" spans="1:16" x14ac:dyDescent="0.2">
      <c r="A8" s="2">
        <f t="shared" si="1"/>
        <v>6</v>
      </c>
      <c r="B8" s="3" t="s">
        <v>3</v>
      </c>
      <c r="C8" s="10">
        <v>36106</v>
      </c>
      <c r="D8" s="34">
        <v>96.353436185133233</v>
      </c>
      <c r="E8" s="34">
        <v>98.656716417910445</v>
      </c>
      <c r="F8" s="34">
        <v>99.870801033591732</v>
      </c>
      <c r="G8" s="29">
        <v>99.720670391061446</v>
      </c>
      <c r="H8" s="31">
        <v>92.039106145251395</v>
      </c>
      <c r="I8" s="31">
        <v>99.460188933873141</v>
      </c>
      <c r="J8" s="29">
        <v>99.443671766342135</v>
      </c>
      <c r="K8" s="29">
        <v>99.745547073791343</v>
      </c>
      <c r="L8" s="31">
        <v>99.848484848484844</v>
      </c>
      <c r="M8" s="31"/>
      <c r="N8" s="31"/>
      <c r="O8" s="31"/>
      <c r="P8" s="41">
        <f t="shared" si="0"/>
        <v>98.348735866159984</v>
      </c>
    </row>
    <row r="9" spans="1:16" x14ac:dyDescent="0.2">
      <c r="A9" s="2">
        <f t="shared" si="1"/>
        <v>7</v>
      </c>
      <c r="B9" s="3" t="s">
        <v>6</v>
      </c>
      <c r="C9" s="10">
        <v>36160</v>
      </c>
      <c r="D9" s="34">
        <v>99.719101123595507</v>
      </c>
      <c r="E9" s="34">
        <v>100</v>
      </c>
      <c r="F9" s="34">
        <v>99.72789115646259</v>
      </c>
      <c r="G9" s="29">
        <v>99.735449735449734</v>
      </c>
      <c r="H9" s="31">
        <v>99.30362116991644</v>
      </c>
      <c r="I9" s="31">
        <v>100</v>
      </c>
      <c r="J9" s="31">
        <v>75.905292479108638</v>
      </c>
      <c r="K9" s="31">
        <v>99.620733249051838</v>
      </c>
      <c r="L9" s="31">
        <v>99.405646359583955</v>
      </c>
      <c r="M9" s="31"/>
      <c r="N9" s="31"/>
      <c r="O9" s="31"/>
      <c r="P9" s="41">
        <f t="shared" si="0"/>
        <v>97.046415030352065</v>
      </c>
    </row>
    <row r="10" spans="1:16" x14ac:dyDescent="0.2">
      <c r="A10" s="2">
        <f t="shared" si="1"/>
        <v>8</v>
      </c>
      <c r="B10" s="3" t="s">
        <v>5</v>
      </c>
      <c r="C10" s="10">
        <v>36160</v>
      </c>
      <c r="D10" s="34">
        <v>98.179271708683473</v>
      </c>
      <c r="E10" s="34">
        <v>97.611940298507463</v>
      </c>
      <c r="F10" s="34">
        <v>99.863760217983653</v>
      </c>
      <c r="G10" s="29">
        <v>99.603174603174608</v>
      </c>
      <c r="H10" s="31">
        <v>97.913769123783027</v>
      </c>
      <c r="I10" s="31">
        <v>97.721179624664884</v>
      </c>
      <c r="J10" s="44">
        <v>87.465181058495816</v>
      </c>
      <c r="K10" s="29">
        <v>99.620253164556956</v>
      </c>
      <c r="L10" s="31">
        <v>63.9</v>
      </c>
      <c r="M10" s="31"/>
      <c r="N10" s="31"/>
      <c r="O10" s="31"/>
      <c r="P10" s="41">
        <f t="shared" si="0"/>
        <v>93.542058866649981</v>
      </c>
    </row>
    <row r="11" spans="1:16" x14ac:dyDescent="0.2">
      <c r="A11" s="2">
        <f t="shared" si="1"/>
        <v>9</v>
      </c>
      <c r="B11" s="3" t="s">
        <v>4</v>
      </c>
      <c r="C11" s="10">
        <v>36160</v>
      </c>
      <c r="D11" s="34">
        <v>94.397759103641505</v>
      </c>
      <c r="E11" s="34">
        <v>99.701492537313428</v>
      </c>
      <c r="F11" s="34">
        <v>90.177353342428376</v>
      </c>
      <c r="G11" s="29">
        <v>100</v>
      </c>
      <c r="H11" s="31">
        <v>99.442119944211996</v>
      </c>
      <c r="I11" s="31">
        <v>98.123324396782849</v>
      </c>
      <c r="J11" s="31">
        <v>99.860917941585541</v>
      </c>
      <c r="K11" s="31">
        <v>99.747155499367892</v>
      </c>
      <c r="L11" s="31">
        <v>100</v>
      </c>
      <c r="M11" s="31"/>
      <c r="N11" s="31"/>
      <c r="O11" s="31"/>
      <c r="P11" s="41">
        <f t="shared" si="0"/>
        <v>97.938902529481282</v>
      </c>
    </row>
    <row r="12" spans="1:16" x14ac:dyDescent="0.2">
      <c r="A12" s="2">
        <f t="shared" si="1"/>
        <v>10</v>
      </c>
      <c r="B12" s="3" t="s">
        <v>10</v>
      </c>
      <c r="C12" s="10">
        <v>36160</v>
      </c>
      <c r="D12" s="34">
        <v>97.899159663865547</v>
      </c>
      <c r="E12" s="34">
        <v>100</v>
      </c>
      <c r="F12" s="34">
        <v>100</v>
      </c>
      <c r="G12" s="29">
        <v>99.075297225891674</v>
      </c>
      <c r="H12" s="31">
        <v>96.792189679218964</v>
      </c>
      <c r="I12" s="31">
        <v>99.866131191432402</v>
      </c>
      <c r="J12" s="31">
        <v>100</v>
      </c>
      <c r="K12" s="31">
        <v>99.367888748419716</v>
      </c>
      <c r="L12" s="31">
        <v>99.108469539375932</v>
      </c>
      <c r="M12" s="31"/>
      <c r="N12" s="31"/>
      <c r="O12" s="31"/>
      <c r="P12" s="41">
        <f t="shared" si="0"/>
        <v>99.123237338689364</v>
      </c>
    </row>
    <row r="13" spans="1:16" x14ac:dyDescent="0.2">
      <c r="A13" s="2">
        <f t="shared" si="1"/>
        <v>11</v>
      </c>
      <c r="B13" s="3" t="s">
        <v>9</v>
      </c>
      <c r="C13" s="10">
        <v>36160</v>
      </c>
      <c r="D13" s="34">
        <v>98.039215686274503</v>
      </c>
      <c r="E13" s="34">
        <v>100</v>
      </c>
      <c r="F13" s="34">
        <v>100</v>
      </c>
      <c r="G13" s="29">
        <v>99.339498018494055</v>
      </c>
      <c r="H13" s="31">
        <v>97.910863509749305</v>
      </c>
      <c r="I13" s="31">
        <v>83.087248322147644</v>
      </c>
      <c r="J13" s="31">
        <v>0</v>
      </c>
      <c r="K13" s="31">
        <v>0</v>
      </c>
      <c r="L13" s="31">
        <v>23.9</v>
      </c>
      <c r="M13" s="31"/>
      <c r="N13" s="31"/>
      <c r="O13" s="31"/>
      <c r="P13" s="41">
        <f t="shared" si="0"/>
        <v>66.919647281851724</v>
      </c>
    </row>
    <row r="14" spans="1:16" x14ac:dyDescent="0.2">
      <c r="A14" s="2">
        <f t="shared" si="1"/>
        <v>12</v>
      </c>
      <c r="B14" s="3" t="s">
        <v>8</v>
      </c>
      <c r="C14" s="10">
        <v>36160</v>
      </c>
      <c r="D14" s="34">
        <v>98.739495798319325</v>
      </c>
      <c r="E14" s="34">
        <v>96.572280178837559</v>
      </c>
      <c r="F14" s="34">
        <v>99.727148703956345</v>
      </c>
      <c r="G14" s="29">
        <v>97.354497354497354</v>
      </c>
      <c r="H14" s="31">
        <v>98.050139275766014</v>
      </c>
      <c r="I14" s="31">
        <v>99.731903485254691</v>
      </c>
      <c r="J14" s="31">
        <v>99.582753824756608</v>
      </c>
      <c r="K14" s="31">
        <v>96.455696202531641</v>
      </c>
      <c r="L14" s="31">
        <v>99.703264094955486</v>
      </c>
      <c r="M14" s="31"/>
      <c r="N14" s="31"/>
      <c r="O14" s="31"/>
      <c r="P14" s="41">
        <f t="shared" si="0"/>
        <v>98.43524210209722</v>
      </c>
    </row>
    <row r="15" spans="1:16" x14ac:dyDescent="0.2">
      <c r="A15" s="2">
        <f t="shared" si="1"/>
        <v>13</v>
      </c>
      <c r="B15" s="3" t="s">
        <v>7</v>
      </c>
      <c r="C15" s="10">
        <v>36160</v>
      </c>
      <c r="D15" s="34">
        <v>99.438990182328197</v>
      </c>
      <c r="E15" s="34">
        <v>100</v>
      </c>
      <c r="F15" s="34">
        <v>99.727148703956345</v>
      </c>
      <c r="G15" s="29">
        <v>99.340369393139838</v>
      </c>
      <c r="H15" s="29"/>
      <c r="I15" s="31"/>
      <c r="J15" s="31">
        <v>82.033426183844</v>
      </c>
      <c r="K15" s="31">
        <v>99.494310998735784</v>
      </c>
      <c r="L15" s="31">
        <v>93.759286775631494</v>
      </c>
      <c r="M15" s="31"/>
      <c r="N15" s="31"/>
      <c r="O15" s="31"/>
      <c r="P15" s="41">
        <f t="shared" si="0"/>
        <v>96.256218891090825</v>
      </c>
    </row>
    <row r="16" spans="1:16" x14ac:dyDescent="0.2">
      <c r="A16" s="2">
        <f t="shared" si="1"/>
        <v>14</v>
      </c>
      <c r="B16" s="3" t="s">
        <v>14</v>
      </c>
      <c r="C16" s="10">
        <v>36160</v>
      </c>
      <c r="D16" s="34">
        <v>99.019607843137251</v>
      </c>
      <c r="E16" s="34">
        <v>92.548435171385989</v>
      </c>
      <c r="F16" s="34">
        <v>93.169398907103826</v>
      </c>
      <c r="G16" s="29">
        <v>81.266490765171511</v>
      </c>
      <c r="H16" s="31">
        <v>99.442896935933149</v>
      </c>
      <c r="I16" s="31">
        <v>97.583892617449663</v>
      </c>
      <c r="J16" s="31">
        <v>99.582753824756608</v>
      </c>
      <c r="K16" s="31">
        <v>99.367088607594937</v>
      </c>
      <c r="L16" s="31">
        <v>100</v>
      </c>
      <c r="M16" s="31"/>
      <c r="N16" s="31"/>
      <c r="O16" s="31"/>
      <c r="P16" s="41">
        <f t="shared" si="0"/>
        <v>95.77561829694811</v>
      </c>
    </row>
    <row r="17" spans="1:255" x14ac:dyDescent="0.2">
      <c r="A17" s="2">
        <f t="shared" si="1"/>
        <v>15</v>
      </c>
      <c r="B17" s="3" t="s">
        <v>15</v>
      </c>
      <c r="C17" s="10">
        <v>36160</v>
      </c>
      <c r="D17" s="34"/>
      <c r="E17" s="34"/>
      <c r="F17" s="34">
        <v>99.317871759890863</v>
      </c>
      <c r="G17" s="29">
        <v>99.471598414795238</v>
      </c>
      <c r="H17" s="31">
        <v>99.436619718309856</v>
      </c>
      <c r="I17" s="31">
        <v>99.865951742627345</v>
      </c>
      <c r="J17" s="31">
        <v>99.023709902370996</v>
      </c>
      <c r="K17" s="31">
        <v>99.322493224932245</v>
      </c>
      <c r="L17" s="31">
        <v>98.208955223880594</v>
      </c>
      <c r="M17" s="31"/>
      <c r="N17" s="31"/>
      <c r="O17" s="31"/>
      <c r="P17" s="41">
        <f t="shared" si="0"/>
        <v>99.235314283829595</v>
      </c>
    </row>
    <row r="18" spans="1:255" x14ac:dyDescent="0.2">
      <c r="A18" s="2">
        <f t="shared" si="1"/>
        <v>16</v>
      </c>
      <c r="B18" s="3" t="s">
        <v>13</v>
      </c>
      <c r="C18" s="10">
        <v>36160</v>
      </c>
      <c r="D18" s="34">
        <v>99.860139860139867</v>
      </c>
      <c r="E18" s="34">
        <v>100</v>
      </c>
      <c r="F18" s="34">
        <v>100</v>
      </c>
      <c r="G18" s="29">
        <v>98.278145695364245</v>
      </c>
      <c r="H18" s="29">
        <v>99.165507649513216</v>
      </c>
      <c r="I18" s="31">
        <v>100</v>
      </c>
      <c r="J18" s="31">
        <v>99.860917941585541</v>
      </c>
      <c r="K18" s="31">
        <v>98.734177215189874</v>
      </c>
      <c r="L18" s="31">
        <v>100</v>
      </c>
      <c r="M18" s="31"/>
      <c r="N18" s="31"/>
      <c r="O18" s="31"/>
      <c r="P18" s="41">
        <f t="shared" si="0"/>
        <v>99.544320929088087</v>
      </c>
    </row>
    <row r="19" spans="1:255" x14ac:dyDescent="0.2">
      <c r="A19" s="2">
        <f t="shared" si="1"/>
        <v>17</v>
      </c>
      <c r="B19" s="3" t="s">
        <v>16</v>
      </c>
      <c r="C19" s="10">
        <v>36160</v>
      </c>
      <c r="D19" s="34">
        <v>99.719887955182074</v>
      </c>
      <c r="E19" s="34">
        <v>99.701492537313428</v>
      </c>
      <c r="F19" s="34">
        <v>99.863760217983653</v>
      </c>
      <c r="G19" s="29">
        <v>100</v>
      </c>
      <c r="H19" s="31">
        <v>100</v>
      </c>
      <c r="I19" s="31">
        <v>100</v>
      </c>
      <c r="J19" s="31">
        <v>99.860917941585541</v>
      </c>
      <c r="K19" s="31">
        <v>99.367088607594937</v>
      </c>
      <c r="L19" s="31">
        <v>100</v>
      </c>
      <c r="M19" s="31"/>
      <c r="N19" s="31"/>
      <c r="O19" s="31"/>
      <c r="P19" s="41">
        <f t="shared" si="0"/>
        <v>99.834794139962185</v>
      </c>
    </row>
    <row r="20" spans="1:255" x14ac:dyDescent="0.2">
      <c r="A20" s="2">
        <f t="shared" si="1"/>
        <v>18</v>
      </c>
      <c r="B20" s="3" t="s">
        <v>11</v>
      </c>
      <c r="C20" s="10">
        <v>36160</v>
      </c>
      <c r="D20" s="34">
        <v>99.85994397759103</v>
      </c>
      <c r="E20" s="34">
        <v>99.552238805970148</v>
      </c>
      <c r="F20" s="34">
        <v>99.863760217983653</v>
      </c>
      <c r="G20" s="29">
        <v>99.735799207397619</v>
      </c>
      <c r="H20" s="31">
        <v>99.582172701949858</v>
      </c>
      <c r="I20" s="31">
        <v>100</v>
      </c>
      <c r="J20" s="31">
        <v>98.862019914651498</v>
      </c>
      <c r="K20" s="31">
        <v>69.375</v>
      </c>
      <c r="L20" s="31">
        <v>99.554896142433236</v>
      </c>
      <c r="M20" s="31"/>
      <c r="N20" s="31"/>
      <c r="O20" s="31"/>
      <c r="P20" s="41">
        <f t="shared" si="0"/>
        <v>96.265092329775214</v>
      </c>
    </row>
    <row r="21" spans="1:255" x14ac:dyDescent="0.2">
      <c r="A21" s="2">
        <f t="shared" si="1"/>
        <v>19</v>
      </c>
      <c r="B21" s="3" t="s">
        <v>17</v>
      </c>
      <c r="C21" s="10">
        <v>36160</v>
      </c>
      <c r="D21" s="34">
        <v>99.713876967095857</v>
      </c>
      <c r="E21" s="34">
        <v>99.413489736070375</v>
      </c>
      <c r="F21" s="34">
        <v>100</v>
      </c>
      <c r="G21" s="29">
        <v>99.466666666666669</v>
      </c>
      <c r="H21" s="31"/>
      <c r="I21" s="31">
        <v>99.597855227882036</v>
      </c>
      <c r="J21" s="31">
        <v>99.87</v>
      </c>
      <c r="K21" s="31">
        <v>97.215189873417728</v>
      </c>
      <c r="L21" s="31">
        <v>99.406528189910986</v>
      </c>
      <c r="M21" s="31"/>
      <c r="N21" s="31"/>
      <c r="O21" s="31"/>
      <c r="P21" s="41">
        <f t="shared" si="0"/>
        <v>99.335450832630457</v>
      </c>
    </row>
    <row r="22" spans="1:255" x14ac:dyDescent="0.2">
      <c r="A22" s="2">
        <f t="shared" si="1"/>
        <v>20</v>
      </c>
      <c r="B22" s="3" t="s">
        <v>18</v>
      </c>
      <c r="C22" s="10">
        <v>36160</v>
      </c>
      <c r="D22" s="34">
        <v>99.002849002849004</v>
      </c>
      <c r="E22" s="34">
        <v>99.413489736070375</v>
      </c>
      <c r="F22" s="34"/>
      <c r="G22" s="29"/>
      <c r="H22" s="31"/>
      <c r="I22" s="31">
        <v>99.731543624161077</v>
      </c>
      <c r="J22" s="31">
        <v>99.860917941585541</v>
      </c>
      <c r="K22" s="31">
        <v>99.366286438529784</v>
      </c>
      <c r="L22" s="31">
        <v>98.219584569732945</v>
      </c>
      <c r="M22" s="31"/>
      <c r="N22" s="31"/>
      <c r="O22" s="31"/>
      <c r="P22" s="41">
        <f t="shared" si="0"/>
        <v>99.265778552154799</v>
      </c>
    </row>
    <row r="23" spans="1:255" x14ac:dyDescent="0.2">
      <c r="A23" s="2">
        <f t="shared" si="1"/>
        <v>21</v>
      </c>
      <c r="B23" s="3" t="s">
        <v>19</v>
      </c>
      <c r="C23" s="10">
        <v>36160</v>
      </c>
      <c r="D23" s="34">
        <v>100</v>
      </c>
      <c r="E23" s="34">
        <v>98.658718330849482</v>
      </c>
      <c r="F23" s="34">
        <v>99.183673469387756</v>
      </c>
      <c r="G23" s="29">
        <v>99.338624338624342</v>
      </c>
      <c r="H23" s="31">
        <v>99.860529986052995</v>
      </c>
      <c r="I23" s="31">
        <v>81.659973226238293</v>
      </c>
      <c r="J23" s="31">
        <v>100</v>
      </c>
      <c r="K23" s="31">
        <v>99.367888748419716</v>
      </c>
      <c r="L23" s="31">
        <v>99.851411589895989</v>
      </c>
      <c r="M23" s="31"/>
      <c r="N23" s="31"/>
      <c r="O23" s="31"/>
      <c r="P23" s="41">
        <f t="shared" si="0"/>
        <v>97.546757743274298</v>
      </c>
    </row>
    <row r="24" spans="1:255" x14ac:dyDescent="0.2">
      <c r="A24" s="2">
        <f t="shared" si="1"/>
        <v>22</v>
      </c>
      <c r="B24" s="3" t="s">
        <v>12</v>
      </c>
      <c r="C24" s="10">
        <v>36160</v>
      </c>
      <c r="D24" s="34">
        <v>99.299719887955177</v>
      </c>
      <c r="E24" s="34">
        <v>99.701492537313428</v>
      </c>
      <c r="F24" s="34">
        <v>99.727520435967307</v>
      </c>
      <c r="G24" s="29">
        <v>98.280423280423278</v>
      </c>
      <c r="H24" s="31">
        <v>99.443671766342135</v>
      </c>
      <c r="I24" s="31">
        <v>99.865771812080538</v>
      </c>
      <c r="J24" s="31">
        <v>99.860917941585541</v>
      </c>
      <c r="K24" s="31">
        <v>98.607594936708864</v>
      </c>
      <c r="L24" s="31">
        <v>98.367952522255194</v>
      </c>
      <c r="M24" s="31"/>
      <c r="N24" s="31"/>
      <c r="O24" s="31"/>
      <c r="P24" s="41">
        <f t="shared" si="0"/>
        <v>99.239451680070175</v>
      </c>
    </row>
    <row r="25" spans="1:255" s="2" customFormat="1" x14ac:dyDescent="0.2">
      <c r="A25" s="2">
        <f t="shared" si="1"/>
        <v>23</v>
      </c>
      <c r="B25" s="3" t="s">
        <v>29</v>
      </c>
      <c r="C25" s="10">
        <v>36128</v>
      </c>
      <c r="D25" s="34">
        <v>98.008534850640117</v>
      </c>
      <c r="E25" s="34">
        <v>99.55817378497791</v>
      </c>
      <c r="F25" s="34">
        <v>97.5</v>
      </c>
      <c r="G25" s="31">
        <v>79.4979079497908</v>
      </c>
      <c r="H25" s="31">
        <v>92.33983286908078</v>
      </c>
      <c r="I25" s="31">
        <v>95.98393574297188</v>
      </c>
      <c r="J25" s="31">
        <v>98.463687150837984</v>
      </c>
      <c r="K25" s="31">
        <v>100</v>
      </c>
      <c r="L25" s="31">
        <v>99.405646359583955</v>
      </c>
      <c r="M25" s="31"/>
      <c r="N25" s="31"/>
      <c r="O25" s="31"/>
      <c r="P25" s="41">
        <f t="shared" si="0"/>
        <v>95.639746523098154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5" s="2" customFormat="1" x14ac:dyDescent="0.2">
      <c r="A26" s="2">
        <f t="shared" si="1"/>
        <v>24</v>
      </c>
      <c r="B26" s="3" t="s">
        <v>28</v>
      </c>
      <c r="C26" s="10">
        <v>36143</v>
      </c>
      <c r="D26" s="34"/>
      <c r="E26" s="34"/>
      <c r="F26" s="34">
        <v>99.353169469598967</v>
      </c>
      <c r="G26" s="31">
        <v>99.860529986052995</v>
      </c>
      <c r="H26" s="31">
        <v>91.237830319888729</v>
      </c>
      <c r="I26" s="31">
        <v>96.912751677852356</v>
      </c>
      <c r="J26" s="31">
        <v>95.652173913043484</v>
      </c>
      <c r="K26" s="31">
        <v>100</v>
      </c>
      <c r="L26" s="31">
        <v>98.216939078751864</v>
      </c>
      <c r="M26" s="31"/>
      <c r="N26" s="31"/>
      <c r="O26" s="31"/>
      <c r="P26" s="41">
        <f t="shared" si="0"/>
        <v>97.319056349312632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5" s="2" customFormat="1" x14ac:dyDescent="0.2">
      <c r="A27" s="2">
        <f t="shared" si="1"/>
        <v>25</v>
      </c>
      <c r="B27" s="3" t="s">
        <v>25</v>
      </c>
      <c r="C27" s="10">
        <v>36180</v>
      </c>
      <c r="D27" s="34">
        <v>100</v>
      </c>
      <c r="E27" s="34">
        <v>98.805970149253739</v>
      </c>
      <c r="F27" s="34">
        <v>99.223803363518755</v>
      </c>
      <c r="G27" s="31">
        <v>98.744769874476987</v>
      </c>
      <c r="H27" s="31">
        <v>97.632311977715872</v>
      </c>
      <c r="I27" s="31">
        <v>98.659517426273453</v>
      </c>
      <c r="J27" s="31">
        <v>94.12587412587412</v>
      </c>
      <c r="K27" s="31">
        <v>32.025316455696199</v>
      </c>
      <c r="L27" s="31">
        <v>98.222222222222229</v>
      </c>
      <c r="M27" s="31"/>
      <c r="N27" s="31"/>
      <c r="O27" s="31"/>
      <c r="P27" s="41">
        <f t="shared" si="0"/>
        <v>90.826642843892358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5" s="2" customFormat="1" x14ac:dyDescent="0.2">
      <c r="A28" s="2">
        <f t="shared" si="1"/>
        <v>26</v>
      </c>
      <c r="B28" s="3" t="s">
        <v>26</v>
      </c>
      <c r="C28" s="10">
        <v>36194</v>
      </c>
      <c r="D28" s="34">
        <v>100</v>
      </c>
      <c r="E28" s="34">
        <v>99.105812220566321</v>
      </c>
      <c r="F28" s="34">
        <v>99.354005167958661</v>
      </c>
      <c r="G28" s="31">
        <v>99.860335195530723</v>
      </c>
      <c r="H28" s="31">
        <v>99.721448467966567</v>
      </c>
      <c r="I28" s="31">
        <v>100</v>
      </c>
      <c r="J28" s="31">
        <v>97.206703910614522</v>
      </c>
      <c r="K28" s="31">
        <v>99.74683544303798</v>
      </c>
      <c r="L28" s="31">
        <v>99.406528189910986</v>
      </c>
      <c r="M28" s="31"/>
      <c r="N28" s="31"/>
      <c r="O28" s="31"/>
      <c r="P28" s="41">
        <f t="shared" si="0"/>
        <v>99.377963177287313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5" s="2" customFormat="1" x14ac:dyDescent="0.2">
      <c r="A29" s="2">
        <f t="shared" si="1"/>
        <v>27</v>
      </c>
      <c r="B29" s="3" t="s">
        <v>27</v>
      </c>
      <c r="C29" s="10">
        <v>36186</v>
      </c>
      <c r="D29" s="34">
        <v>99.158485273492289</v>
      </c>
      <c r="E29" s="34">
        <v>100</v>
      </c>
      <c r="F29" s="34">
        <v>99.096774193548384</v>
      </c>
      <c r="G29" s="31">
        <v>100</v>
      </c>
      <c r="H29" s="31">
        <v>100</v>
      </c>
      <c r="I29" s="31">
        <v>99.865951742627345</v>
      </c>
      <c r="J29" s="31">
        <v>97.625698324022352</v>
      </c>
      <c r="K29" s="31">
        <v>100</v>
      </c>
      <c r="L29" s="31">
        <v>99.406528189910986</v>
      </c>
      <c r="M29" s="31"/>
      <c r="N29" s="31"/>
      <c r="O29" s="31"/>
      <c r="P29" s="41">
        <f t="shared" si="0"/>
        <v>99.461493080400146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5" s="2" customFormat="1" x14ac:dyDescent="0.2">
      <c r="A30" s="2">
        <f t="shared" si="1"/>
        <v>28</v>
      </c>
      <c r="B30" s="3" t="s">
        <v>23</v>
      </c>
      <c r="C30" s="10">
        <v>36178</v>
      </c>
      <c r="D30" s="34">
        <v>99.579242636746145</v>
      </c>
      <c r="E30" s="34">
        <v>99.104477611940297</v>
      </c>
      <c r="F30" s="34">
        <v>98.320413436692505</v>
      </c>
      <c r="G30" s="31">
        <v>100</v>
      </c>
      <c r="H30" s="31">
        <v>99.582172701949858</v>
      </c>
      <c r="I30" s="31">
        <v>99.865951742627345</v>
      </c>
      <c r="J30" s="31">
        <v>98.324022346368722</v>
      </c>
      <c r="K30" s="31">
        <v>96.329113924050631</v>
      </c>
      <c r="L30" s="31">
        <v>96.142433234421361</v>
      </c>
      <c r="M30" s="31"/>
      <c r="N30" s="31"/>
      <c r="O30" s="31"/>
      <c r="P30" s="41">
        <f t="shared" si="0"/>
        <v>98.583091959421864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</row>
    <row r="31" spans="1:255" s="2" customFormat="1" x14ac:dyDescent="0.2">
      <c r="A31" s="2">
        <f t="shared" si="1"/>
        <v>29</v>
      </c>
      <c r="B31" s="3" t="s">
        <v>24</v>
      </c>
      <c r="C31" s="10">
        <v>36168</v>
      </c>
      <c r="D31" s="34">
        <v>97.615708274894814</v>
      </c>
      <c r="E31" s="34">
        <v>97.615499254843513</v>
      </c>
      <c r="F31" s="34">
        <v>99.483204134366929</v>
      </c>
      <c r="G31" s="31">
        <v>99.860335195530723</v>
      </c>
      <c r="H31" s="31">
        <v>99.860917941585541</v>
      </c>
      <c r="I31" s="31">
        <v>100</v>
      </c>
      <c r="J31" s="31">
        <v>97.342657342657347</v>
      </c>
      <c r="K31" s="31">
        <v>100</v>
      </c>
      <c r="L31" s="31">
        <v>99.703264094955486</v>
      </c>
      <c r="M31" s="31"/>
      <c r="N31" s="31"/>
      <c r="O31" s="31"/>
      <c r="P31" s="41">
        <f t="shared" si="0"/>
        <v>99.053509582092701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</row>
    <row r="32" spans="1:255" s="2" customFormat="1" x14ac:dyDescent="0.2">
      <c r="A32" s="2">
        <f t="shared" si="1"/>
        <v>30</v>
      </c>
      <c r="B32" s="3" t="s">
        <v>20</v>
      </c>
      <c r="C32" s="10">
        <v>36159</v>
      </c>
      <c r="D32" s="34">
        <v>99.158485273492289</v>
      </c>
      <c r="E32" s="34">
        <v>99.552238805970148</v>
      </c>
      <c r="F32" s="34">
        <v>99.225806451612897</v>
      </c>
      <c r="G32" s="31">
        <v>99.860335195530723</v>
      </c>
      <c r="H32" s="31">
        <v>99.860917941585541</v>
      </c>
      <c r="I32" s="31">
        <v>100</v>
      </c>
      <c r="J32" s="44">
        <v>99.44055944055944</v>
      </c>
      <c r="K32" s="31">
        <v>97.088607594936704</v>
      </c>
      <c r="L32" s="31">
        <v>99.85163204747775</v>
      </c>
      <c r="M32" s="31"/>
      <c r="N32" s="31"/>
      <c r="O32" s="31"/>
      <c r="P32" s="41">
        <f t="shared" si="0"/>
        <v>99.33762030568505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</row>
    <row r="33" spans="1:255" s="2" customFormat="1" x14ac:dyDescent="0.2">
      <c r="A33" s="2">
        <f t="shared" si="1"/>
        <v>31</v>
      </c>
      <c r="B33" s="3" t="s">
        <v>21</v>
      </c>
      <c r="C33" s="10">
        <v>36222</v>
      </c>
      <c r="D33" s="34">
        <v>97.896213183730708</v>
      </c>
      <c r="E33" s="34">
        <v>93.432835820895519</v>
      </c>
      <c r="F33" s="34">
        <v>96.770025839793277</v>
      </c>
      <c r="G33" s="29">
        <v>99.720670391061446</v>
      </c>
      <c r="H33" s="31">
        <v>99.860917941585541</v>
      </c>
      <c r="I33" s="31">
        <v>100</v>
      </c>
      <c r="J33" s="31">
        <v>100</v>
      </c>
      <c r="K33" s="31">
        <v>100</v>
      </c>
      <c r="L33" s="31">
        <v>97.777777777777771</v>
      </c>
      <c r="M33" s="31"/>
      <c r="N33" s="31"/>
      <c r="O33" s="31"/>
      <c r="P33" s="41">
        <f t="shared" si="0"/>
        <v>98.384271217204912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</row>
    <row r="34" spans="1:255" s="2" customFormat="1" x14ac:dyDescent="0.2">
      <c r="A34" s="2">
        <f t="shared" si="1"/>
        <v>32</v>
      </c>
      <c r="B34" s="3" t="s">
        <v>22</v>
      </c>
      <c r="C34" s="10">
        <v>36224</v>
      </c>
      <c r="D34" s="34">
        <v>84.971910112359552</v>
      </c>
      <c r="E34" s="34">
        <v>98.804185351270547</v>
      </c>
      <c r="F34" s="34">
        <v>97.157622739018095</v>
      </c>
      <c r="G34" s="31">
        <v>99.721059972105991</v>
      </c>
      <c r="H34" s="31">
        <v>99.711815561959654</v>
      </c>
      <c r="I34" s="31">
        <v>99.597315436241615</v>
      </c>
      <c r="J34" s="31">
        <v>99.16083916083916</v>
      </c>
      <c r="K34" s="31">
        <v>98.967741935483872</v>
      </c>
      <c r="L34" s="31">
        <v>94.510385756676556</v>
      </c>
      <c r="M34" s="31"/>
      <c r="N34" s="31"/>
      <c r="O34" s="31"/>
      <c r="P34" s="41">
        <f t="shared" si="0"/>
        <v>96.955875113995006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</row>
    <row r="35" spans="1:255" x14ac:dyDescent="0.2">
      <c r="A35" s="2">
        <f t="shared" si="1"/>
        <v>33</v>
      </c>
      <c r="B35" s="16" t="s">
        <v>159</v>
      </c>
      <c r="C35" s="17">
        <v>36160</v>
      </c>
      <c r="D35" s="40"/>
      <c r="E35" s="40">
        <v>95.964125560538122</v>
      </c>
      <c r="F35" s="40">
        <v>91.363022941970314</v>
      </c>
      <c r="G35" s="30">
        <v>96.866096866096868</v>
      </c>
      <c r="H35" s="40">
        <v>98.387096774193552</v>
      </c>
      <c r="I35" s="40">
        <v>98.876404494382029</v>
      </c>
      <c r="J35" s="40">
        <v>99.72936400541272</v>
      </c>
      <c r="K35" s="40">
        <v>96.500672947510097</v>
      </c>
      <c r="L35" s="31">
        <v>98.44413012729845</v>
      </c>
      <c r="M35" s="31"/>
      <c r="N35" s="40"/>
      <c r="O35" s="40"/>
      <c r="P35" s="43">
        <f t="shared" si="0"/>
        <v>97.016364214675264</v>
      </c>
    </row>
    <row r="36" spans="1:255" x14ac:dyDescent="0.2">
      <c r="A36" s="2">
        <f t="shared" si="1"/>
        <v>34</v>
      </c>
      <c r="B36" s="3" t="s">
        <v>30</v>
      </c>
      <c r="C36" s="10">
        <v>36193</v>
      </c>
      <c r="D36" s="34">
        <v>98.457223001402525</v>
      </c>
      <c r="E36" s="34">
        <v>97.764530551415803</v>
      </c>
      <c r="F36" s="34">
        <v>98.637602179836506</v>
      </c>
      <c r="G36" s="31">
        <v>99.470899470899468</v>
      </c>
      <c r="H36" s="31">
        <v>99.860724233983291</v>
      </c>
      <c r="I36" s="31">
        <v>93.967828418230567</v>
      </c>
      <c r="J36" s="31">
        <v>90.529247910863504</v>
      </c>
      <c r="K36" s="31">
        <v>99.494949494949495</v>
      </c>
      <c r="L36" s="31">
        <v>94.83</v>
      </c>
      <c r="M36" s="31"/>
      <c r="N36" s="31"/>
      <c r="O36" s="31"/>
      <c r="P36" s="41">
        <f t="shared" si="0"/>
        <v>97.001445029064584</v>
      </c>
    </row>
    <row r="37" spans="1:255" x14ac:dyDescent="0.2">
      <c r="A37" s="2">
        <f t="shared" si="1"/>
        <v>35</v>
      </c>
      <c r="B37" s="3" t="s">
        <v>46</v>
      </c>
      <c r="C37" s="10">
        <v>36313</v>
      </c>
      <c r="D37" s="34">
        <v>97.896213183730708</v>
      </c>
      <c r="E37" s="34">
        <v>95.380029806259316</v>
      </c>
      <c r="F37" s="34">
        <v>97.927461139896366</v>
      </c>
      <c r="G37" s="31">
        <v>98.884239888423991</v>
      </c>
      <c r="H37" s="31">
        <v>100</v>
      </c>
      <c r="I37" s="31">
        <v>99.463806970509381</v>
      </c>
      <c r="J37" s="31">
        <v>97.357440890125176</v>
      </c>
      <c r="K37" s="31">
        <v>88.369152970922883</v>
      </c>
      <c r="L37" s="31">
        <v>100</v>
      </c>
      <c r="M37" s="31"/>
      <c r="N37" s="31"/>
      <c r="O37" s="31"/>
      <c r="P37" s="41">
        <f t="shared" si="0"/>
        <v>97.253149427763091</v>
      </c>
    </row>
    <row r="38" spans="1:255" x14ac:dyDescent="0.2">
      <c r="A38" s="2">
        <f t="shared" si="1"/>
        <v>36</v>
      </c>
      <c r="B38" s="3" t="s">
        <v>48</v>
      </c>
      <c r="C38" s="10">
        <v>36327</v>
      </c>
      <c r="D38" s="34">
        <v>98.879551820728295</v>
      </c>
      <c r="E38" s="34">
        <v>100</v>
      </c>
      <c r="F38" s="34">
        <v>99.74126778783959</v>
      </c>
      <c r="G38" s="31">
        <v>99.860529986052995</v>
      </c>
      <c r="H38" s="31">
        <v>100</v>
      </c>
      <c r="I38" s="31">
        <v>100</v>
      </c>
      <c r="J38" s="31">
        <v>99.304589707927676</v>
      </c>
      <c r="K38" s="31">
        <v>100</v>
      </c>
      <c r="L38" s="31">
        <v>100</v>
      </c>
      <c r="M38" s="31"/>
      <c r="N38" s="31"/>
      <c r="O38" s="31"/>
      <c r="P38" s="41">
        <f t="shared" si="0"/>
        <v>99.753993255838736</v>
      </c>
    </row>
    <row r="39" spans="1:255" x14ac:dyDescent="0.2">
      <c r="A39" s="2">
        <f t="shared" si="1"/>
        <v>37</v>
      </c>
      <c r="B39" s="3" t="s">
        <v>49</v>
      </c>
      <c r="C39" s="10">
        <v>36341</v>
      </c>
      <c r="D39" s="34">
        <v>100</v>
      </c>
      <c r="E39" s="34">
        <v>100</v>
      </c>
      <c r="F39" s="34">
        <v>97.538860103626945</v>
      </c>
      <c r="G39" s="31">
        <v>100</v>
      </c>
      <c r="H39" s="31">
        <v>100</v>
      </c>
      <c r="I39" s="31">
        <v>100</v>
      </c>
      <c r="J39" s="31">
        <v>95.949720670391059</v>
      </c>
      <c r="K39" s="31">
        <v>94.267515923566876</v>
      </c>
      <c r="L39" s="31">
        <v>100</v>
      </c>
      <c r="M39" s="31"/>
      <c r="N39" s="31"/>
      <c r="O39" s="31"/>
      <c r="P39" s="41">
        <f t="shared" si="0"/>
        <v>98.639566299731641</v>
      </c>
    </row>
    <row r="40" spans="1:255" x14ac:dyDescent="0.2">
      <c r="A40" s="2">
        <f t="shared" si="1"/>
        <v>38</v>
      </c>
      <c r="B40" s="3" t="s">
        <v>47</v>
      </c>
      <c r="C40" s="10">
        <v>36313</v>
      </c>
      <c r="D40" s="34">
        <v>100</v>
      </c>
      <c r="E40" s="34">
        <v>98.80952380952381</v>
      </c>
      <c r="F40" s="34">
        <v>99.222797927461144</v>
      </c>
      <c r="G40" s="31">
        <v>97.765363128491614</v>
      </c>
      <c r="H40" s="31">
        <v>100</v>
      </c>
      <c r="I40" s="31">
        <v>99.597315436241615</v>
      </c>
      <c r="J40" s="31">
        <v>99.861111111111114</v>
      </c>
      <c r="K40" s="31">
        <v>99.74683544303798</v>
      </c>
      <c r="L40" s="31">
        <v>100</v>
      </c>
      <c r="M40" s="31"/>
      <c r="N40" s="31"/>
      <c r="O40" s="31"/>
      <c r="P40" s="41">
        <f t="shared" si="0"/>
        <v>99.444771872874142</v>
      </c>
    </row>
    <row r="41" spans="1:255" x14ac:dyDescent="0.2">
      <c r="A41" s="2">
        <f t="shared" si="1"/>
        <v>39</v>
      </c>
      <c r="B41" s="3" t="s">
        <v>44</v>
      </c>
      <c r="C41" s="10">
        <v>36313</v>
      </c>
      <c r="D41" s="34">
        <v>99.719887955182074</v>
      </c>
      <c r="E41" s="34">
        <v>99.850746268656721</v>
      </c>
      <c r="F41" s="34">
        <v>99.353169469598967</v>
      </c>
      <c r="G41" s="31">
        <v>99.721448467966567</v>
      </c>
      <c r="H41" s="31">
        <v>99.442896935933149</v>
      </c>
      <c r="I41" s="31">
        <v>98.12080536912751</v>
      </c>
      <c r="J41" s="31">
        <v>99.860917941585541</v>
      </c>
      <c r="K41" s="31">
        <v>99.74683544303798</v>
      </c>
      <c r="L41" s="31">
        <v>99.85163204747775</v>
      </c>
      <c r="M41" s="31"/>
      <c r="N41" s="31"/>
      <c r="O41" s="31"/>
      <c r="P41" s="41">
        <f t="shared" si="0"/>
        <v>99.518704433174037</v>
      </c>
    </row>
    <row r="42" spans="1:255" x14ac:dyDescent="0.2">
      <c r="A42" s="2">
        <f t="shared" si="1"/>
        <v>40</v>
      </c>
      <c r="B42" s="3" t="s">
        <v>45</v>
      </c>
      <c r="C42" s="10">
        <v>36352</v>
      </c>
      <c r="D42" s="34">
        <v>99.719887955182074</v>
      </c>
      <c r="E42" s="34">
        <v>97.910447761194035</v>
      </c>
      <c r="F42" s="34">
        <v>98.188874514877099</v>
      </c>
      <c r="G42" s="31">
        <v>99.30362116991644</v>
      </c>
      <c r="H42" s="31">
        <v>99.302649930264991</v>
      </c>
      <c r="I42" s="31"/>
      <c r="J42" s="31">
        <v>97.82</v>
      </c>
      <c r="K42" s="31">
        <v>98.106060606060609</v>
      </c>
      <c r="L42" s="31">
        <v>99.405646359583955</v>
      </c>
      <c r="M42" s="31"/>
      <c r="N42" s="31"/>
      <c r="O42" s="31"/>
      <c r="P42" s="41">
        <f t="shared" si="0"/>
        <v>98.719648537134901</v>
      </c>
    </row>
    <row r="43" spans="1:255" x14ac:dyDescent="0.2">
      <c r="A43" s="2">
        <f t="shared" si="1"/>
        <v>41</v>
      </c>
      <c r="B43" s="3" t="s">
        <v>53</v>
      </c>
      <c r="C43" s="10">
        <v>36365</v>
      </c>
      <c r="D43" s="34">
        <v>98.457223001402525</v>
      </c>
      <c r="E43" s="34">
        <v>97.910447761194035</v>
      </c>
      <c r="F43" s="34">
        <v>99.224806201550393</v>
      </c>
      <c r="G43" s="31">
        <v>99.860335195530723</v>
      </c>
      <c r="H43" s="31">
        <v>97.913769123783027</v>
      </c>
      <c r="I43" s="31">
        <v>100</v>
      </c>
      <c r="J43" s="31">
        <v>99.860917941585541</v>
      </c>
      <c r="K43" s="31">
        <v>98.365122615803813</v>
      </c>
      <c r="L43" s="31">
        <v>97.53086419753086</v>
      </c>
      <c r="M43" s="31"/>
      <c r="N43" s="31"/>
      <c r="O43" s="31"/>
      <c r="P43" s="41">
        <f t="shared" si="0"/>
        <v>98.791498448708978</v>
      </c>
    </row>
    <row r="44" spans="1:255" x14ac:dyDescent="0.2">
      <c r="A44" s="2">
        <f t="shared" si="1"/>
        <v>42</v>
      </c>
      <c r="B44" s="3" t="s">
        <v>52</v>
      </c>
      <c r="C44" s="10">
        <v>36363</v>
      </c>
      <c r="D44" s="34">
        <v>99.579242636746145</v>
      </c>
      <c r="E44" s="34">
        <v>95.373134328358205</v>
      </c>
      <c r="F44" s="34">
        <v>99.74126778783959</v>
      </c>
      <c r="G44" s="31">
        <v>99.860335195530723</v>
      </c>
      <c r="H44" s="31">
        <v>94.575799721835878</v>
      </c>
      <c r="I44" s="31">
        <v>100</v>
      </c>
      <c r="J44" s="31">
        <v>54.659248956884568</v>
      </c>
      <c r="K44" s="31">
        <v>0</v>
      </c>
      <c r="L44" s="31">
        <v>93.188854489164086</v>
      </c>
      <c r="M44" s="31"/>
      <c r="N44" s="31"/>
      <c r="O44" s="31"/>
      <c r="P44" s="41">
        <f t="shared" si="0"/>
        <v>81.886431457373249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</row>
    <row r="45" spans="1:255" x14ac:dyDescent="0.2">
      <c r="A45" s="2">
        <f t="shared" si="1"/>
        <v>43</v>
      </c>
      <c r="B45" s="3" t="s">
        <v>51</v>
      </c>
      <c r="C45" s="10">
        <v>36448</v>
      </c>
      <c r="D45" s="34">
        <v>93.969144460028048</v>
      </c>
      <c r="E45" s="34">
        <v>98.807749627421757</v>
      </c>
      <c r="F45" s="34">
        <v>99.74126778783959</v>
      </c>
      <c r="G45" s="31">
        <v>99.721059972105991</v>
      </c>
      <c r="H45" s="31">
        <v>99.582753824756608</v>
      </c>
      <c r="I45" s="31">
        <v>100</v>
      </c>
      <c r="J45" s="31">
        <v>100</v>
      </c>
      <c r="K45" s="31">
        <v>65.826330532212893</v>
      </c>
      <c r="L45" s="31">
        <v>91.780821917808225</v>
      </c>
      <c r="M45" s="31"/>
      <c r="N45" s="31"/>
      <c r="O45" s="31"/>
      <c r="P45" s="41">
        <f t="shared" si="0"/>
        <v>94.381014235797011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</row>
    <row r="46" spans="1:255" x14ac:dyDescent="0.2">
      <c r="A46" s="2">
        <f t="shared" si="1"/>
        <v>44</v>
      </c>
      <c r="B46" s="3" t="s">
        <v>50</v>
      </c>
      <c r="C46" s="10">
        <v>36440</v>
      </c>
      <c r="D46" s="34">
        <v>99.719495091164092</v>
      </c>
      <c r="E46" s="34">
        <v>99.552238805970148</v>
      </c>
      <c r="F46" s="34">
        <v>72.351421188630496</v>
      </c>
      <c r="G46" s="31">
        <v>99.581589958159</v>
      </c>
      <c r="H46" s="31">
        <v>100</v>
      </c>
      <c r="I46" s="31">
        <v>99.061662198391417</v>
      </c>
      <c r="J46" s="31">
        <v>100</v>
      </c>
      <c r="K46" s="31">
        <v>99.59128065395096</v>
      </c>
      <c r="L46" s="31">
        <v>98.908594815825381</v>
      </c>
      <c r="M46" s="31"/>
      <c r="N46" s="31"/>
      <c r="O46" s="31"/>
      <c r="P46" s="41">
        <f t="shared" si="0"/>
        <v>96.529586968010165</v>
      </c>
    </row>
    <row r="47" spans="1:255" x14ac:dyDescent="0.2">
      <c r="A47" s="2">
        <f t="shared" si="1"/>
        <v>45</v>
      </c>
      <c r="B47" s="3" t="s">
        <v>36</v>
      </c>
      <c r="C47" s="10">
        <v>36445</v>
      </c>
      <c r="D47" s="34">
        <v>99.438990182328197</v>
      </c>
      <c r="E47" s="34">
        <v>99.701937406855436</v>
      </c>
      <c r="F47" s="34">
        <v>99.870801033591732</v>
      </c>
      <c r="G47" s="31">
        <v>96.378830083565461</v>
      </c>
      <c r="H47" s="31">
        <v>100</v>
      </c>
      <c r="I47" s="31">
        <v>98.66131191432396</v>
      </c>
      <c r="J47" s="44">
        <v>96.47390691114245</v>
      </c>
      <c r="K47" s="31">
        <v>99.873577749683946</v>
      </c>
      <c r="L47" s="31">
        <v>99.702823179791977</v>
      </c>
      <c r="M47" s="31"/>
      <c r="N47" s="31"/>
      <c r="O47" s="31"/>
      <c r="P47" s="41">
        <f t="shared" si="0"/>
        <v>98.90024205125367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</row>
    <row r="48" spans="1:255" x14ac:dyDescent="0.2">
      <c r="A48" s="2">
        <f t="shared" si="1"/>
        <v>46</v>
      </c>
      <c r="B48" s="3" t="s">
        <v>37</v>
      </c>
      <c r="C48" s="10">
        <v>36445</v>
      </c>
      <c r="D48" s="34">
        <v>99.85994397759103</v>
      </c>
      <c r="E48" s="34">
        <v>99.850968703427725</v>
      </c>
      <c r="F48" s="34">
        <v>93.272962483829232</v>
      </c>
      <c r="G48" s="31">
        <v>99.582753824756608</v>
      </c>
      <c r="H48" s="31">
        <v>99.581589958159</v>
      </c>
      <c r="I48" s="31">
        <v>99.865951742627345</v>
      </c>
      <c r="J48" s="44">
        <v>97.899159663865547</v>
      </c>
      <c r="K48" s="31">
        <v>100</v>
      </c>
      <c r="L48" s="31">
        <v>100</v>
      </c>
      <c r="M48" s="31"/>
      <c r="N48" s="31"/>
      <c r="O48" s="31"/>
      <c r="P48" s="41">
        <f t="shared" si="0"/>
        <v>98.879258928250721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</row>
    <row r="49" spans="1:255" x14ac:dyDescent="0.2">
      <c r="A49" s="2">
        <f t="shared" si="1"/>
        <v>47</v>
      </c>
      <c r="B49" s="3" t="s">
        <v>38</v>
      </c>
      <c r="C49" s="10">
        <v>36445</v>
      </c>
      <c r="D49" s="34">
        <v>97.755960729312761</v>
      </c>
      <c r="E49" s="34">
        <v>99.850968703427725</v>
      </c>
      <c r="F49" s="34">
        <v>99.870801033591732</v>
      </c>
      <c r="G49" s="31">
        <v>100</v>
      </c>
      <c r="H49" s="31">
        <v>99.30362116991644</v>
      </c>
      <c r="I49" s="31">
        <v>100</v>
      </c>
      <c r="J49" s="44">
        <v>99.721059972105991</v>
      </c>
      <c r="K49" s="31">
        <v>97.211660329531057</v>
      </c>
      <c r="L49" s="31">
        <v>100</v>
      </c>
      <c r="M49" s="31"/>
      <c r="N49" s="31"/>
      <c r="O49" s="31"/>
      <c r="P49" s="41">
        <f t="shared" si="0"/>
        <v>99.301563548653974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</row>
    <row r="50" spans="1:255" x14ac:dyDescent="0.2">
      <c r="A50" s="2">
        <f t="shared" si="1"/>
        <v>48</v>
      </c>
      <c r="B50" s="3" t="s">
        <v>39</v>
      </c>
      <c r="C50" s="10">
        <v>36445</v>
      </c>
      <c r="D50" s="34">
        <v>99.579242636746145</v>
      </c>
      <c r="E50" s="34">
        <v>99.701937406855436</v>
      </c>
      <c r="F50" s="34">
        <v>99.74126778783959</v>
      </c>
      <c r="G50" s="31">
        <v>99.442119944211996</v>
      </c>
      <c r="H50" s="31">
        <v>99.860917941585541</v>
      </c>
      <c r="I50" s="31">
        <v>99.463806970509381</v>
      </c>
      <c r="J50" s="44">
        <v>98.463687150837984</v>
      </c>
      <c r="K50" s="31">
        <v>99.49302915082383</v>
      </c>
      <c r="L50" s="31">
        <v>100</v>
      </c>
      <c r="M50" s="31"/>
      <c r="N50" s="31"/>
      <c r="O50" s="31"/>
      <c r="P50" s="41">
        <f t="shared" si="0"/>
        <v>99.527334332156656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</row>
    <row r="51" spans="1:255" x14ac:dyDescent="0.2">
      <c r="A51" s="2">
        <f t="shared" si="1"/>
        <v>49</v>
      </c>
      <c r="B51" s="3" t="s">
        <v>40</v>
      </c>
      <c r="C51" s="10">
        <v>36445</v>
      </c>
      <c r="D51" s="34">
        <v>100</v>
      </c>
      <c r="E51" s="34">
        <v>99.402985074626869</v>
      </c>
      <c r="F51" s="34">
        <v>99.611901681759377</v>
      </c>
      <c r="G51" s="31">
        <v>100</v>
      </c>
      <c r="H51" s="31">
        <v>99.582753824756608</v>
      </c>
      <c r="I51" s="31">
        <v>100</v>
      </c>
      <c r="J51" s="44">
        <v>100</v>
      </c>
      <c r="K51" s="31">
        <v>99.619289340101517</v>
      </c>
      <c r="L51" s="31">
        <v>99.554896142433236</v>
      </c>
      <c r="M51" s="31"/>
      <c r="N51" s="31"/>
      <c r="O51" s="31"/>
      <c r="P51" s="41">
        <f t="shared" si="0"/>
        <v>99.752425118186409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</row>
    <row r="52" spans="1:255" x14ac:dyDescent="0.2">
      <c r="A52" s="2">
        <f t="shared" si="1"/>
        <v>50</v>
      </c>
      <c r="B52" s="3" t="s">
        <v>41</v>
      </c>
      <c r="C52" s="10">
        <v>36445</v>
      </c>
      <c r="D52" s="34">
        <v>100</v>
      </c>
      <c r="E52" s="34">
        <v>99.850968703427725</v>
      </c>
      <c r="F52" s="34">
        <v>99.870801033591732</v>
      </c>
      <c r="G52" s="31">
        <v>100</v>
      </c>
      <c r="H52" s="31">
        <v>99.582753824756608</v>
      </c>
      <c r="I52" s="31">
        <v>100</v>
      </c>
      <c r="J52" s="44">
        <v>99.860724233983291</v>
      </c>
      <c r="K52" s="31">
        <v>87.198986058301642</v>
      </c>
      <c r="L52" s="31">
        <v>97.919762258543841</v>
      </c>
      <c r="M52" s="31"/>
      <c r="N52" s="31"/>
      <c r="O52" s="31"/>
      <c r="P52" s="41">
        <f t="shared" si="0"/>
        <v>98.253777345844981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</row>
    <row r="53" spans="1:255" x14ac:dyDescent="0.2">
      <c r="A53" s="2">
        <f t="shared" si="1"/>
        <v>51</v>
      </c>
      <c r="B53" s="3" t="s">
        <v>42</v>
      </c>
      <c r="C53" s="10">
        <v>36445</v>
      </c>
      <c r="D53" s="34">
        <v>99.298737727910236</v>
      </c>
      <c r="E53" s="34">
        <v>99.850968703427725</v>
      </c>
      <c r="F53" s="34">
        <v>99.612403100775197</v>
      </c>
      <c r="G53" s="31">
        <v>99.860529986052995</v>
      </c>
      <c r="H53" s="31">
        <v>99.582753824756608</v>
      </c>
      <c r="I53" s="31">
        <v>100</v>
      </c>
      <c r="J53" s="44">
        <v>98.181818181818187</v>
      </c>
      <c r="K53" s="31">
        <v>99.493670886075947</v>
      </c>
      <c r="L53" s="31">
        <v>88.957055214723923</v>
      </c>
      <c r="M53" s="31"/>
      <c r="N53" s="31"/>
      <c r="O53" s="31"/>
      <c r="P53" s="41">
        <f t="shared" si="0"/>
        <v>98.315326402837869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</row>
    <row r="54" spans="1:255" s="9" customFormat="1" x14ac:dyDescent="0.2">
      <c r="A54" s="2">
        <f t="shared" si="1"/>
        <v>52</v>
      </c>
      <c r="B54" s="3" t="s">
        <v>112</v>
      </c>
      <c r="C54" s="10">
        <v>36514</v>
      </c>
      <c r="D54" s="34">
        <v>99.159663865546221</v>
      </c>
      <c r="E54" s="34">
        <v>99.850746268656721</v>
      </c>
      <c r="F54" s="34">
        <v>98.671978751660021</v>
      </c>
      <c r="G54" s="31">
        <v>95.224719101123597</v>
      </c>
      <c r="H54" s="31">
        <v>99.441340782122907</v>
      </c>
      <c r="I54" s="31">
        <v>99.312242090784039</v>
      </c>
      <c r="J54" s="31">
        <v>99.16083916083916</v>
      </c>
      <c r="K54" s="31">
        <v>98.860759493670884</v>
      </c>
      <c r="L54" s="31">
        <v>97.919762258543841</v>
      </c>
      <c r="M54" s="31"/>
      <c r="N54" s="31"/>
      <c r="O54" s="31"/>
      <c r="P54" s="41">
        <f t="shared" si="0"/>
        <v>98.622450196994166</v>
      </c>
    </row>
    <row r="55" spans="1:255" s="9" customFormat="1" x14ac:dyDescent="0.2">
      <c r="A55" s="2">
        <f t="shared" si="1"/>
        <v>53</v>
      </c>
      <c r="B55" s="3" t="s">
        <v>113</v>
      </c>
      <c r="C55" s="10">
        <v>36514</v>
      </c>
      <c r="D55" s="34">
        <v>99.579242636746145</v>
      </c>
      <c r="E55" s="34">
        <v>96.417910447761187</v>
      </c>
      <c r="F55" s="34">
        <v>98.834196891191709</v>
      </c>
      <c r="G55" s="31">
        <v>99.296765119549931</v>
      </c>
      <c r="H55" s="31">
        <v>99.721059972105991</v>
      </c>
      <c r="I55" s="31">
        <v>99.862448418156802</v>
      </c>
      <c r="J55" s="31">
        <v>99.860529986052995</v>
      </c>
      <c r="K55" s="31">
        <v>99.238578680203048</v>
      </c>
      <c r="L55" s="31">
        <v>100</v>
      </c>
      <c r="M55" s="31"/>
      <c r="N55" s="31"/>
      <c r="O55" s="31"/>
      <c r="P55" s="41">
        <f t="shared" si="0"/>
        <v>99.201192461307528</v>
      </c>
    </row>
    <row r="56" spans="1:255" s="9" customFormat="1" x14ac:dyDescent="0.2">
      <c r="A56" s="2">
        <f t="shared" si="1"/>
        <v>54</v>
      </c>
      <c r="B56" s="3" t="s">
        <v>111</v>
      </c>
      <c r="C56" s="10">
        <v>36608</v>
      </c>
      <c r="D56" s="34">
        <v>100</v>
      </c>
      <c r="E56" s="34">
        <v>96.562032884902834</v>
      </c>
      <c r="F56" s="34">
        <v>99.094437257438557</v>
      </c>
      <c r="G56" s="31">
        <v>91.139240506329116</v>
      </c>
      <c r="H56" s="31">
        <v>99.162011173184354</v>
      </c>
      <c r="I56" s="31">
        <v>97.115384615384613</v>
      </c>
      <c r="J56" s="31">
        <v>99.720670391061446</v>
      </c>
      <c r="K56" s="31">
        <v>99.365482233502533</v>
      </c>
      <c r="L56" s="31">
        <v>99.109792284866472</v>
      </c>
      <c r="M56" s="31"/>
      <c r="N56" s="31"/>
      <c r="O56" s="31"/>
      <c r="P56" s="41">
        <f t="shared" si="0"/>
        <v>97.91878348296332</v>
      </c>
    </row>
    <row r="57" spans="1:255" s="5" customFormat="1" x14ac:dyDescent="0.2">
      <c r="A57" s="2">
        <f t="shared" si="1"/>
        <v>55</v>
      </c>
      <c r="B57" s="3" t="s">
        <v>34</v>
      </c>
      <c r="C57" s="10">
        <v>36341</v>
      </c>
      <c r="D57" s="34">
        <v>99.158485273492289</v>
      </c>
      <c r="E57" s="34">
        <v>91.916167664670652</v>
      </c>
      <c r="F57" s="34">
        <v>99.741602067183464</v>
      </c>
      <c r="G57" s="31">
        <v>97.835497835497833</v>
      </c>
      <c r="H57" s="31">
        <v>99.861111111111114</v>
      </c>
      <c r="I57" s="31">
        <v>100</v>
      </c>
      <c r="J57" s="31">
        <v>99.300699300699307</v>
      </c>
      <c r="K57" s="31">
        <v>100</v>
      </c>
      <c r="L57" s="31">
        <v>99.402985074626869</v>
      </c>
      <c r="M57" s="32"/>
      <c r="N57" s="31"/>
      <c r="O57" s="32"/>
      <c r="P57" s="41">
        <f t="shared" si="0"/>
        <v>98.579616480809065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</row>
    <row r="58" spans="1:255" s="9" customFormat="1" x14ac:dyDescent="0.2">
      <c r="A58" s="2">
        <f t="shared" si="1"/>
        <v>56</v>
      </c>
      <c r="B58" s="4" t="s">
        <v>141</v>
      </c>
      <c r="C58" s="11">
        <v>36532</v>
      </c>
      <c r="D58" s="34">
        <v>99.018232819074328</v>
      </c>
      <c r="E58" s="34">
        <v>100</v>
      </c>
      <c r="F58" s="34">
        <v>99.865229110512132</v>
      </c>
      <c r="G58" s="31">
        <v>99.735449735449734</v>
      </c>
      <c r="H58" s="31">
        <v>100</v>
      </c>
      <c r="I58" s="31">
        <v>100</v>
      </c>
      <c r="J58" s="32">
        <v>91.404011461318049</v>
      </c>
      <c r="K58" s="32">
        <v>79.516539440203559</v>
      </c>
      <c r="L58" s="31">
        <v>98.811292719167909</v>
      </c>
      <c r="M58" s="31"/>
      <c r="N58" s="32"/>
      <c r="O58" s="31"/>
      <c r="P58" s="41">
        <f t="shared" si="0"/>
        <v>96.483417253969534</v>
      </c>
    </row>
    <row r="59" spans="1:255" s="9" customFormat="1" x14ac:dyDescent="0.2">
      <c r="A59" s="2">
        <f t="shared" si="1"/>
        <v>57</v>
      </c>
      <c r="B59" s="4" t="s">
        <v>142</v>
      </c>
      <c r="C59" s="11">
        <v>36547</v>
      </c>
      <c r="D59" s="34">
        <v>99.579242636746145</v>
      </c>
      <c r="E59" s="34">
        <v>94.410876132930511</v>
      </c>
      <c r="F59" s="34">
        <v>99.865047233468289</v>
      </c>
      <c r="G59" s="31">
        <v>100</v>
      </c>
      <c r="H59" s="31">
        <v>100</v>
      </c>
      <c r="I59" s="31">
        <v>99.736842105263165</v>
      </c>
      <c r="J59" s="31">
        <v>99.283667621776502</v>
      </c>
      <c r="K59" s="31">
        <v>99.363057324840767</v>
      </c>
      <c r="L59" s="31">
        <v>100</v>
      </c>
      <c r="M59" s="31"/>
      <c r="N59" s="31"/>
      <c r="O59" s="31"/>
      <c r="P59" s="41">
        <f t="shared" si="0"/>
        <v>99.137637006113934</v>
      </c>
    </row>
    <row r="60" spans="1:255" s="9" customFormat="1" x14ac:dyDescent="0.2">
      <c r="A60" s="2">
        <f t="shared" si="1"/>
        <v>58</v>
      </c>
      <c r="B60" s="3" t="s">
        <v>95</v>
      </c>
      <c r="C60" s="10">
        <v>36523</v>
      </c>
      <c r="D60" s="34">
        <v>98.666666666666671</v>
      </c>
      <c r="E60" s="34">
        <v>99.3993993993994</v>
      </c>
      <c r="F60" s="34">
        <v>99.088541666666671</v>
      </c>
      <c r="G60" s="31">
        <v>99.022346368715077</v>
      </c>
      <c r="H60" s="31">
        <v>94.714881780250352</v>
      </c>
      <c r="I60" s="31">
        <v>97.983870967741936</v>
      </c>
      <c r="J60" s="31">
        <v>98.995695839311338</v>
      </c>
      <c r="K60" s="31"/>
      <c r="L60" s="31">
        <v>97.423398328690809</v>
      </c>
      <c r="M60" s="31"/>
      <c r="N60" s="31"/>
      <c r="O60" s="31"/>
      <c r="P60" s="41">
        <f t="shared" si="0"/>
        <v>98.161850127180287</v>
      </c>
    </row>
    <row r="61" spans="1:255" s="9" customFormat="1" x14ac:dyDescent="0.2">
      <c r="A61" s="2">
        <f t="shared" si="1"/>
        <v>59</v>
      </c>
      <c r="B61" s="3" t="s">
        <v>96</v>
      </c>
      <c r="C61" s="10">
        <v>36516</v>
      </c>
      <c r="D61" s="34">
        <v>97.733711048158639</v>
      </c>
      <c r="E61" s="34">
        <v>98.514115898959886</v>
      </c>
      <c r="F61" s="34">
        <v>98.691099476439788</v>
      </c>
      <c r="G61" s="31">
        <v>97.075208913649021</v>
      </c>
      <c r="H61" s="31">
        <v>93.715083798882688</v>
      </c>
      <c r="I61" s="31">
        <v>99.460188933873141</v>
      </c>
      <c r="J61" s="31">
        <v>99.860917941585541</v>
      </c>
      <c r="K61" s="31">
        <v>99.180327868852459</v>
      </c>
      <c r="L61" s="31">
        <v>98.705035971223026</v>
      </c>
      <c r="M61" s="31"/>
      <c r="N61" s="31"/>
      <c r="O61" s="31"/>
      <c r="P61" s="41">
        <f t="shared" si="0"/>
        <v>98.10396553906935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</row>
    <row r="62" spans="1:255" s="9" customFormat="1" x14ac:dyDescent="0.2">
      <c r="A62" s="2">
        <f t="shared" si="1"/>
        <v>60</v>
      </c>
      <c r="B62" s="3" t="s">
        <v>100</v>
      </c>
      <c r="C62" s="10">
        <v>36511</v>
      </c>
      <c r="D62" s="34">
        <v>95.75070821529745</v>
      </c>
      <c r="E62" s="34">
        <v>99.405646359583955</v>
      </c>
      <c r="F62" s="34">
        <v>98.956975228161667</v>
      </c>
      <c r="G62" s="31">
        <v>98.884239888423991</v>
      </c>
      <c r="H62" s="31">
        <v>96.51810584958217</v>
      </c>
      <c r="I62" s="31">
        <v>97.043010752688176</v>
      </c>
      <c r="J62" s="31">
        <v>98.0528511821975</v>
      </c>
      <c r="K62" s="31">
        <v>98</v>
      </c>
      <c r="L62" s="31">
        <v>97.033285094066571</v>
      </c>
      <c r="M62" s="31"/>
      <c r="N62" s="31"/>
      <c r="O62" s="31"/>
      <c r="P62" s="41">
        <f t="shared" si="0"/>
        <v>97.738313618889052</v>
      </c>
    </row>
    <row r="63" spans="1:255" s="9" customFormat="1" x14ac:dyDescent="0.2">
      <c r="A63" s="2">
        <f t="shared" si="1"/>
        <v>61</v>
      </c>
      <c r="B63" s="3" t="s">
        <v>98</v>
      </c>
      <c r="C63" s="10">
        <v>36513</v>
      </c>
      <c r="D63" s="34">
        <v>99.009900990099013</v>
      </c>
      <c r="E63" s="34">
        <v>98.660714285714292</v>
      </c>
      <c r="F63" s="34">
        <v>99.869451697127943</v>
      </c>
      <c r="G63" s="31">
        <v>99.860529986052995</v>
      </c>
      <c r="H63" s="31">
        <v>98.470097357440892</v>
      </c>
      <c r="I63" s="31"/>
      <c r="J63" s="31">
        <v>66.759388038942973</v>
      </c>
      <c r="K63" s="31">
        <v>99.180327868852459</v>
      </c>
      <c r="L63" s="31">
        <v>97.875354107648718</v>
      </c>
      <c r="M63" s="31"/>
      <c r="N63" s="31"/>
      <c r="O63" s="31"/>
      <c r="P63" s="41">
        <f t="shared" si="0"/>
        <v>94.960720541484918</v>
      </c>
    </row>
    <row r="64" spans="1:255" s="9" customFormat="1" x14ac:dyDescent="0.2">
      <c r="A64" s="2">
        <f t="shared" si="1"/>
        <v>62</v>
      </c>
      <c r="B64" s="3" t="s">
        <v>97</v>
      </c>
      <c r="C64" s="10">
        <v>36510</v>
      </c>
      <c r="D64" s="34">
        <v>96.327683615819211</v>
      </c>
      <c r="E64" s="34">
        <v>99.701937406855436</v>
      </c>
      <c r="F64" s="34">
        <v>99.350649350649348</v>
      </c>
      <c r="G64" s="31">
        <v>100</v>
      </c>
      <c r="H64" s="31">
        <v>92.802450229709038</v>
      </c>
      <c r="I64" s="31">
        <v>98.921832884097029</v>
      </c>
      <c r="J64" s="31">
        <v>96.383866481223919</v>
      </c>
      <c r="K64" s="31">
        <v>99.318801089918253</v>
      </c>
      <c r="L64" s="31">
        <v>95.882352941176464</v>
      </c>
      <c r="M64" s="31"/>
      <c r="N64" s="31"/>
      <c r="O64" s="31"/>
      <c r="P64" s="41">
        <f t="shared" si="0"/>
        <v>97.63217488882762</v>
      </c>
    </row>
    <row r="65" spans="1:255" s="9" customFormat="1" x14ac:dyDescent="0.2">
      <c r="A65" s="2">
        <f t="shared" si="1"/>
        <v>63</v>
      </c>
      <c r="B65" s="3" t="s">
        <v>99</v>
      </c>
      <c r="C65" s="10">
        <v>36509</v>
      </c>
      <c r="D65" s="34">
        <v>95.898161244695899</v>
      </c>
      <c r="E65" s="34">
        <v>99.404761904761898</v>
      </c>
      <c r="F65" s="34">
        <v>99.609882964889465</v>
      </c>
      <c r="G65" s="31">
        <v>99.721059972105991</v>
      </c>
      <c r="H65" s="31">
        <v>99.860724233983291</v>
      </c>
      <c r="I65" s="31">
        <v>99.865591397849457</v>
      </c>
      <c r="J65" s="31">
        <v>98.885793871866298</v>
      </c>
      <c r="K65" s="31">
        <v>97.956403269754773</v>
      </c>
      <c r="L65" s="31">
        <v>98.723404255319153</v>
      </c>
      <c r="M65" s="31"/>
      <c r="N65" s="31"/>
      <c r="O65" s="31"/>
      <c r="P65" s="41">
        <f t="shared" si="0"/>
        <v>98.880642568358482</v>
      </c>
    </row>
    <row r="66" spans="1:255" s="9" customFormat="1" x14ac:dyDescent="0.2">
      <c r="A66" s="2">
        <f t="shared" si="1"/>
        <v>64</v>
      </c>
      <c r="B66" s="3" t="s">
        <v>105</v>
      </c>
      <c r="C66" s="10">
        <v>36525</v>
      </c>
      <c r="D66" s="34">
        <v>99.858356940509921</v>
      </c>
      <c r="E66" s="34">
        <v>99.405646359583955</v>
      </c>
      <c r="F66" s="34">
        <v>98.309492847854358</v>
      </c>
      <c r="G66" s="31">
        <v>99.581589958159</v>
      </c>
      <c r="H66" s="31">
        <v>100</v>
      </c>
      <c r="I66" s="31"/>
      <c r="J66" s="31">
        <v>98.746518105849589</v>
      </c>
      <c r="K66" s="31">
        <v>95.91836734693878</v>
      </c>
      <c r="L66" s="31">
        <v>99.715099715099711</v>
      </c>
      <c r="M66" s="31"/>
      <c r="N66" s="31"/>
      <c r="O66" s="31"/>
      <c r="P66" s="41">
        <f t="shared" si="0"/>
        <v>98.941883909249412</v>
      </c>
    </row>
    <row r="67" spans="1:255" s="9" customFormat="1" x14ac:dyDescent="0.2">
      <c r="A67" s="2">
        <f t="shared" si="1"/>
        <v>65</v>
      </c>
      <c r="B67" s="3" t="s">
        <v>104</v>
      </c>
      <c r="C67" s="10">
        <v>36525</v>
      </c>
      <c r="D67" s="34">
        <v>99.293785310734464</v>
      </c>
      <c r="E67" s="34">
        <v>99.702823179791977</v>
      </c>
      <c r="F67" s="34">
        <v>100</v>
      </c>
      <c r="G67" s="31">
        <v>100</v>
      </c>
      <c r="H67" s="31">
        <v>100</v>
      </c>
      <c r="I67" s="31">
        <v>99.865591397849457</v>
      </c>
      <c r="J67" s="31">
        <v>94.986072423398326</v>
      </c>
      <c r="K67" s="31">
        <v>89.115646258503403</v>
      </c>
      <c r="L67" s="31">
        <v>98.150782361308671</v>
      </c>
      <c r="M67" s="31"/>
      <c r="N67" s="31"/>
      <c r="O67" s="31"/>
      <c r="P67" s="41">
        <f t="shared" si="0"/>
        <v>97.901633436842928</v>
      </c>
    </row>
    <row r="68" spans="1:255" s="9" customFormat="1" x14ac:dyDescent="0.2">
      <c r="A68" s="2">
        <f t="shared" si="1"/>
        <v>66</v>
      </c>
      <c r="B68" s="3" t="s">
        <v>102</v>
      </c>
      <c r="C68" s="10">
        <v>36522</v>
      </c>
      <c r="D68" s="34">
        <v>99.011299435028249</v>
      </c>
      <c r="E68" s="34">
        <v>99.404761904761898</v>
      </c>
      <c r="F68" s="34">
        <v>81.216216216216225</v>
      </c>
      <c r="G68" s="31">
        <v>99.163179916317986</v>
      </c>
      <c r="H68" s="31">
        <v>99.860917941585541</v>
      </c>
      <c r="I68" s="31">
        <v>99.730820995962318</v>
      </c>
      <c r="J68" s="31">
        <v>99.304589707927676</v>
      </c>
      <c r="K68" s="31">
        <v>98.499317871759885</v>
      </c>
      <c r="L68" s="31">
        <v>99.858156028368796</v>
      </c>
      <c r="M68" s="31"/>
      <c r="N68" s="31"/>
      <c r="O68" s="31"/>
      <c r="P68" s="41">
        <f t="shared" si="0"/>
        <v>97.338806668658719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</row>
    <row r="69" spans="1:255" s="9" customFormat="1" x14ac:dyDescent="0.2">
      <c r="A69" s="2">
        <f t="shared" si="1"/>
        <v>67</v>
      </c>
      <c r="B69" s="3" t="s">
        <v>103</v>
      </c>
      <c r="C69" s="10">
        <v>36524</v>
      </c>
      <c r="D69" s="34">
        <v>98.022598870056498</v>
      </c>
      <c r="E69" s="34">
        <v>98.811292719167909</v>
      </c>
      <c r="F69" s="34">
        <v>99.479166666666671</v>
      </c>
      <c r="G69" s="31">
        <v>97.632311977715872</v>
      </c>
      <c r="H69" s="31">
        <v>99.721448467966567</v>
      </c>
      <c r="I69" s="31">
        <v>99.596774193548384</v>
      </c>
      <c r="J69" s="31">
        <v>99.025069637883007</v>
      </c>
      <c r="K69" s="31">
        <v>97.817189631650749</v>
      </c>
      <c r="L69" s="31">
        <v>99.291784702549577</v>
      </c>
      <c r="M69" s="31"/>
      <c r="N69" s="31"/>
      <c r="O69" s="31"/>
      <c r="P69" s="41">
        <f t="shared" ref="P69:P132" si="2">AVERAGE(D69:O69)</f>
        <v>98.821959651911683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</row>
    <row r="70" spans="1:255" s="9" customFormat="1" x14ac:dyDescent="0.2">
      <c r="A70" s="2">
        <f t="shared" ref="A70:A133" si="3">A69+1</f>
        <v>68</v>
      </c>
      <c r="B70" s="3" t="s">
        <v>101</v>
      </c>
      <c r="C70" s="10">
        <v>36516</v>
      </c>
      <c r="D70" s="34">
        <v>77.950101146325011</v>
      </c>
      <c r="E70" s="34">
        <v>99.702823179791977</v>
      </c>
      <c r="F70" s="34">
        <v>89.856957087126133</v>
      </c>
      <c r="G70" s="31">
        <v>100</v>
      </c>
      <c r="H70" s="31">
        <v>100</v>
      </c>
      <c r="I70" s="31">
        <v>99.730820995962318</v>
      </c>
      <c r="J70" s="31">
        <v>99.30362116991644</v>
      </c>
      <c r="K70" s="31">
        <v>99.318801089918253</v>
      </c>
      <c r="L70" s="31">
        <v>99.716312056737593</v>
      </c>
      <c r="M70" s="31"/>
      <c r="N70" s="31"/>
      <c r="O70" s="31"/>
      <c r="P70" s="41">
        <f t="shared" si="2"/>
        <v>96.175492969530865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</row>
    <row r="71" spans="1:255" x14ac:dyDescent="0.2">
      <c r="A71" s="2">
        <f t="shared" si="3"/>
        <v>69</v>
      </c>
      <c r="B71" s="3" t="s">
        <v>35</v>
      </c>
      <c r="C71" s="10">
        <v>36620</v>
      </c>
      <c r="D71" s="34">
        <v>100</v>
      </c>
      <c r="E71" s="34">
        <v>99.700149925037479</v>
      </c>
      <c r="F71" s="34">
        <v>99.741602067183464</v>
      </c>
      <c r="G71" s="31">
        <v>99.710982658959537</v>
      </c>
      <c r="H71" s="31">
        <v>100</v>
      </c>
      <c r="I71" s="31">
        <v>98.927613941018762</v>
      </c>
      <c r="J71" s="31">
        <v>98.603351955307261</v>
      </c>
      <c r="K71" s="31">
        <v>96.981132075471692</v>
      </c>
      <c r="L71" s="31">
        <v>99.701492537313428</v>
      </c>
      <c r="M71" s="31"/>
      <c r="N71" s="31"/>
      <c r="O71" s="31"/>
      <c r="P71" s="41">
        <f t="shared" si="2"/>
        <v>99.26292501781019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</row>
    <row r="72" spans="1:255" x14ac:dyDescent="0.2">
      <c r="A72" s="2">
        <f t="shared" si="3"/>
        <v>70</v>
      </c>
      <c r="B72" s="3" t="s">
        <v>43</v>
      </c>
      <c r="C72" s="10">
        <v>36419</v>
      </c>
      <c r="D72" s="34">
        <v>99.859550561797747</v>
      </c>
      <c r="E72" s="34">
        <v>99.552906110283161</v>
      </c>
      <c r="F72" s="34">
        <v>98.062015503875969</v>
      </c>
      <c r="G72" s="31">
        <v>99.72027972027972</v>
      </c>
      <c r="H72" s="31">
        <v>99.861111111111114</v>
      </c>
      <c r="I72" s="31">
        <v>98.926174496644293</v>
      </c>
      <c r="J72" s="31">
        <v>100</v>
      </c>
      <c r="K72" s="31">
        <v>98.356510745891271</v>
      </c>
      <c r="L72" s="31">
        <v>100</v>
      </c>
      <c r="M72" s="31"/>
      <c r="N72" s="31"/>
      <c r="O72" s="31"/>
      <c r="P72" s="41">
        <f t="shared" si="2"/>
        <v>99.37094980554258</v>
      </c>
    </row>
    <row r="73" spans="1:255" s="9" customFormat="1" x14ac:dyDescent="0.2">
      <c r="A73" s="2">
        <f t="shared" si="3"/>
        <v>71</v>
      </c>
      <c r="B73" s="4" t="s">
        <v>149</v>
      </c>
      <c r="C73" s="10">
        <v>36565</v>
      </c>
      <c r="D73" s="34">
        <v>98.646362098138752</v>
      </c>
      <c r="E73" s="34">
        <v>98.787878787878782</v>
      </c>
      <c r="F73" s="34">
        <v>99.865047233468289</v>
      </c>
      <c r="G73" s="31">
        <v>98.811096433289293</v>
      </c>
      <c r="H73" s="31">
        <v>100</v>
      </c>
      <c r="I73" s="31">
        <v>99.21052631578948</v>
      </c>
      <c r="J73" s="31">
        <v>99.713055954088958</v>
      </c>
      <c r="K73" s="31">
        <v>99.363057324840767</v>
      </c>
      <c r="L73" s="31">
        <v>99.109792284866472</v>
      </c>
      <c r="M73" s="31"/>
      <c r="N73" s="31"/>
      <c r="O73" s="31"/>
      <c r="P73" s="41">
        <f t="shared" si="2"/>
        <v>99.278535159151204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</row>
    <row r="74" spans="1:255" s="9" customFormat="1" x14ac:dyDescent="0.2">
      <c r="A74" s="2">
        <f t="shared" si="3"/>
        <v>72</v>
      </c>
      <c r="B74" s="4" t="s">
        <v>148</v>
      </c>
      <c r="C74" s="11">
        <v>36543</v>
      </c>
      <c r="D74" s="34">
        <v>99.579242636746145</v>
      </c>
      <c r="E74" s="34">
        <v>99.092284417549166</v>
      </c>
      <c r="F74" s="34">
        <v>99.865047233468289</v>
      </c>
      <c r="G74" s="31">
        <v>100</v>
      </c>
      <c r="H74" s="31">
        <v>100</v>
      </c>
      <c r="I74" s="31">
        <v>99.736147757255935</v>
      </c>
      <c r="J74" s="31">
        <v>98.853868194842406</v>
      </c>
      <c r="K74" s="31">
        <v>92.984693877551024</v>
      </c>
      <c r="L74" s="31">
        <v>98.367952522255194</v>
      </c>
      <c r="M74" s="31"/>
      <c r="N74" s="31"/>
      <c r="O74" s="31"/>
      <c r="P74" s="41">
        <f t="shared" si="2"/>
        <v>98.719915182185375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</row>
    <row r="75" spans="1:255" s="9" customFormat="1" x14ac:dyDescent="0.2">
      <c r="A75" s="2">
        <f t="shared" si="3"/>
        <v>73</v>
      </c>
      <c r="B75" s="4" t="s">
        <v>147</v>
      </c>
      <c r="C75" s="11">
        <v>36550</v>
      </c>
      <c r="D75" s="34">
        <v>95.798319327731093</v>
      </c>
      <c r="E75" s="34">
        <v>99.848714069591523</v>
      </c>
      <c r="F75" s="34">
        <v>99.460188933873141</v>
      </c>
      <c r="G75" s="31">
        <v>100</v>
      </c>
      <c r="H75" s="31">
        <v>99.858156028368796</v>
      </c>
      <c r="I75" s="31">
        <v>100</v>
      </c>
      <c r="J75" s="31">
        <v>99.283667621776502</v>
      </c>
      <c r="K75" s="31">
        <v>99.236641221374043</v>
      </c>
      <c r="L75" s="31">
        <v>97.919762258543841</v>
      </c>
      <c r="M75" s="31"/>
      <c r="N75" s="31"/>
      <c r="O75" s="31"/>
      <c r="P75" s="41">
        <f t="shared" si="2"/>
        <v>99.04504994013989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</row>
    <row r="76" spans="1:255" s="9" customFormat="1" x14ac:dyDescent="0.2">
      <c r="A76" s="2">
        <f t="shared" si="3"/>
        <v>74</v>
      </c>
      <c r="B76" s="4" t="s">
        <v>146</v>
      </c>
      <c r="C76" s="11">
        <v>36557</v>
      </c>
      <c r="D76" s="34">
        <v>99.85994397759103</v>
      </c>
      <c r="E76" s="34">
        <v>98.640483383685805</v>
      </c>
      <c r="F76" s="34">
        <v>99.459459459459453</v>
      </c>
      <c r="G76" s="31">
        <v>99.735099337748338</v>
      </c>
      <c r="H76" s="31">
        <v>100</v>
      </c>
      <c r="I76" s="31">
        <v>99.604221635883903</v>
      </c>
      <c r="J76" s="31">
        <v>99.569583931133423</v>
      </c>
      <c r="K76" s="31">
        <v>97.959183673469383</v>
      </c>
      <c r="L76" s="31">
        <v>98.81481481481481</v>
      </c>
      <c r="M76" s="31"/>
      <c r="N76" s="31"/>
      <c r="O76" s="31"/>
      <c r="P76" s="41">
        <f t="shared" si="2"/>
        <v>99.293643357087348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</row>
    <row r="77" spans="1:255" s="9" customFormat="1" x14ac:dyDescent="0.2">
      <c r="A77" s="2">
        <f t="shared" si="3"/>
        <v>75</v>
      </c>
      <c r="B77" s="4" t="s">
        <v>150</v>
      </c>
      <c r="C77" s="11">
        <v>36557</v>
      </c>
      <c r="D77" s="34">
        <v>99.85994397759103</v>
      </c>
      <c r="E77" s="34">
        <v>99.243570347957643</v>
      </c>
      <c r="F77" s="34">
        <v>98.513513513513516</v>
      </c>
      <c r="G77" s="31">
        <v>99.735799207397619</v>
      </c>
      <c r="H77" s="31">
        <v>99.858156028368796</v>
      </c>
      <c r="I77" s="31">
        <v>100</v>
      </c>
      <c r="J77" s="31">
        <v>99.570200573065904</v>
      </c>
      <c r="K77" s="31">
        <v>99.235668789808912</v>
      </c>
      <c r="L77" s="31">
        <v>99.703703703703709</v>
      </c>
      <c r="M77" s="31"/>
      <c r="N77" s="31"/>
      <c r="O77" s="31"/>
      <c r="P77" s="41">
        <f t="shared" si="2"/>
        <v>99.524506237934119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</row>
    <row r="78" spans="1:255" s="9" customFormat="1" x14ac:dyDescent="0.2">
      <c r="A78" s="2">
        <f t="shared" si="3"/>
        <v>76</v>
      </c>
      <c r="B78" s="8" t="s">
        <v>151</v>
      </c>
      <c r="C78" s="11">
        <v>36559</v>
      </c>
      <c r="D78" s="34">
        <v>97.896213183730708</v>
      </c>
      <c r="E78" s="34">
        <v>100</v>
      </c>
      <c r="F78" s="34">
        <v>99.0578734858681</v>
      </c>
      <c r="G78" s="31">
        <v>99.339498018494055</v>
      </c>
      <c r="H78" s="31">
        <v>99.432624113475171</v>
      </c>
      <c r="I78" s="31">
        <v>100</v>
      </c>
      <c r="J78" s="31">
        <v>99.713055954088958</v>
      </c>
      <c r="K78" s="31">
        <v>95.67430025445293</v>
      </c>
      <c r="L78" s="31">
        <v>89.020771513353111</v>
      </c>
      <c r="M78" s="45"/>
      <c r="N78" s="31"/>
      <c r="O78" s="45"/>
      <c r="P78" s="41">
        <f t="shared" si="2"/>
        <v>97.79270405816257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</row>
    <row r="79" spans="1:255" s="2" customFormat="1" x14ac:dyDescent="0.2">
      <c r="A79" s="2">
        <f t="shared" si="3"/>
        <v>77</v>
      </c>
      <c r="B79" s="4" t="s">
        <v>136</v>
      </c>
      <c r="C79" s="10">
        <v>36511</v>
      </c>
      <c r="D79" s="34">
        <v>99.72027972027972</v>
      </c>
      <c r="E79" s="34">
        <v>100</v>
      </c>
      <c r="F79" s="34">
        <v>95.454545454545453</v>
      </c>
      <c r="G79" s="31">
        <v>99.470899470899468</v>
      </c>
      <c r="H79" s="31">
        <v>83.144475920679881</v>
      </c>
      <c r="I79" s="31">
        <v>91.184210526315795</v>
      </c>
      <c r="J79" s="45">
        <v>72.309899569583933</v>
      </c>
      <c r="K79" s="45">
        <v>90.063694267515928</v>
      </c>
      <c r="L79" s="31">
        <v>99.851190476190482</v>
      </c>
      <c r="M79" s="31"/>
      <c r="N79" s="45"/>
      <c r="O79" s="31"/>
      <c r="P79" s="41">
        <f t="shared" si="2"/>
        <v>92.355466156223414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</row>
    <row r="80" spans="1:255" s="2" customFormat="1" x14ac:dyDescent="0.2">
      <c r="A80" s="2">
        <f t="shared" si="3"/>
        <v>78</v>
      </c>
      <c r="B80" s="4" t="s">
        <v>137</v>
      </c>
      <c r="C80" s="10">
        <v>36514</v>
      </c>
      <c r="D80" s="34">
        <v>99.719887955182074</v>
      </c>
      <c r="E80" s="34">
        <v>99.546827794561935</v>
      </c>
      <c r="F80" s="34">
        <v>99.864130434782609</v>
      </c>
      <c r="G80" s="31">
        <v>89.696169088507261</v>
      </c>
      <c r="H80" s="31">
        <v>91.773049645390074</v>
      </c>
      <c r="I80" s="31">
        <v>82.368421052631575</v>
      </c>
      <c r="J80" s="31">
        <v>99.425287356321846</v>
      </c>
      <c r="K80" s="31">
        <v>99.489795918367349</v>
      </c>
      <c r="L80" s="31">
        <v>100</v>
      </c>
      <c r="M80" s="31"/>
      <c r="N80" s="31"/>
      <c r="O80" s="31"/>
      <c r="P80" s="41">
        <f t="shared" si="2"/>
        <v>95.764841027304968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</row>
    <row r="81" spans="1:255" s="2" customFormat="1" x14ac:dyDescent="0.2">
      <c r="A81" s="2">
        <f t="shared" si="3"/>
        <v>79</v>
      </c>
      <c r="B81" s="4" t="s">
        <v>138</v>
      </c>
      <c r="C81" s="10">
        <v>36515</v>
      </c>
      <c r="D81" s="34">
        <v>98.739495798319325</v>
      </c>
      <c r="E81" s="34">
        <v>100</v>
      </c>
      <c r="F81" s="34">
        <v>99.729729729729726</v>
      </c>
      <c r="G81" s="31">
        <v>99.603174603174608</v>
      </c>
      <c r="H81" s="31">
        <v>99.858356940509921</v>
      </c>
      <c r="I81" s="31">
        <v>99.60526315789474</v>
      </c>
      <c r="J81" s="31">
        <v>100</v>
      </c>
      <c r="K81" s="31">
        <v>99.236641221374043</v>
      </c>
      <c r="L81" s="31">
        <v>100</v>
      </c>
      <c r="M81" s="31"/>
      <c r="N81" s="31"/>
      <c r="O81" s="31"/>
      <c r="P81" s="41">
        <f t="shared" si="2"/>
        <v>99.641406827889156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</row>
    <row r="82" spans="1:255" s="2" customFormat="1" x14ac:dyDescent="0.2">
      <c r="A82" s="2">
        <f t="shared" si="3"/>
        <v>80</v>
      </c>
      <c r="B82" s="4" t="s">
        <v>139</v>
      </c>
      <c r="C82" s="10">
        <v>36516</v>
      </c>
      <c r="D82" s="34">
        <v>99.85994397759103</v>
      </c>
      <c r="E82" s="34">
        <v>100</v>
      </c>
      <c r="F82" s="34">
        <v>99.326145552560646</v>
      </c>
      <c r="G82" s="31">
        <v>100</v>
      </c>
      <c r="H82" s="31">
        <v>98.579545454545453</v>
      </c>
      <c r="I82" s="31">
        <v>99.868421052631575</v>
      </c>
      <c r="J82" s="31">
        <v>99.426111908177901</v>
      </c>
      <c r="K82" s="31">
        <v>99.745222929936304</v>
      </c>
      <c r="L82" s="31">
        <v>100</v>
      </c>
      <c r="M82" s="31"/>
      <c r="N82" s="31"/>
      <c r="O82" s="31"/>
      <c r="P82" s="41">
        <f t="shared" si="2"/>
        <v>99.645043430604758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</row>
    <row r="83" spans="1:255" s="2" customFormat="1" x14ac:dyDescent="0.2">
      <c r="A83" s="2">
        <f t="shared" si="3"/>
        <v>81</v>
      </c>
      <c r="B83" s="4" t="s">
        <v>133</v>
      </c>
      <c r="C83" s="10">
        <v>36510</v>
      </c>
      <c r="D83" s="34">
        <v>99.85994397759103</v>
      </c>
      <c r="E83" s="34">
        <v>99.69742813918306</v>
      </c>
      <c r="F83" s="34">
        <v>99.728997289972895</v>
      </c>
      <c r="G83" s="31">
        <v>99.736147757255935</v>
      </c>
      <c r="H83" s="31">
        <v>99.716713881019828</v>
      </c>
      <c r="I83" s="31">
        <v>99.736842105263165</v>
      </c>
      <c r="J83" s="31">
        <v>97.847919655667141</v>
      </c>
      <c r="K83" s="31">
        <v>98.471337579617838</v>
      </c>
      <c r="L83" s="31">
        <v>94.502228826151565</v>
      </c>
      <c r="M83" s="31"/>
      <c r="N83" s="31"/>
      <c r="O83" s="31"/>
      <c r="P83" s="41">
        <f t="shared" si="2"/>
        <v>98.810839912413613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</row>
    <row r="84" spans="1:255" s="2" customFormat="1" x14ac:dyDescent="0.2">
      <c r="A84" s="2">
        <f t="shared" si="3"/>
        <v>82</v>
      </c>
      <c r="B84" s="4" t="s">
        <v>135</v>
      </c>
      <c r="C84" s="10">
        <v>36517</v>
      </c>
      <c r="D84" s="34">
        <v>99.85994397759103</v>
      </c>
      <c r="E84" s="34">
        <v>100</v>
      </c>
      <c r="F84" s="34">
        <v>99.729729729729726</v>
      </c>
      <c r="G84" s="31">
        <v>99.867899603698817</v>
      </c>
      <c r="H84" s="31">
        <v>98.979591836734699</v>
      </c>
      <c r="I84" s="31">
        <v>99.34123847167325</v>
      </c>
      <c r="J84" s="31">
        <v>92.274052478134109</v>
      </c>
      <c r="K84" s="31">
        <v>96.050955414012734</v>
      </c>
      <c r="L84" s="31">
        <v>91.505216095380035</v>
      </c>
      <c r="M84" s="31"/>
      <c r="N84" s="31"/>
      <c r="O84" s="31"/>
      <c r="P84" s="41">
        <f t="shared" si="2"/>
        <v>97.512069734106035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</row>
    <row r="85" spans="1:255" s="2" customFormat="1" x14ac:dyDescent="0.2">
      <c r="A85" s="2">
        <f t="shared" si="3"/>
        <v>83</v>
      </c>
      <c r="B85" s="4" t="s">
        <v>134</v>
      </c>
      <c r="C85" s="10">
        <v>36511</v>
      </c>
      <c r="D85" s="34">
        <v>99.85994397759103</v>
      </c>
      <c r="E85" s="34">
        <v>99.088145896656542</v>
      </c>
      <c r="F85" s="34">
        <v>99.730458221024264</v>
      </c>
      <c r="G85" s="31">
        <v>99.074074074074076</v>
      </c>
      <c r="H85" s="31">
        <v>99.717114568599712</v>
      </c>
      <c r="I85" s="31">
        <v>99.473684210526315</v>
      </c>
      <c r="J85" s="31">
        <v>100</v>
      </c>
      <c r="K85" s="31">
        <v>99.617346938775512</v>
      </c>
      <c r="L85" s="31">
        <v>100</v>
      </c>
      <c r="M85" s="31"/>
      <c r="N85" s="31"/>
      <c r="O85" s="31"/>
      <c r="P85" s="41">
        <f t="shared" si="2"/>
        <v>99.617863098583058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</row>
    <row r="86" spans="1:255" s="2" customFormat="1" x14ac:dyDescent="0.2">
      <c r="A86" s="2">
        <f t="shared" si="3"/>
        <v>84</v>
      </c>
      <c r="B86" s="4" t="s">
        <v>143</v>
      </c>
      <c r="C86" s="10">
        <v>36550</v>
      </c>
      <c r="D86" s="34">
        <v>99.85994397759103</v>
      </c>
      <c r="E86" s="34">
        <v>97.878787878787875</v>
      </c>
      <c r="F86" s="34">
        <v>99.730458221024264</v>
      </c>
      <c r="G86" s="31">
        <v>99.867724867724874</v>
      </c>
      <c r="H86" s="31">
        <v>100</v>
      </c>
      <c r="I86" s="31">
        <v>99.868073878627968</v>
      </c>
      <c r="J86" s="31">
        <v>97.985611510791372</v>
      </c>
      <c r="K86" s="31">
        <v>98.214285714285708</v>
      </c>
      <c r="L86" s="31">
        <v>100</v>
      </c>
      <c r="M86" s="31"/>
      <c r="N86" s="31"/>
      <c r="O86" s="31"/>
      <c r="P86" s="41">
        <f t="shared" si="2"/>
        <v>99.267209560981442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</row>
    <row r="87" spans="1:255" s="2" customFormat="1" x14ac:dyDescent="0.2">
      <c r="A87" s="2">
        <f t="shared" si="3"/>
        <v>85</v>
      </c>
      <c r="B87" s="4" t="s">
        <v>144</v>
      </c>
      <c r="C87" s="10">
        <v>36552</v>
      </c>
      <c r="D87" s="34">
        <v>100</v>
      </c>
      <c r="E87" s="34">
        <v>83.05597579425114</v>
      </c>
      <c r="F87" s="34">
        <v>100</v>
      </c>
      <c r="G87" s="31">
        <v>99.867899603698817</v>
      </c>
      <c r="H87" s="31">
        <v>100</v>
      </c>
      <c r="I87" s="31">
        <v>99.604743083003953</v>
      </c>
      <c r="J87" s="31">
        <v>97.701149425287355</v>
      </c>
      <c r="K87" s="31">
        <v>96.564885496183209</v>
      </c>
      <c r="L87" s="31">
        <v>100</v>
      </c>
      <c r="M87" s="31"/>
      <c r="N87" s="31"/>
      <c r="O87" s="31"/>
      <c r="P87" s="41">
        <f t="shared" si="2"/>
        <v>97.421628155824948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</row>
    <row r="88" spans="1:255" s="2" customFormat="1" x14ac:dyDescent="0.2">
      <c r="A88" s="2">
        <f t="shared" si="3"/>
        <v>86</v>
      </c>
      <c r="B88" s="4" t="s">
        <v>145</v>
      </c>
      <c r="C88" s="10">
        <v>36558</v>
      </c>
      <c r="D88" s="34">
        <v>95.384615384615387</v>
      </c>
      <c r="E88" s="34">
        <v>99.545454545454547</v>
      </c>
      <c r="F88" s="34">
        <v>99.865229110512132</v>
      </c>
      <c r="G88" s="31">
        <v>99.867724867724874</v>
      </c>
      <c r="H88" s="31">
        <v>100</v>
      </c>
      <c r="I88" s="31">
        <v>99.736147757255935</v>
      </c>
      <c r="J88" s="31">
        <v>98.708751793400282</v>
      </c>
      <c r="K88" s="31">
        <v>95.414012738853501</v>
      </c>
      <c r="L88" s="31">
        <v>99.553571428571431</v>
      </c>
      <c r="M88" s="31"/>
      <c r="N88" s="31"/>
      <c r="O88" s="31"/>
      <c r="P88" s="41">
        <f t="shared" si="2"/>
        <v>98.675056402932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</row>
    <row r="89" spans="1:255" s="2" customFormat="1" x14ac:dyDescent="0.2">
      <c r="A89" s="2">
        <f t="shared" si="3"/>
        <v>87</v>
      </c>
      <c r="B89" s="4" t="s">
        <v>140</v>
      </c>
      <c r="C89" s="10">
        <v>36509</v>
      </c>
      <c r="D89" s="34">
        <v>98.879551820728295</v>
      </c>
      <c r="E89" s="34">
        <v>100</v>
      </c>
      <c r="F89" s="34">
        <v>99.865047233468289</v>
      </c>
      <c r="G89" s="31">
        <v>99.735099337748338</v>
      </c>
      <c r="H89" s="31">
        <v>100</v>
      </c>
      <c r="I89" s="31">
        <v>99.604743083003953</v>
      </c>
      <c r="J89" s="31">
        <v>100</v>
      </c>
      <c r="K89" s="31">
        <v>99.872122762148337</v>
      </c>
      <c r="L89" s="31">
        <v>100</v>
      </c>
      <c r="M89" s="31"/>
      <c r="N89" s="31"/>
      <c r="O89" s="31"/>
      <c r="P89" s="41">
        <f t="shared" si="2"/>
        <v>99.77295158189969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</row>
    <row r="90" spans="1:255" s="2" customFormat="1" x14ac:dyDescent="0.2">
      <c r="A90" s="2">
        <f t="shared" si="3"/>
        <v>88</v>
      </c>
      <c r="B90" s="3" t="s">
        <v>31</v>
      </c>
      <c r="C90" s="10">
        <v>36340</v>
      </c>
      <c r="D90" s="34">
        <v>100</v>
      </c>
      <c r="E90" s="34">
        <v>97.17682020802377</v>
      </c>
      <c r="F90" s="34">
        <v>99.870466321243526</v>
      </c>
      <c r="G90" s="31">
        <v>99.560117302052788</v>
      </c>
      <c r="H90" s="31">
        <v>100</v>
      </c>
      <c r="I90" s="31">
        <v>95.955369595536965</v>
      </c>
      <c r="J90" s="31">
        <v>96.816976127320956</v>
      </c>
      <c r="K90" s="31">
        <v>65.063291139240505</v>
      </c>
      <c r="L90" s="31">
        <v>90.922619047619051</v>
      </c>
      <c r="M90" s="31"/>
      <c r="N90" s="31"/>
      <c r="O90" s="31"/>
      <c r="P90" s="41">
        <f t="shared" si="2"/>
        <v>93.929517749004162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</row>
    <row r="91" spans="1:255" s="2" customFormat="1" x14ac:dyDescent="0.2">
      <c r="A91" s="2">
        <f t="shared" si="3"/>
        <v>89</v>
      </c>
      <c r="B91" s="3" t="s">
        <v>32</v>
      </c>
      <c r="C91" s="10">
        <v>36445</v>
      </c>
      <c r="D91" s="34">
        <v>99.443671766342135</v>
      </c>
      <c r="E91" s="34">
        <v>99.850746268656721</v>
      </c>
      <c r="F91" s="34">
        <v>100</v>
      </c>
      <c r="G91" s="31">
        <v>98.825256975036709</v>
      </c>
      <c r="H91" s="31">
        <v>99.865591397849457</v>
      </c>
      <c r="I91" s="31">
        <v>95.403899721448468</v>
      </c>
      <c r="J91" s="31">
        <v>98.013245033112582</v>
      </c>
      <c r="K91" s="31">
        <v>92.793931731984827</v>
      </c>
      <c r="L91" s="31">
        <v>98.958333333333329</v>
      </c>
      <c r="M91" s="31"/>
      <c r="N91" s="31"/>
      <c r="O91" s="31"/>
      <c r="P91" s="41">
        <f t="shared" si="2"/>
        <v>98.128297358640467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</row>
    <row r="92" spans="1:255" s="2" customFormat="1" x14ac:dyDescent="0.2">
      <c r="A92" s="2">
        <f t="shared" si="3"/>
        <v>90</v>
      </c>
      <c r="B92" s="3" t="s">
        <v>33</v>
      </c>
      <c r="C92" s="10">
        <v>36445</v>
      </c>
      <c r="D92" s="34">
        <v>92.5</v>
      </c>
      <c r="E92" s="34">
        <v>100</v>
      </c>
      <c r="F92" s="34">
        <v>99.590723055934518</v>
      </c>
      <c r="G92" s="31">
        <v>99.583333333333329</v>
      </c>
      <c r="H92" s="31">
        <v>89.247311827956992</v>
      </c>
      <c r="I92" s="31">
        <v>88.16155988857939</v>
      </c>
      <c r="J92" s="31">
        <v>98.544973544973544</v>
      </c>
      <c r="K92" s="31">
        <v>99.873577749683946</v>
      </c>
      <c r="L92" s="31">
        <v>97.916666666666671</v>
      </c>
      <c r="M92" s="31"/>
      <c r="N92" s="31"/>
      <c r="O92" s="31"/>
      <c r="P92" s="41">
        <f t="shared" si="2"/>
        <v>96.157571785236485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 s="2" customFormat="1" x14ac:dyDescent="0.2">
      <c r="A93" s="2">
        <f t="shared" si="3"/>
        <v>91</v>
      </c>
      <c r="B93" s="3" t="s">
        <v>55</v>
      </c>
      <c r="C93" s="10">
        <v>36434</v>
      </c>
      <c r="D93" s="34">
        <v>98.03646563814867</v>
      </c>
      <c r="E93" s="34">
        <v>96.428571428571431</v>
      </c>
      <c r="F93" s="34">
        <v>91.461836998706332</v>
      </c>
      <c r="G93" s="31">
        <v>99.721059972105991</v>
      </c>
      <c r="H93" s="31">
        <v>86.768802228412255</v>
      </c>
      <c r="I93" s="31">
        <v>98.257372654155489</v>
      </c>
      <c r="J93" s="31">
        <v>98.603351955307261</v>
      </c>
      <c r="K93" s="31">
        <v>98.482932996207339</v>
      </c>
      <c r="L93" s="31">
        <v>99.257057949479943</v>
      </c>
      <c r="M93" s="31"/>
      <c r="N93" s="31"/>
      <c r="O93" s="31"/>
      <c r="P93" s="41">
        <f t="shared" si="2"/>
        <v>96.335272424566085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 s="2" customFormat="1" x14ac:dyDescent="0.2">
      <c r="A94" s="2">
        <f t="shared" si="3"/>
        <v>92</v>
      </c>
      <c r="B94" s="3" t="s">
        <v>54</v>
      </c>
      <c r="C94" s="10">
        <v>36434</v>
      </c>
      <c r="D94" s="34">
        <v>93.548387096774192</v>
      </c>
      <c r="E94" s="34">
        <v>98.805970149253739</v>
      </c>
      <c r="F94" s="34">
        <v>99.354838709677423</v>
      </c>
      <c r="G94" s="31">
        <v>99.860335195530723</v>
      </c>
      <c r="H94" s="31">
        <v>99.721835883171067</v>
      </c>
      <c r="I94" s="31">
        <v>99.463806970509381</v>
      </c>
      <c r="J94" s="31">
        <v>94.846796657381617</v>
      </c>
      <c r="K94" s="31">
        <v>94.310998735777503</v>
      </c>
      <c r="L94" s="31">
        <v>100</v>
      </c>
      <c r="M94" s="31"/>
      <c r="N94" s="31"/>
      <c r="O94" s="31"/>
      <c r="P94" s="41">
        <f t="shared" si="2"/>
        <v>97.768107710897311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 s="2" customFormat="1" x14ac:dyDescent="0.2">
      <c r="A95" s="2">
        <f t="shared" si="3"/>
        <v>93</v>
      </c>
      <c r="B95" s="3" t="s">
        <v>58</v>
      </c>
      <c r="C95" s="10">
        <v>36494</v>
      </c>
      <c r="D95" s="34">
        <v>99.85994397759103</v>
      </c>
      <c r="E95" s="34">
        <v>97.767145135566182</v>
      </c>
      <c r="F95" s="34">
        <v>98.2</v>
      </c>
      <c r="G95" s="31">
        <v>99.860724233983291</v>
      </c>
      <c r="H95" s="31">
        <v>99.721059972105991</v>
      </c>
      <c r="I95" s="31">
        <v>98.259705488621151</v>
      </c>
      <c r="J95" s="31">
        <v>99.001426533523542</v>
      </c>
      <c r="K95" s="31">
        <v>99.876084262701369</v>
      </c>
      <c r="L95" s="31">
        <v>99.849624060150376</v>
      </c>
      <c r="M95" s="31"/>
      <c r="N95" s="31"/>
      <c r="O95" s="31"/>
      <c r="P95" s="41">
        <f t="shared" si="2"/>
        <v>99.155079296026997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 s="2" customFormat="1" x14ac:dyDescent="0.2">
      <c r="A96" s="2">
        <f t="shared" si="3"/>
        <v>94</v>
      </c>
      <c r="B96" s="3" t="s">
        <v>71</v>
      </c>
      <c r="C96" s="10">
        <v>36468</v>
      </c>
      <c r="D96" s="34">
        <v>99.438990182328197</v>
      </c>
      <c r="E96" s="34">
        <v>97.462686567164184</v>
      </c>
      <c r="F96" s="34">
        <v>98.57881136950904</v>
      </c>
      <c r="G96" s="31">
        <v>100</v>
      </c>
      <c r="H96" s="31">
        <v>95.410292072322676</v>
      </c>
      <c r="I96" s="31">
        <v>100</v>
      </c>
      <c r="J96" s="31">
        <v>98.850574712643677</v>
      </c>
      <c r="K96" s="31">
        <v>91.394148020654043</v>
      </c>
      <c r="L96" s="31">
        <v>50.308641975308646</v>
      </c>
      <c r="M96" s="31"/>
      <c r="N96" s="31"/>
      <c r="O96" s="31"/>
      <c r="P96" s="41">
        <f t="shared" si="2"/>
        <v>92.382682766658945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  <row r="97" spans="1:255" s="2" customFormat="1" x14ac:dyDescent="0.2">
      <c r="A97" s="2">
        <f t="shared" si="3"/>
        <v>95</v>
      </c>
      <c r="B97" s="3" t="s">
        <v>70</v>
      </c>
      <c r="C97" s="10">
        <v>36473</v>
      </c>
      <c r="D97" s="34">
        <v>100</v>
      </c>
      <c r="E97" s="34">
        <v>99.403874813710885</v>
      </c>
      <c r="F97" s="34">
        <v>100</v>
      </c>
      <c r="G97" s="31">
        <v>91.201117318435749</v>
      </c>
      <c r="H97" s="31">
        <v>99.860917941585541</v>
      </c>
      <c r="I97" s="31">
        <v>99.195710455764072</v>
      </c>
      <c r="J97" s="31">
        <v>95.972382048331411</v>
      </c>
      <c r="K97" s="31">
        <v>97.594501718213053</v>
      </c>
      <c r="L97" s="31">
        <v>97.046413502109701</v>
      </c>
      <c r="M97" s="31"/>
      <c r="N97" s="31"/>
      <c r="O97" s="31"/>
      <c r="P97" s="41">
        <f t="shared" si="2"/>
        <v>97.808324199794484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 s="2" customFormat="1" x14ac:dyDescent="0.2">
      <c r="A98" s="2">
        <f t="shared" si="3"/>
        <v>96</v>
      </c>
      <c r="B98" s="3" t="s">
        <v>69</v>
      </c>
      <c r="C98" s="10">
        <v>36476</v>
      </c>
      <c r="D98" s="34">
        <v>99.85507246376811</v>
      </c>
      <c r="E98" s="34">
        <v>96.572280178837559</v>
      </c>
      <c r="F98" s="34">
        <v>98.966408268733844</v>
      </c>
      <c r="G98" s="31">
        <v>96.15384615384616</v>
      </c>
      <c r="H98" s="31">
        <v>91.596638655462186</v>
      </c>
      <c r="I98" s="31">
        <v>98.793565683646108</v>
      </c>
      <c r="J98" s="31">
        <v>95.966620305980527</v>
      </c>
      <c r="K98" s="31">
        <v>99.365482233502533</v>
      </c>
      <c r="L98" s="31">
        <v>99.850523168908822</v>
      </c>
      <c r="M98" s="31"/>
      <c r="N98" s="31"/>
      <c r="O98" s="31"/>
      <c r="P98" s="41">
        <f t="shared" si="2"/>
        <v>97.457826345854002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 s="2" customFormat="1" x14ac:dyDescent="0.2">
      <c r="A99" s="2">
        <f t="shared" si="3"/>
        <v>97</v>
      </c>
      <c r="B99" s="3" t="s">
        <v>68</v>
      </c>
      <c r="C99" s="10">
        <v>36480</v>
      </c>
      <c r="D99" s="34">
        <v>98.540145985401466</v>
      </c>
      <c r="E99" s="34">
        <v>98.507462686567166</v>
      </c>
      <c r="F99" s="34">
        <v>99.483204134366929</v>
      </c>
      <c r="G99" s="31">
        <v>100</v>
      </c>
      <c r="H99" s="31">
        <v>99.582753824756608</v>
      </c>
      <c r="I99" s="31">
        <v>93.475366178428757</v>
      </c>
      <c r="J99" s="31">
        <v>98.737727910238434</v>
      </c>
      <c r="K99" s="31">
        <v>99.618805590851338</v>
      </c>
      <c r="L99" s="31">
        <v>99.252615844544096</v>
      </c>
      <c r="M99" s="31"/>
      <c r="N99" s="31"/>
      <c r="O99" s="31"/>
      <c r="P99" s="41">
        <f t="shared" si="2"/>
        <v>98.577564683906076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 s="2" customFormat="1" x14ac:dyDescent="0.2">
      <c r="A100" s="2">
        <f t="shared" si="3"/>
        <v>98</v>
      </c>
      <c r="B100" s="3" t="s">
        <v>72</v>
      </c>
      <c r="C100" s="10">
        <v>36481</v>
      </c>
      <c r="D100" s="34">
        <v>100</v>
      </c>
      <c r="E100" s="34">
        <v>98.358208955223887</v>
      </c>
      <c r="F100" s="34">
        <v>99.483204134366929</v>
      </c>
      <c r="G100" s="31">
        <v>98.743016759776538</v>
      </c>
      <c r="H100" s="31">
        <v>98.888888888888886</v>
      </c>
      <c r="I100" s="31">
        <v>95.838926174496649</v>
      </c>
      <c r="J100" s="31">
        <v>70.097357440890136</v>
      </c>
      <c r="K100" s="31">
        <v>99.492385786802032</v>
      </c>
      <c r="L100" s="31">
        <v>99.252615844544096</v>
      </c>
      <c r="M100" s="31"/>
      <c r="N100" s="31"/>
      <c r="O100" s="31"/>
      <c r="P100" s="41">
        <f t="shared" si="2"/>
        <v>95.572733776109928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 s="2" customFormat="1" x14ac:dyDescent="0.2">
      <c r="A101" s="2">
        <f t="shared" si="3"/>
        <v>99</v>
      </c>
      <c r="B101" s="3" t="s">
        <v>73</v>
      </c>
      <c r="C101" s="10">
        <v>36482</v>
      </c>
      <c r="D101" s="34">
        <v>97.896213183730708</v>
      </c>
      <c r="E101" s="34">
        <v>98.656716417910445</v>
      </c>
      <c r="F101" s="34">
        <v>99.612903225806448</v>
      </c>
      <c r="G101" s="31">
        <v>99.581005586592184</v>
      </c>
      <c r="H101" s="31">
        <v>97.075208913649021</v>
      </c>
      <c r="I101" s="31">
        <v>95.576407506702409</v>
      </c>
      <c r="J101" s="31">
        <v>98.331015299026433</v>
      </c>
      <c r="K101" s="31">
        <v>93.011435832274458</v>
      </c>
      <c r="L101" s="31">
        <v>95.97615499254843</v>
      </c>
      <c r="M101" s="31"/>
      <c r="N101" s="31"/>
      <c r="O101" s="31"/>
      <c r="P101" s="41">
        <f t="shared" si="2"/>
        <v>97.301895662026723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 s="2" customFormat="1" x14ac:dyDescent="0.2">
      <c r="A102" s="2">
        <f t="shared" si="3"/>
        <v>100</v>
      </c>
      <c r="B102" s="3" t="s">
        <v>74</v>
      </c>
      <c r="C102" s="10">
        <v>36489</v>
      </c>
      <c r="D102" s="34">
        <v>100</v>
      </c>
      <c r="E102" s="34">
        <v>99.850746268656721</v>
      </c>
      <c r="F102" s="34">
        <v>99.870801033591732</v>
      </c>
      <c r="G102" s="31">
        <v>99.163179916317986</v>
      </c>
      <c r="H102" s="31">
        <v>99.860917941585541</v>
      </c>
      <c r="I102" s="31">
        <v>100</v>
      </c>
      <c r="J102" s="31">
        <v>99.860917941585541</v>
      </c>
      <c r="K102" s="31">
        <v>87.944162436548226</v>
      </c>
      <c r="L102" s="31">
        <v>89.65517241379311</v>
      </c>
      <c r="M102" s="31"/>
      <c r="N102" s="31"/>
      <c r="O102" s="31"/>
      <c r="P102" s="41">
        <f t="shared" si="2"/>
        <v>97.356210883564316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 s="2" customFormat="1" x14ac:dyDescent="0.2">
      <c r="A103" s="2">
        <f t="shared" si="3"/>
        <v>101</v>
      </c>
      <c r="B103" s="3" t="s">
        <v>75</v>
      </c>
      <c r="C103" s="10">
        <v>36493</v>
      </c>
      <c r="D103" s="34">
        <v>100</v>
      </c>
      <c r="E103" s="34">
        <v>100</v>
      </c>
      <c r="F103" s="34">
        <v>89.276485788113689</v>
      </c>
      <c r="G103" s="31">
        <v>99.860529986052995</v>
      </c>
      <c r="H103" s="31">
        <v>100</v>
      </c>
      <c r="I103" s="31">
        <v>93.699731903485258</v>
      </c>
      <c r="J103" s="31">
        <v>99.026425591098743</v>
      </c>
      <c r="K103" s="31">
        <v>99.618805590851338</v>
      </c>
      <c r="L103" s="31">
        <v>98.208955223880594</v>
      </c>
      <c r="M103" s="31"/>
      <c r="N103" s="31"/>
      <c r="O103" s="31"/>
      <c r="P103" s="41">
        <f t="shared" si="2"/>
        <v>97.743437120386957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 s="2" customFormat="1" x14ac:dyDescent="0.2">
      <c r="A104" s="2">
        <f t="shared" si="3"/>
        <v>102</v>
      </c>
      <c r="B104" s="3" t="s">
        <v>76</v>
      </c>
      <c r="C104" s="10">
        <v>36497</v>
      </c>
      <c r="D104" s="34">
        <v>68.162692847124816</v>
      </c>
      <c r="E104" s="34">
        <v>100</v>
      </c>
      <c r="F104" s="34">
        <v>99.612403100775197</v>
      </c>
      <c r="G104" s="31">
        <v>100</v>
      </c>
      <c r="H104" s="31">
        <v>100</v>
      </c>
      <c r="I104" s="31">
        <v>100</v>
      </c>
      <c r="J104" s="31">
        <v>99.442896935933149</v>
      </c>
      <c r="K104" s="31">
        <v>98.096446700507613</v>
      </c>
      <c r="L104" s="31">
        <v>98.654708520179369</v>
      </c>
      <c r="M104" s="31"/>
      <c r="N104" s="31"/>
      <c r="O104" s="31"/>
      <c r="P104" s="41">
        <f t="shared" si="2"/>
        <v>95.996572011613353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 s="2" customFormat="1" x14ac:dyDescent="0.2">
      <c r="A105" s="2">
        <f t="shared" si="3"/>
        <v>103</v>
      </c>
      <c r="B105" s="3" t="s">
        <v>77</v>
      </c>
      <c r="C105" s="10">
        <v>36501</v>
      </c>
      <c r="D105" s="34">
        <v>100</v>
      </c>
      <c r="E105" s="34">
        <v>100</v>
      </c>
      <c r="F105" s="34">
        <v>99.612903225806448</v>
      </c>
      <c r="G105" s="31">
        <v>97.067039106145245</v>
      </c>
      <c r="H105" s="31">
        <v>100</v>
      </c>
      <c r="I105" s="31">
        <v>99.061662198391417</v>
      </c>
      <c r="J105" s="31">
        <v>93.026499302649924</v>
      </c>
      <c r="K105" s="31">
        <v>99.492385786802032</v>
      </c>
      <c r="L105" s="31">
        <v>96.556886227544908</v>
      </c>
      <c r="M105" s="31"/>
      <c r="N105" s="31"/>
      <c r="O105" s="31"/>
      <c r="P105" s="41">
        <f t="shared" si="2"/>
        <v>98.313041760815551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 s="2" customFormat="1" x14ac:dyDescent="0.2">
      <c r="A106" s="2">
        <f t="shared" si="3"/>
        <v>104</v>
      </c>
      <c r="B106" s="3" t="s">
        <v>79</v>
      </c>
      <c r="C106" s="10">
        <v>36502</v>
      </c>
      <c r="D106" s="34">
        <v>100</v>
      </c>
      <c r="E106" s="34">
        <v>99.701492537313428</v>
      </c>
      <c r="F106" s="34">
        <v>98.064516129032256</v>
      </c>
      <c r="G106" s="31">
        <v>99.720670391061446</v>
      </c>
      <c r="H106" s="31">
        <v>95.688456189151594</v>
      </c>
      <c r="I106" s="31">
        <v>100</v>
      </c>
      <c r="J106" s="31">
        <v>99.442896935933149</v>
      </c>
      <c r="K106" s="31">
        <v>99.492385786802032</v>
      </c>
      <c r="L106" s="31">
        <v>98.955223880597018</v>
      </c>
      <c r="M106" s="31"/>
      <c r="N106" s="31"/>
      <c r="O106" s="31"/>
      <c r="P106" s="41">
        <f t="shared" si="2"/>
        <v>99.00729353887678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</row>
    <row r="107" spans="1:255" s="2" customFormat="1" x14ac:dyDescent="0.2">
      <c r="A107" s="2">
        <f t="shared" si="3"/>
        <v>105</v>
      </c>
      <c r="B107" s="3" t="s">
        <v>80</v>
      </c>
      <c r="C107" s="10">
        <v>36503</v>
      </c>
      <c r="D107" s="34">
        <v>100</v>
      </c>
      <c r="E107" s="34">
        <v>99.850746268656721</v>
      </c>
      <c r="F107" s="34">
        <v>100</v>
      </c>
      <c r="G107" s="31">
        <v>100</v>
      </c>
      <c r="H107" s="31">
        <v>99.860917941585541</v>
      </c>
      <c r="I107" s="31">
        <v>96.77852348993288</v>
      </c>
      <c r="J107" s="31">
        <v>98.748261474269825</v>
      </c>
      <c r="K107" s="31">
        <v>99.238578680203048</v>
      </c>
      <c r="L107" s="31">
        <v>95.820895522388057</v>
      </c>
      <c r="M107" s="31"/>
      <c r="N107" s="31"/>
      <c r="O107" s="31"/>
      <c r="P107" s="41">
        <f t="shared" si="2"/>
        <v>98.921991486337348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</row>
    <row r="108" spans="1:255" s="2" customFormat="1" x14ac:dyDescent="0.2">
      <c r="A108" s="2">
        <f t="shared" si="3"/>
        <v>106</v>
      </c>
      <c r="B108" s="3" t="s">
        <v>62</v>
      </c>
      <c r="C108" s="10">
        <v>36480</v>
      </c>
      <c r="D108" s="34">
        <v>99.853801169590639</v>
      </c>
      <c r="E108" s="34">
        <v>100</v>
      </c>
      <c r="F108" s="34">
        <v>98.965071151358345</v>
      </c>
      <c r="G108" s="31">
        <v>97.632311977715872</v>
      </c>
      <c r="H108" s="31">
        <v>99.7229916897507</v>
      </c>
      <c r="I108" s="31">
        <v>93.530997304582215</v>
      </c>
      <c r="J108" s="31">
        <v>97.629009762900978</v>
      </c>
      <c r="K108" s="31">
        <v>89.87341772151899</v>
      </c>
      <c r="L108" s="31">
        <v>98.956780923994046</v>
      </c>
      <c r="M108" s="31"/>
      <c r="N108" s="31"/>
      <c r="O108" s="31"/>
      <c r="P108" s="41">
        <f t="shared" si="2"/>
        <v>97.351597966823533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 s="2" customFormat="1" x14ac:dyDescent="0.2">
      <c r="A109" s="2">
        <f t="shared" si="3"/>
        <v>107</v>
      </c>
      <c r="B109" s="3" t="s">
        <v>61</v>
      </c>
      <c r="C109" s="10">
        <v>36480</v>
      </c>
      <c r="D109" s="34">
        <v>99.70717423133236</v>
      </c>
      <c r="E109" s="34">
        <v>93.392070484581495</v>
      </c>
      <c r="F109" s="34">
        <v>93.790426908150067</v>
      </c>
      <c r="G109" s="31">
        <v>99.860724233983291</v>
      </c>
      <c r="H109" s="31">
        <v>99.858557284299863</v>
      </c>
      <c r="I109" s="31">
        <v>98.013245033112582</v>
      </c>
      <c r="J109" s="31">
        <v>98.081264108352144</v>
      </c>
      <c r="K109" s="31">
        <v>99.367088607594937</v>
      </c>
      <c r="L109" s="31">
        <v>100</v>
      </c>
      <c r="M109" s="31"/>
      <c r="N109" s="31"/>
      <c r="O109" s="31"/>
      <c r="P109" s="41">
        <f t="shared" si="2"/>
        <v>98.007838987934093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</row>
    <row r="110" spans="1:255" s="2" customFormat="1" x14ac:dyDescent="0.2">
      <c r="A110" s="2">
        <f t="shared" si="3"/>
        <v>108</v>
      </c>
      <c r="B110" s="3" t="s">
        <v>60</v>
      </c>
      <c r="C110" s="10">
        <v>36482</v>
      </c>
      <c r="D110" s="34">
        <v>99.854014598540147</v>
      </c>
      <c r="E110" s="34">
        <v>96.617647058823536</v>
      </c>
      <c r="F110" s="34">
        <v>99.351491569390404</v>
      </c>
      <c r="G110" s="31">
        <v>99.8</v>
      </c>
      <c r="H110" s="31">
        <v>100</v>
      </c>
      <c r="I110" s="31"/>
      <c r="J110" s="31">
        <v>94.97206703910615</v>
      </c>
      <c r="K110" s="31">
        <v>99.747155499367892</v>
      </c>
      <c r="L110" s="31">
        <v>100</v>
      </c>
      <c r="M110" s="31"/>
      <c r="N110" s="31"/>
      <c r="O110" s="31"/>
      <c r="P110" s="41">
        <f t="shared" si="2"/>
        <v>98.792796970653512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</row>
    <row r="111" spans="1:255" s="2" customFormat="1" x14ac:dyDescent="0.2">
      <c r="A111" s="2">
        <f t="shared" si="3"/>
        <v>109</v>
      </c>
      <c r="B111" s="3" t="s">
        <v>59</v>
      </c>
      <c r="C111" s="10">
        <v>36494</v>
      </c>
      <c r="D111" s="34">
        <v>97.418979235396861</v>
      </c>
      <c r="E111" s="34">
        <v>98.825256975036709</v>
      </c>
      <c r="F111" s="34">
        <v>100</v>
      </c>
      <c r="G111" s="31">
        <v>91.086350974930355</v>
      </c>
      <c r="H111" s="31">
        <v>100</v>
      </c>
      <c r="I111" s="31">
        <v>100</v>
      </c>
      <c r="J111" s="31">
        <v>92.608089260808924</v>
      </c>
      <c r="K111" s="31">
        <v>99.240506329113927</v>
      </c>
      <c r="L111" s="31">
        <v>99.104477611940297</v>
      </c>
      <c r="M111" s="31"/>
      <c r="N111" s="31"/>
      <c r="O111" s="31"/>
      <c r="P111" s="41">
        <f t="shared" si="2"/>
        <v>97.58707337635856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</row>
    <row r="112" spans="1:255" s="2" customFormat="1" x14ac:dyDescent="0.2">
      <c r="A112" s="2">
        <f t="shared" si="3"/>
        <v>110</v>
      </c>
      <c r="B112" s="3" t="s">
        <v>63</v>
      </c>
      <c r="C112" s="10">
        <v>36514</v>
      </c>
      <c r="D112" s="34">
        <v>98.232695139911641</v>
      </c>
      <c r="E112" s="34">
        <v>98.82352941176471</v>
      </c>
      <c r="F112" s="34">
        <v>100</v>
      </c>
      <c r="G112" s="31">
        <v>99.5</v>
      </c>
      <c r="H112" s="31"/>
      <c r="I112" s="31"/>
      <c r="J112" s="31">
        <v>93.475177304964532</v>
      </c>
      <c r="K112" s="31">
        <v>97.155049786628737</v>
      </c>
      <c r="L112" s="31">
        <v>100</v>
      </c>
      <c r="M112" s="31"/>
      <c r="N112" s="31"/>
      <c r="O112" s="31"/>
      <c r="P112" s="41">
        <f t="shared" si="2"/>
        <v>98.16949309189566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</row>
    <row r="113" spans="1:255" s="2" customFormat="1" x14ac:dyDescent="0.2">
      <c r="A113" s="2">
        <f t="shared" si="3"/>
        <v>111</v>
      </c>
      <c r="B113" s="3" t="s">
        <v>67</v>
      </c>
      <c r="C113" s="10">
        <v>36482</v>
      </c>
      <c r="D113" s="34">
        <v>100</v>
      </c>
      <c r="E113" s="34">
        <v>100</v>
      </c>
      <c r="F113" s="34">
        <v>100</v>
      </c>
      <c r="G113" s="31">
        <v>100</v>
      </c>
      <c r="H113" s="31">
        <v>99.568345323741013</v>
      </c>
      <c r="I113" s="31">
        <v>97.89473684210526</v>
      </c>
      <c r="J113" s="31">
        <v>91.736694677871142</v>
      </c>
      <c r="K113" s="31">
        <v>95.322376738305948</v>
      </c>
      <c r="L113" s="31">
        <v>99.702823179791977</v>
      </c>
      <c r="M113" s="31"/>
      <c r="N113" s="31"/>
      <c r="O113" s="31"/>
      <c r="P113" s="41">
        <f t="shared" si="2"/>
        <v>98.247219640201706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</row>
    <row r="114" spans="1:255" s="2" customFormat="1" x14ac:dyDescent="0.2">
      <c r="A114" s="2">
        <f t="shared" si="3"/>
        <v>112</v>
      </c>
      <c r="B114" s="3" t="s">
        <v>66</v>
      </c>
      <c r="C114" s="10">
        <v>36493</v>
      </c>
      <c r="D114" s="34">
        <v>89.775910364145659</v>
      </c>
      <c r="E114" s="34">
        <v>99.701492537313428</v>
      </c>
      <c r="F114" s="34">
        <v>99.870633893919788</v>
      </c>
      <c r="G114" s="31">
        <v>100</v>
      </c>
      <c r="H114" s="31">
        <v>92.154065620542085</v>
      </c>
      <c r="I114" s="31">
        <v>99.604743083003953</v>
      </c>
      <c r="J114" s="31">
        <v>100</v>
      </c>
      <c r="K114" s="31">
        <v>97.709923664122144</v>
      </c>
      <c r="L114" s="31">
        <v>97.61904761904762</v>
      </c>
      <c r="M114" s="31"/>
      <c r="N114" s="31"/>
      <c r="O114" s="31"/>
      <c r="P114" s="41">
        <f t="shared" si="2"/>
        <v>97.381757420232745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</row>
    <row r="115" spans="1:255" s="2" customFormat="1" x14ac:dyDescent="0.2">
      <c r="A115" s="2">
        <f t="shared" si="3"/>
        <v>113</v>
      </c>
      <c r="B115" s="3" t="s">
        <v>65</v>
      </c>
      <c r="C115" s="10">
        <v>36489</v>
      </c>
      <c r="D115" s="34">
        <v>100</v>
      </c>
      <c r="E115" s="34">
        <v>100</v>
      </c>
      <c r="F115" s="34">
        <v>81.994818652849744</v>
      </c>
      <c r="G115" s="31">
        <v>100</v>
      </c>
      <c r="H115" s="31">
        <v>100</v>
      </c>
      <c r="I115" s="31">
        <v>99.868247694334656</v>
      </c>
      <c r="J115" s="31">
        <v>95.810055865921782</v>
      </c>
      <c r="K115" s="31">
        <v>98.98605830164766</v>
      </c>
      <c r="L115" s="31">
        <v>100</v>
      </c>
      <c r="M115" s="31"/>
      <c r="N115" s="31"/>
      <c r="O115" s="31"/>
      <c r="P115" s="41">
        <f t="shared" si="2"/>
        <v>97.406575612750416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</row>
    <row r="116" spans="1:255" s="2" customFormat="1" x14ac:dyDescent="0.2">
      <c r="A116" s="2">
        <f t="shared" si="3"/>
        <v>114</v>
      </c>
      <c r="B116" s="3" t="s">
        <v>64</v>
      </c>
      <c r="C116" s="10">
        <v>36493</v>
      </c>
      <c r="D116" s="34">
        <v>99.579831932773104</v>
      </c>
      <c r="E116" s="34">
        <v>99.850746268656721</v>
      </c>
      <c r="F116" s="34">
        <v>99.352331606217618</v>
      </c>
      <c r="G116" s="31">
        <v>99.860724233983291</v>
      </c>
      <c r="H116" s="31">
        <v>99.857954545454547</v>
      </c>
      <c r="I116" s="31">
        <v>99.868421052631575</v>
      </c>
      <c r="J116" s="31">
        <v>96.229050279329613</v>
      </c>
      <c r="K116" s="31">
        <v>97.345132743362825</v>
      </c>
      <c r="L116" s="31">
        <v>99.7</v>
      </c>
      <c r="M116" s="31"/>
      <c r="N116" s="31"/>
      <c r="O116" s="31"/>
      <c r="P116" s="41">
        <f t="shared" si="2"/>
        <v>99.071576962489928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</row>
    <row r="117" spans="1:255" s="4" customFormat="1" x14ac:dyDescent="0.2">
      <c r="A117" s="2">
        <f t="shared" si="3"/>
        <v>115</v>
      </c>
      <c r="B117" s="4" t="s">
        <v>130</v>
      </c>
      <c r="C117" s="10">
        <v>36556</v>
      </c>
      <c r="D117" s="34">
        <v>97.029702970297024</v>
      </c>
      <c r="E117" s="34">
        <v>99.850299401197603</v>
      </c>
      <c r="F117" s="34">
        <v>99.482535575679165</v>
      </c>
      <c r="G117" s="31">
        <v>98.465829846582992</v>
      </c>
      <c r="H117" s="31">
        <v>95.125348189415035</v>
      </c>
      <c r="I117" s="31">
        <v>99.597855227882036</v>
      </c>
      <c r="J117" s="32">
        <v>96.51810584958217</v>
      </c>
      <c r="K117" s="31">
        <v>98.230088495575217</v>
      </c>
      <c r="L117" s="31">
        <v>100</v>
      </c>
      <c r="M117" s="32"/>
      <c r="N117" s="31"/>
      <c r="O117" s="32"/>
      <c r="P117" s="41">
        <f t="shared" si="2"/>
        <v>98.255529506245693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</row>
    <row r="118" spans="1:255" s="4" customFormat="1" x14ac:dyDescent="0.2">
      <c r="A118" s="2">
        <f t="shared" si="3"/>
        <v>116</v>
      </c>
      <c r="B118" s="4" t="s">
        <v>132</v>
      </c>
      <c r="C118" s="10">
        <v>36557</v>
      </c>
      <c r="D118" s="34">
        <v>98.725212464589234</v>
      </c>
      <c r="E118" s="34">
        <v>99.401197604790426</v>
      </c>
      <c r="F118" s="34">
        <v>99.611901681759377</v>
      </c>
      <c r="G118" s="31">
        <v>98.882681564245814</v>
      </c>
      <c r="H118" s="31">
        <v>94.853963838664811</v>
      </c>
      <c r="I118" s="31">
        <v>99.194630872483216</v>
      </c>
      <c r="J118" s="32">
        <v>96.522948539638392</v>
      </c>
      <c r="K118" s="32">
        <v>99.747155499367892</v>
      </c>
      <c r="L118" s="31">
        <v>99.25595238095238</v>
      </c>
      <c r="M118" s="32"/>
      <c r="N118" s="32"/>
      <c r="O118" s="32"/>
      <c r="P118" s="41">
        <f t="shared" si="2"/>
        <v>98.466182716276819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</row>
    <row r="119" spans="1:255" s="4" customFormat="1" x14ac:dyDescent="0.2">
      <c r="A119" s="2">
        <f t="shared" si="3"/>
        <v>117</v>
      </c>
      <c r="B119" s="4" t="s">
        <v>131</v>
      </c>
      <c r="C119" s="10">
        <v>36557</v>
      </c>
      <c r="D119" s="34">
        <v>99.008498583569406</v>
      </c>
      <c r="E119" s="34">
        <v>99.550898203592808</v>
      </c>
      <c r="F119" s="34">
        <v>98.576972833117722</v>
      </c>
      <c r="G119" s="31">
        <v>94.692737430167597</v>
      </c>
      <c r="H119" s="31">
        <v>99.721835883171067</v>
      </c>
      <c r="I119" s="31">
        <v>97.58713136729223</v>
      </c>
      <c r="J119" s="32">
        <v>96.522948539638392</v>
      </c>
      <c r="K119" s="32">
        <v>99.74683544303798</v>
      </c>
      <c r="L119" s="31">
        <v>95.542347696879645</v>
      </c>
      <c r="M119" s="32"/>
      <c r="N119" s="32"/>
      <c r="O119" s="32"/>
      <c r="P119" s="41">
        <f t="shared" si="2"/>
        <v>97.88335622005188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</row>
    <row r="120" spans="1:255" s="2" customFormat="1" x14ac:dyDescent="0.2">
      <c r="A120" s="2">
        <f t="shared" si="3"/>
        <v>118</v>
      </c>
      <c r="B120" s="4" t="s">
        <v>124</v>
      </c>
      <c r="C120" s="10">
        <v>36559</v>
      </c>
      <c r="D120" s="34">
        <v>98.297872340425528</v>
      </c>
      <c r="E120" s="34">
        <v>99.701492537313428</v>
      </c>
      <c r="F120" s="34">
        <v>99.74126778783959</v>
      </c>
      <c r="G120" s="31">
        <v>98.882681564245814</v>
      </c>
      <c r="H120" s="31">
        <v>92.350486787204446</v>
      </c>
      <c r="I120" s="31">
        <v>98.252688172043008</v>
      </c>
      <c r="J120" s="32">
        <v>97.357440890125176</v>
      </c>
      <c r="K120" s="32">
        <v>99.109414758269722</v>
      </c>
      <c r="L120" s="31">
        <v>99.553571428571431</v>
      </c>
      <c r="M120" s="31"/>
      <c r="N120" s="32"/>
      <c r="O120" s="31"/>
      <c r="P120" s="41">
        <f t="shared" si="2"/>
        <v>98.138546251782017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</row>
    <row r="121" spans="1:255" s="2" customFormat="1" x14ac:dyDescent="0.2">
      <c r="A121" s="2">
        <f t="shared" si="3"/>
        <v>119</v>
      </c>
      <c r="B121" s="4" t="s">
        <v>126</v>
      </c>
      <c r="C121" s="10">
        <v>36558</v>
      </c>
      <c r="D121" s="34">
        <v>98.156028368794324</v>
      </c>
      <c r="E121" s="34">
        <v>97.615499254843513</v>
      </c>
      <c r="F121" s="34">
        <v>99.352331606217618</v>
      </c>
      <c r="G121" s="31">
        <v>98.463687150837984</v>
      </c>
      <c r="H121" s="31">
        <v>95.82172701949861</v>
      </c>
      <c r="I121" s="31">
        <v>99.730820995962318</v>
      </c>
      <c r="J121" s="31">
        <v>99.443671766342135</v>
      </c>
      <c r="K121" s="31">
        <v>99.87341772151899</v>
      </c>
      <c r="L121" s="31">
        <v>100</v>
      </c>
      <c r="M121" s="31"/>
      <c r="N121" s="31"/>
      <c r="O121" s="31"/>
      <c r="P121" s="41">
        <f t="shared" si="2"/>
        <v>98.717464876001728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</row>
    <row r="122" spans="1:255" s="2" customFormat="1" x14ac:dyDescent="0.2">
      <c r="A122" s="2">
        <f t="shared" si="3"/>
        <v>120</v>
      </c>
      <c r="B122" s="4" t="s">
        <v>123</v>
      </c>
      <c r="C122" s="10">
        <v>36566</v>
      </c>
      <c r="D122" s="34">
        <v>99.433427762039656</v>
      </c>
      <c r="E122" s="34">
        <v>93.880597014925371</v>
      </c>
      <c r="F122" s="34">
        <v>99.74126778783959</v>
      </c>
      <c r="G122" s="31">
        <v>98.882681564245814</v>
      </c>
      <c r="H122" s="31">
        <v>99.582753824756608</v>
      </c>
      <c r="I122" s="31">
        <v>100</v>
      </c>
      <c r="J122" s="31">
        <v>99.582753824756608</v>
      </c>
      <c r="K122" s="31">
        <v>99.87341772151899</v>
      </c>
      <c r="L122" s="31">
        <v>99.851411589895989</v>
      </c>
      <c r="M122" s="31"/>
      <c r="N122" s="31"/>
      <c r="O122" s="31"/>
      <c r="P122" s="41">
        <f t="shared" si="2"/>
        <v>98.980923454442063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</row>
    <row r="123" spans="1:255" s="2" customFormat="1" x14ac:dyDescent="0.2">
      <c r="A123" s="2">
        <f t="shared" si="3"/>
        <v>121</v>
      </c>
      <c r="B123" s="4" t="s">
        <v>122</v>
      </c>
      <c r="C123" s="10">
        <v>36593</v>
      </c>
      <c r="D123" s="34">
        <v>99.858356940509921</v>
      </c>
      <c r="E123" s="34">
        <v>99.701937406855436</v>
      </c>
      <c r="F123" s="34">
        <v>99.352331606217618</v>
      </c>
      <c r="G123" s="31">
        <v>97.346368715083798</v>
      </c>
      <c r="H123" s="31">
        <v>99.443671766342135</v>
      </c>
      <c r="I123" s="31">
        <v>100</v>
      </c>
      <c r="J123" s="31">
        <v>96.24478442280946</v>
      </c>
      <c r="K123" s="31">
        <v>99.74683544303798</v>
      </c>
      <c r="L123" s="31">
        <v>99.701937406855436</v>
      </c>
      <c r="M123" s="31"/>
      <c r="N123" s="31"/>
      <c r="O123" s="31"/>
      <c r="P123" s="41">
        <f t="shared" si="2"/>
        <v>99.044024856412435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</row>
    <row r="124" spans="1:255" s="2" customFormat="1" x14ac:dyDescent="0.2">
      <c r="A124" s="2">
        <f t="shared" si="3"/>
        <v>122</v>
      </c>
      <c r="B124" s="4" t="s">
        <v>125</v>
      </c>
      <c r="C124" s="10">
        <v>36584</v>
      </c>
      <c r="D124" s="34">
        <v>98.300283286118983</v>
      </c>
      <c r="E124" s="34">
        <v>100</v>
      </c>
      <c r="F124" s="34">
        <v>99.611398963730565</v>
      </c>
      <c r="G124" s="31">
        <v>98.186889818688982</v>
      </c>
      <c r="H124" s="31">
        <v>95.82172701949861</v>
      </c>
      <c r="I124" s="31">
        <v>99.865771812080538</v>
      </c>
      <c r="J124" s="31">
        <v>96.383866481223919</v>
      </c>
      <c r="K124" s="31">
        <v>96.075949367088612</v>
      </c>
      <c r="L124" s="31">
        <v>100</v>
      </c>
      <c r="M124" s="31"/>
      <c r="N124" s="31"/>
      <c r="O124" s="31"/>
      <c r="P124" s="41">
        <f t="shared" si="2"/>
        <v>98.249542972047792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</row>
    <row r="125" spans="1:255" s="2" customFormat="1" x14ac:dyDescent="0.2">
      <c r="A125" s="2">
        <f t="shared" si="3"/>
        <v>123</v>
      </c>
      <c r="B125" s="4" t="s">
        <v>127</v>
      </c>
      <c r="C125" s="10">
        <v>36613</v>
      </c>
      <c r="D125" s="34">
        <v>98.019801980198025</v>
      </c>
      <c r="E125" s="34">
        <v>100</v>
      </c>
      <c r="F125" s="34">
        <v>99.482535575679165</v>
      </c>
      <c r="G125" s="31">
        <v>98.882681564245814</v>
      </c>
      <c r="H125" s="31">
        <v>99.442896935933149</v>
      </c>
      <c r="I125" s="31">
        <v>95.430107526881727</v>
      </c>
      <c r="J125" s="32">
        <v>95.694444444444443</v>
      </c>
      <c r="K125" s="31">
        <v>99.746514575411908</v>
      </c>
      <c r="L125" s="31">
        <v>100</v>
      </c>
      <c r="M125" s="31"/>
      <c r="N125" s="31"/>
      <c r="O125" s="31"/>
      <c r="P125" s="41">
        <f t="shared" si="2"/>
        <v>98.522109178088257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</row>
    <row r="126" spans="1:255" s="2" customFormat="1" x14ac:dyDescent="0.2">
      <c r="A126" s="2">
        <f t="shared" si="3"/>
        <v>124</v>
      </c>
      <c r="B126" s="4" t="s">
        <v>128</v>
      </c>
      <c r="C126" s="10">
        <v>36585</v>
      </c>
      <c r="D126" s="34">
        <v>97.588652482269509</v>
      </c>
      <c r="E126" s="34">
        <v>100</v>
      </c>
      <c r="F126" s="34">
        <v>99.606815203145473</v>
      </c>
      <c r="G126" s="31">
        <v>98.882681564245814</v>
      </c>
      <c r="H126" s="31">
        <v>100</v>
      </c>
      <c r="I126" s="31">
        <v>99.865771812080538</v>
      </c>
      <c r="J126" s="31">
        <v>95.966620305980527</v>
      </c>
      <c r="K126" s="31">
        <v>99.74683544303798</v>
      </c>
      <c r="L126" s="31">
        <v>99.702823179791977</v>
      </c>
      <c r="M126" s="31"/>
      <c r="N126" s="31"/>
      <c r="O126" s="31"/>
      <c r="P126" s="41">
        <f t="shared" si="2"/>
        <v>99.040022221172421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</row>
    <row r="127" spans="1:255" s="2" customFormat="1" x14ac:dyDescent="0.2">
      <c r="A127" s="2">
        <f t="shared" si="3"/>
        <v>125</v>
      </c>
      <c r="B127" s="4" t="s">
        <v>129</v>
      </c>
      <c r="C127" s="10">
        <v>36588</v>
      </c>
      <c r="D127" s="34">
        <v>98.865248226950357</v>
      </c>
      <c r="E127" s="34">
        <v>98.805970149253739</v>
      </c>
      <c r="F127" s="34">
        <v>99.611398963730565</v>
      </c>
      <c r="G127" s="31">
        <v>98.771929824561397</v>
      </c>
      <c r="H127" s="31">
        <v>100</v>
      </c>
      <c r="I127" s="31">
        <v>99.865591397849457</v>
      </c>
      <c r="J127" s="32">
        <v>96.105702364395</v>
      </c>
      <c r="K127" s="31">
        <v>99.747155499367892</v>
      </c>
      <c r="L127" s="31">
        <v>99.702823179791977</v>
      </c>
      <c r="M127" s="31"/>
      <c r="N127" s="31"/>
      <c r="O127" s="31"/>
      <c r="P127" s="41">
        <f t="shared" si="2"/>
        <v>99.052868845100036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</row>
    <row r="128" spans="1:255" s="2" customFormat="1" x14ac:dyDescent="0.2">
      <c r="A128" s="2">
        <f t="shared" si="3"/>
        <v>126</v>
      </c>
      <c r="B128" s="3" t="s">
        <v>83</v>
      </c>
      <c r="C128" s="10">
        <v>36524</v>
      </c>
      <c r="D128" s="34"/>
      <c r="E128" s="34">
        <v>84.511063526052823</v>
      </c>
      <c r="F128" s="34">
        <v>98.80952380952381</v>
      </c>
      <c r="G128" s="31">
        <v>99.581005586592184</v>
      </c>
      <c r="H128" s="31"/>
      <c r="I128" s="31">
        <v>96.438356164383563</v>
      </c>
      <c r="J128" s="31">
        <v>99.721835883171067</v>
      </c>
      <c r="K128" s="31">
        <v>98.230088495575217</v>
      </c>
      <c r="L128" s="31">
        <v>100</v>
      </c>
      <c r="M128" s="31"/>
      <c r="N128" s="31"/>
      <c r="O128" s="31"/>
      <c r="P128" s="41">
        <f t="shared" si="2"/>
        <v>96.755981923614101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</row>
    <row r="129" spans="1:255" s="2" customFormat="1" x14ac:dyDescent="0.2">
      <c r="A129" s="2">
        <f t="shared" si="3"/>
        <v>127</v>
      </c>
      <c r="B129" s="3" t="s">
        <v>85</v>
      </c>
      <c r="C129" s="10">
        <v>36522</v>
      </c>
      <c r="D129" s="34">
        <v>97.198879551820724</v>
      </c>
      <c r="E129" s="34">
        <v>96.943231441048042</v>
      </c>
      <c r="F129" s="34">
        <v>97.093791281373839</v>
      </c>
      <c r="G129" s="31">
        <v>99.72027972027972</v>
      </c>
      <c r="H129" s="31">
        <v>100</v>
      </c>
      <c r="I129" s="31">
        <v>99.600532623169101</v>
      </c>
      <c r="J129" s="31">
        <v>91.933240611961054</v>
      </c>
      <c r="K129" s="31">
        <v>100</v>
      </c>
      <c r="L129" s="31">
        <v>99.258160237388722</v>
      </c>
      <c r="M129" s="31"/>
      <c r="N129" s="31"/>
      <c r="O129" s="31"/>
      <c r="P129" s="41">
        <f t="shared" si="2"/>
        <v>97.972012829671257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</row>
    <row r="130" spans="1:255" s="2" customFormat="1" x14ac:dyDescent="0.2">
      <c r="A130" s="2">
        <f t="shared" si="3"/>
        <v>128</v>
      </c>
      <c r="B130" s="3" t="s">
        <v>82</v>
      </c>
      <c r="C130" s="10">
        <v>36507</v>
      </c>
      <c r="D130" s="34">
        <v>98.577524893314362</v>
      </c>
      <c r="E130" s="34">
        <v>98.703170028818448</v>
      </c>
      <c r="F130" s="34">
        <v>99.207397622192872</v>
      </c>
      <c r="G130" s="31">
        <v>99.019607843137251</v>
      </c>
      <c r="H130" s="31">
        <v>99.589041095890408</v>
      </c>
      <c r="I130" s="31">
        <v>79.452054794520549</v>
      </c>
      <c r="J130" s="31">
        <v>99.582172701949858</v>
      </c>
      <c r="K130" s="31">
        <v>99.491740787801774</v>
      </c>
      <c r="L130" s="31">
        <v>99.703264094955486</v>
      </c>
      <c r="M130" s="31"/>
      <c r="N130" s="31"/>
      <c r="O130" s="31"/>
      <c r="P130" s="41">
        <f t="shared" si="2"/>
        <v>97.036219318064539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</row>
    <row r="131" spans="1:255" s="2" customFormat="1" x14ac:dyDescent="0.2">
      <c r="A131" s="2">
        <f t="shared" si="3"/>
        <v>129</v>
      </c>
      <c r="B131" s="3" t="s">
        <v>81</v>
      </c>
      <c r="C131" s="10">
        <v>36509</v>
      </c>
      <c r="D131" s="34">
        <v>98.595505617977523</v>
      </c>
      <c r="E131" s="34">
        <v>99.127906976744185</v>
      </c>
      <c r="F131" s="34">
        <v>99.602649006622514</v>
      </c>
      <c r="G131" s="31">
        <v>99.720670391061446</v>
      </c>
      <c r="H131" s="31">
        <v>100</v>
      </c>
      <c r="I131" s="31">
        <v>99.58960328317373</v>
      </c>
      <c r="J131" s="31">
        <v>100</v>
      </c>
      <c r="K131" s="31">
        <v>100</v>
      </c>
      <c r="L131" s="31">
        <v>100</v>
      </c>
      <c r="M131" s="31"/>
      <c r="N131" s="31"/>
      <c r="O131" s="31"/>
      <c r="P131" s="41">
        <f t="shared" si="2"/>
        <v>99.626259475064387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s="2" customFormat="1" x14ac:dyDescent="0.2">
      <c r="A132" s="2">
        <f t="shared" si="3"/>
        <v>130</v>
      </c>
      <c r="B132" s="3" t="s">
        <v>84</v>
      </c>
      <c r="C132" s="10">
        <v>36523</v>
      </c>
      <c r="D132" s="34">
        <v>99.579831932773104</v>
      </c>
      <c r="E132" s="34">
        <v>98.253275109170303</v>
      </c>
      <c r="F132" s="34">
        <v>99.735799207397619</v>
      </c>
      <c r="G132" s="31">
        <v>99.720670391061446</v>
      </c>
      <c r="H132" s="31">
        <v>100</v>
      </c>
      <c r="I132" s="31">
        <v>91.506849315068493</v>
      </c>
      <c r="J132" s="31">
        <v>100</v>
      </c>
      <c r="K132" s="31">
        <v>99.367088607594937</v>
      </c>
      <c r="L132" s="31">
        <v>100</v>
      </c>
      <c r="M132" s="31"/>
      <c r="N132" s="31"/>
      <c r="O132" s="31"/>
      <c r="P132" s="41">
        <f t="shared" si="2"/>
        <v>98.684834951451762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</row>
    <row r="133" spans="1:255" s="2" customFormat="1" x14ac:dyDescent="0.2">
      <c r="A133" s="2">
        <f t="shared" si="3"/>
        <v>131</v>
      </c>
      <c r="B133" s="3" t="s">
        <v>86</v>
      </c>
      <c r="C133" s="10">
        <v>36501</v>
      </c>
      <c r="D133" s="34">
        <v>98.599439775910369</v>
      </c>
      <c r="E133" s="34">
        <v>96.101949025487258</v>
      </c>
      <c r="F133" s="34">
        <v>99.742599742599737</v>
      </c>
      <c r="G133" s="31">
        <v>99.860529986052995</v>
      </c>
      <c r="H133" s="31">
        <v>100</v>
      </c>
      <c r="I133" s="31">
        <v>99.601063829787236</v>
      </c>
      <c r="J133" s="31">
        <v>98.609179415855351</v>
      </c>
      <c r="K133" s="31">
        <v>100</v>
      </c>
      <c r="L133" s="31">
        <v>100</v>
      </c>
      <c r="M133" s="31"/>
      <c r="N133" s="31"/>
      <c r="O133" s="31"/>
      <c r="P133" s="41">
        <f t="shared" ref="P133:P172" si="4">AVERAGE(D133:O133)</f>
        <v>99.168306863965881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</row>
    <row r="134" spans="1:255" s="2" customFormat="1" x14ac:dyDescent="0.2">
      <c r="A134" s="2">
        <f t="shared" ref="A134:A197" si="5">A133+1</f>
        <v>132</v>
      </c>
      <c r="B134" s="3" t="s">
        <v>56</v>
      </c>
      <c r="C134" s="10">
        <v>36488</v>
      </c>
      <c r="D134" s="34">
        <v>98.887343532684284</v>
      </c>
      <c r="E134" s="34">
        <v>100</v>
      </c>
      <c r="F134" s="34">
        <v>88.227684346701167</v>
      </c>
      <c r="G134" s="31">
        <v>99.721448467966567</v>
      </c>
      <c r="H134" s="31">
        <v>97.353760445682454</v>
      </c>
      <c r="I134" s="31">
        <v>99.464524765729578</v>
      </c>
      <c r="J134" s="31">
        <v>100</v>
      </c>
      <c r="K134" s="31">
        <v>99.494310998735784</v>
      </c>
      <c r="L134" s="31">
        <v>86.077844311377248</v>
      </c>
      <c r="M134" s="31"/>
      <c r="N134" s="31"/>
      <c r="O134" s="31"/>
      <c r="P134" s="41">
        <f t="shared" si="4"/>
        <v>96.580768540986327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</row>
    <row r="135" spans="1:255" s="2" customFormat="1" x14ac:dyDescent="0.2">
      <c r="A135" s="2">
        <f t="shared" si="5"/>
        <v>133</v>
      </c>
      <c r="B135" s="3" t="s">
        <v>78</v>
      </c>
      <c r="C135" s="10">
        <v>36504</v>
      </c>
      <c r="D135" s="34">
        <v>99.576868829337101</v>
      </c>
      <c r="E135" s="34">
        <v>99.850968703427725</v>
      </c>
      <c r="F135" s="34">
        <v>99.612403100775197</v>
      </c>
      <c r="G135" s="31">
        <v>100</v>
      </c>
      <c r="H135" s="31">
        <v>97.357440890125176</v>
      </c>
      <c r="I135" s="31">
        <v>98.793565683646108</v>
      </c>
      <c r="J135" s="31">
        <v>99.30362116991644</v>
      </c>
      <c r="K135" s="31">
        <v>99.492385786802032</v>
      </c>
      <c r="L135" s="31">
        <v>98.805970149253739</v>
      </c>
      <c r="M135" s="31"/>
      <c r="N135" s="31"/>
      <c r="O135" s="31"/>
      <c r="P135" s="41">
        <f t="shared" si="4"/>
        <v>99.19924714592041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</row>
    <row r="136" spans="1:255" s="2" customFormat="1" x14ac:dyDescent="0.2">
      <c r="A136" s="2">
        <f t="shared" si="5"/>
        <v>134</v>
      </c>
      <c r="B136" s="3" t="s">
        <v>87</v>
      </c>
      <c r="C136" s="10">
        <v>36516</v>
      </c>
      <c r="D136" s="34">
        <v>98.331015299026433</v>
      </c>
      <c r="E136" s="34">
        <v>99.252615844544096</v>
      </c>
      <c r="F136" s="34">
        <v>99.612403100775197</v>
      </c>
      <c r="G136" s="31">
        <v>97.913769123783027</v>
      </c>
      <c r="H136" s="31">
        <v>99.150141643059484</v>
      </c>
      <c r="I136" s="31">
        <v>96.296296296296291</v>
      </c>
      <c r="J136" s="31">
        <v>97.635605006954108</v>
      </c>
      <c r="K136" s="31">
        <v>99.58960328317373</v>
      </c>
      <c r="L136" s="31">
        <v>99.725651577503427</v>
      </c>
      <c r="M136" s="31"/>
      <c r="N136" s="31"/>
      <c r="O136" s="31"/>
      <c r="P136" s="41">
        <f t="shared" si="4"/>
        <v>98.611900130568415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 s="2" customFormat="1" x14ac:dyDescent="0.2">
      <c r="A137" s="2">
        <f t="shared" si="5"/>
        <v>135</v>
      </c>
      <c r="B137" s="3" t="s">
        <v>88</v>
      </c>
      <c r="C137" s="10">
        <v>36504</v>
      </c>
      <c r="D137" s="34">
        <v>98.143236074270561</v>
      </c>
      <c r="E137" s="34">
        <v>99.104477611940297</v>
      </c>
      <c r="F137" s="34">
        <v>95.730918499353166</v>
      </c>
      <c r="G137" s="31">
        <v>97.97687861271676</v>
      </c>
      <c r="H137" s="31">
        <v>99.435825105782797</v>
      </c>
      <c r="I137" s="31">
        <v>96.423841059602651</v>
      </c>
      <c r="J137" s="31">
        <v>99.027777777777771</v>
      </c>
      <c r="K137" s="31">
        <v>94.26229508196721</v>
      </c>
      <c r="L137" s="31">
        <v>89.726027397260268</v>
      </c>
      <c r="M137" s="31"/>
      <c r="N137" s="31"/>
      <c r="O137" s="31"/>
      <c r="P137" s="41">
        <f t="shared" si="4"/>
        <v>96.647919691185706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s="2" customFormat="1" x14ac:dyDescent="0.2">
      <c r="A138" s="2">
        <f t="shared" si="5"/>
        <v>136</v>
      </c>
      <c r="B138" s="3" t="s">
        <v>89</v>
      </c>
      <c r="C138" s="10">
        <v>36511</v>
      </c>
      <c r="D138" s="34">
        <v>99.867374005305038</v>
      </c>
      <c r="E138" s="34">
        <v>94.011976047904199</v>
      </c>
      <c r="F138" s="34">
        <v>99.612403100775197</v>
      </c>
      <c r="G138" s="31">
        <v>98.047419804741978</v>
      </c>
      <c r="H138" s="31">
        <v>99.858956276445696</v>
      </c>
      <c r="I138" s="31">
        <v>100</v>
      </c>
      <c r="J138" s="31">
        <v>74.476987447698747</v>
      </c>
      <c r="K138" s="31">
        <v>95.822784810126578</v>
      </c>
      <c r="L138" s="31">
        <v>100</v>
      </c>
      <c r="M138" s="31"/>
      <c r="N138" s="31"/>
      <c r="O138" s="31"/>
      <c r="P138" s="41">
        <f t="shared" si="4"/>
        <v>95.744211276999707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</row>
    <row r="139" spans="1:255" s="2" customFormat="1" x14ac:dyDescent="0.2">
      <c r="A139" s="2">
        <f t="shared" si="5"/>
        <v>137</v>
      </c>
      <c r="B139" s="3" t="s">
        <v>90</v>
      </c>
      <c r="C139" s="10">
        <v>36524</v>
      </c>
      <c r="D139" s="34">
        <v>99.443671766342135</v>
      </c>
      <c r="E139" s="34">
        <v>99.252615844544096</v>
      </c>
      <c r="F139" s="34">
        <v>100</v>
      </c>
      <c r="G139" s="31">
        <v>99.860529986052995</v>
      </c>
      <c r="H139" s="31">
        <v>99.582753824756608</v>
      </c>
      <c r="I139" s="31">
        <v>98.531375166889191</v>
      </c>
      <c r="J139" s="31">
        <v>94.12587412587412</v>
      </c>
      <c r="K139" s="31">
        <v>95.96469104665826</v>
      </c>
      <c r="L139" s="31">
        <v>98.658718330849482</v>
      </c>
      <c r="M139" s="31"/>
      <c r="N139" s="31"/>
      <c r="O139" s="31"/>
      <c r="P139" s="41">
        <f t="shared" si="4"/>
        <v>98.380025565774105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 s="2" customFormat="1" x14ac:dyDescent="0.2">
      <c r="A140" s="2">
        <f t="shared" si="5"/>
        <v>138</v>
      </c>
      <c r="B140" s="3" t="s">
        <v>91</v>
      </c>
      <c r="C140" s="10">
        <v>36524</v>
      </c>
      <c r="D140" s="34">
        <v>100</v>
      </c>
      <c r="E140" s="34">
        <v>99.700149925037479</v>
      </c>
      <c r="F140" s="34">
        <v>97.157622739018095</v>
      </c>
      <c r="G140" s="31">
        <v>92.189679218967925</v>
      </c>
      <c r="H140" s="31">
        <v>99.30362116991644</v>
      </c>
      <c r="I140" s="31">
        <v>99.718706047819978</v>
      </c>
      <c r="J140" s="31">
        <v>93.227091633466131</v>
      </c>
      <c r="K140" s="31">
        <v>98.775510204081627</v>
      </c>
      <c r="L140" s="31">
        <v>99.587912087912088</v>
      </c>
      <c r="M140" s="31"/>
      <c r="N140" s="31"/>
      <c r="O140" s="31"/>
      <c r="P140" s="41">
        <f t="shared" si="4"/>
        <v>97.74003255846884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s="2" customFormat="1" x14ac:dyDescent="0.2">
      <c r="A141" s="2">
        <f t="shared" si="5"/>
        <v>139</v>
      </c>
      <c r="B141" s="3" t="s">
        <v>92</v>
      </c>
      <c r="C141" s="10">
        <v>36537</v>
      </c>
      <c r="D141" s="34">
        <v>98.472222222222229</v>
      </c>
      <c r="E141" s="34">
        <v>98.211624441132642</v>
      </c>
      <c r="F141" s="34">
        <v>99.351491569390404</v>
      </c>
      <c r="G141" s="31">
        <v>98.04195804195804</v>
      </c>
      <c r="H141" s="31">
        <v>98.189415041782723</v>
      </c>
      <c r="I141" s="31">
        <v>99.598393574297191</v>
      </c>
      <c r="J141" s="31">
        <v>99.860724233983291</v>
      </c>
      <c r="K141" s="31">
        <v>95.575221238938056</v>
      </c>
      <c r="L141" s="31">
        <v>78.422619047619051</v>
      </c>
      <c r="M141" s="31"/>
      <c r="N141" s="31"/>
      <c r="O141" s="31"/>
      <c r="P141" s="41">
        <f t="shared" si="4"/>
        <v>96.191518823480408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 s="2" customFormat="1" x14ac:dyDescent="0.2">
      <c r="A142" s="2">
        <f t="shared" si="5"/>
        <v>140</v>
      </c>
      <c r="B142" s="3" t="s">
        <v>93</v>
      </c>
      <c r="C142" s="10">
        <v>36538</v>
      </c>
      <c r="D142" s="34">
        <v>99.860917941585541</v>
      </c>
      <c r="E142" s="34">
        <v>99.253731343283576</v>
      </c>
      <c r="F142" s="34">
        <v>99.870633893919788</v>
      </c>
      <c r="G142" s="31">
        <v>97.350069735006969</v>
      </c>
      <c r="H142" s="31">
        <v>100</v>
      </c>
      <c r="I142" s="31">
        <v>98.335644937586679</v>
      </c>
      <c r="J142" s="31">
        <v>95.099337748344368</v>
      </c>
      <c r="K142" s="31">
        <v>99.590163934426229</v>
      </c>
      <c r="L142" s="31">
        <v>98.084815321477421</v>
      </c>
      <c r="M142" s="31"/>
      <c r="N142" s="31"/>
      <c r="O142" s="31"/>
      <c r="P142" s="41">
        <f t="shared" si="4"/>
        <v>98.605034983958959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</row>
    <row r="143" spans="1:255" s="2" customFormat="1" x14ac:dyDescent="0.2">
      <c r="A143" s="2">
        <f t="shared" si="5"/>
        <v>141</v>
      </c>
      <c r="B143" s="3" t="s">
        <v>94</v>
      </c>
      <c r="C143" s="10">
        <v>36539</v>
      </c>
      <c r="D143" s="34">
        <v>99.860917941585541</v>
      </c>
      <c r="E143" s="34">
        <v>97.757847533632287</v>
      </c>
      <c r="F143" s="34">
        <v>99.095607235142126</v>
      </c>
      <c r="G143" s="31">
        <v>99.721059972105991</v>
      </c>
      <c r="H143" s="31">
        <v>84.604519774011294</v>
      </c>
      <c r="I143" s="31">
        <v>99.604743083003953</v>
      </c>
      <c r="J143" s="31">
        <v>89.385474860335194</v>
      </c>
      <c r="K143" s="31">
        <v>99.454297407912691</v>
      </c>
      <c r="L143" s="31">
        <v>98.084815321477421</v>
      </c>
      <c r="M143" s="31"/>
      <c r="N143" s="31"/>
      <c r="O143" s="31"/>
      <c r="P143" s="41">
        <f t="shared" si="4"/>
        <v>96.396587014356271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</row>
    <row r="144" spans="1:255" s="2" customFormat="1" x14ac:dyDescent="0.2">
      <c r="A144" s="2">
        <f t="shared" si="5"/>
        <v>142</v>
      </c>
      <c r="B144" s="3" t="s">
        <v>121</v>
      </c>
      <c r="C144" s="10">
        <v>36564</v>
      </c>
      <c r="D144" s="34">
        <v>95.518207282913167</v>
      </c>
      <c r="E144" s="34">
        <v>96.417910447761187</v>
      </c>
      <c r="F144" s="34">
        <v>99.224806201550393</v>
      </c>
      <c r="G144" s="31">
        <v>99.30167597765363</v>
      </c>
      <c r="H144" s="31">
        <v>96.468926553672318</v>
      </c>
      <c r="I144" s="31">
        <v>99.732620320855617</v>
      </c>
      <c r="J144" s="31">
        <v>100</v>
      </c>
      <c r="K144" s="31">
        <v>99.236641221374043</v>
      </c>
      <c r="L144" s="31">
        <v>97.037037037037038</v>
      </c>
      <c r="M144" s="31"/>
      <c r="N144" s="31"/>
      <c r="O144" s="31"/>
      <c r="P144" s="41">
        <f t="shared" si="4"/>
        <v>98.104202782535268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</row>
    <row r="145" spans="1:255" s="2" customFormat="1" x14ac:dyDescent="0.2">
      <c r="A145" s="2">
        <f t="shared" si="5"/>
        <v>143</v>
      </c>
      <c r="B145" s="3" t="s">
        <v>116</v>
      </c>
      <c r="C145" s="10">
        <v>36516</v>
      </c>
      <c r="D145" s="34">
        <v>99.719495091164092</v>
      </c>
      <c r="E145" s="34">
        <v>96.12518628912072</v>
      </c>
      <c r="F145" s="34">
        <v>98.191214470284237</v>
      </c>
      <c r="G145" s="31">
        <v>99.163179916317986</v>
      </c>
      <c r="H145" s="31">
        <v>100</v>
      </c>
      <c r="I145" s="31">
        <v>99.865951742627345</v>
      </c>
      <c r="J145" s="31">
        <v>96.801112656467311</v>
      </c>
      <c r="K145" s="31">
        <v>100</v>
      </c>
      <c r="L145" s="31">
        <v>99.109792284866472</v>
      </c>
      <c r="M145" s="31"/>
      <c r="N145" s="31"/>
      <c r="O145" s="31"/>
      <c r="P145" s="41">
        <f t="shared" si="4"/>
        <v>98.775103605649804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</row>
    <row r="146" spans="1:255" s="2" customFormat="1" x14ac:dyDescent="0.2">
      <c r="A146" s="2">
        <f t="shared" si="5"/>
        <v>144</v>
      </c>
      <c r="B146" s="3" t="s">
        <v>115</v>
      </c>
      <c r="C146" s="10">
        <v>36543</v>
      </c>
      <c r="D146" s="34">
        <v>100</v>
      </c>
      <c r="E146" s="34">
        <v>97.164179104477611</v>
      </c>
      <c r="F146" s="34">
        <v>92.506459948320412</v>
      </c>
      <c r="G146" s="31">
        <v>100</v>
      </c>
      <c r="H146" s="31">
        <v>99.025069637883007</v>
      </c>
      <c r="I146" s="31">
        <v>98.525469168900798</v>
      </c>
      <c r="J146" s="31">
        <v>98.887343532684284</v>
      </c>
      <c r="K146" s="31">
        <v>97.570332480818408</v>
      </c>
      <c r="L146" s="31">
        <v>100</v>
      </c>
      <c r="M146" s="31"/>
      <c r="N146" s="31"/>
      <c r="O146" s="31"/>
      <c r="P146" s="41">
        <f t="shared" si="4"/>
        <v>98.186539319231613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</row>
    <row r="147" spans="1:255" s="2" customFormat="1" x14ac:dyDescent="0.2">
      <c r="A147" s="2">
        <f t="shared" si="5"/>
        <v>145</v>
      </c>
      <c r="B147" s="3" t="s">
        <v>114</v>
      </c>
      <c r="C147" s="10">
        <v>36516</v>
      </c>
      <c r="D147" s="34">
        <v>99.719101123595507</v>
      </c>
      <c r="E147" s="34">
        <v>94.336810730253347</v>
      </c>
      <c r="F147" s="34">
        <v>98.835705045278132</v>
      </c>
      <c r="G147" s="31">
        <v>99.721059972105991</v>
      </c>
      <c r="H147" s="31">
        <v>99.443671766342135</v>
      </c>
      <c r="I147" s="31">
        <v>100</v>
      </c>
      <c r="J147" s="31">
        <v>93.463143254520162</v>
      </c>
      <c r="K147" s="31">
        <v>100</v>
      </c>
      <c r="L147" s="31">
        <v>100</v>
      </c>
      <c r="M147" s="31"/>
      <c r="N147" s="31"/>
      <c r="O147" s="31"/>
      <c r="P147" s="41">
        <f t="shared" si="4"/>
        <v>98.391054654677248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</row>
    <row r="148" spans="1:255" s="2" customFormat="1" x14ac:dyDescent="0.2">
      <c r="A148" s="2">
        <f t="shared" si="5"/>
        <v>146</v>
      </c>
      <c r="B148" s="3" t="s">
        <v>117</v>
      </c>
      <c r="C148" s="10">
        <v>36523</v>
      </c>
      <c r="D148" s="34">
        <v>100</v>
      </c>
      <c r="E148" s="34">
        <v>97.014925373134332</v>
      </c>
      <c r="F148" s="34">
        <v>99.483204134366929</v>
      </c>
      <c r="G148" s="31">
        <v>96.513249651324969</v>
      </c>
      <c r="H148" s="31">
        <v>84.958217270194979</v>
      </c>
      <c r="I148" s="31">
        <v>99.597315436241615</v>
      </c>
      <c r="J148" s="31">
        <v>98.611111111111114</v>
      </c>
      <c r="K148" s="31">
        <v>86.945500633713564</v>
      </c>
      <c r="L148" s="31">
        <v>98.219584569732945</v>
      </c>
      <c r="M148" s="31"/>
      <c r="N148" s="31"/>
      <c r="O148" s="31"/>
      <c r="P148" s="41">
        <f t="shared" si="4"/>
        <v>95.704789797757812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</row>
    <row r="149" spans="1:255" s="2" customFormat="1" x14ac:dyDescent="0.2">
      <c r="A149" s="2">
        <f t="shared" si="5"/>
        <v>147</v>
      </c>
      <c r="B149" s="3" t="s">
        <v>119</v>
      </c>
      <c r="C149" s="10">
        <v>36524</v>
      </c>
      <c r="D149" s="34">
        <v>99.018232819074328</v>
      </c>
      <c r="E149" s="34">
        <v>98.656716417910445</v>
      </c>
      <c r="F149" s="34">
        <v>99.741602067183464</v>
      </c>
      <c r="G149" s="31">
        <v>70.391061452513966</v>
      </c>
      <c r="H149" s="31">
        <v>99.581589958159</v>
      </c>
      <c r="I149" s="31">
        <v>100</v>
      </c>
      <c r="J149" s="31">
        <v>99.029126213592235</v>
      </c>
      <c r="K149" s="31">
        <v>98.983481575603562</v>
      </c>
      <c r="L149" s="31">
        <v>99.554896142433236</v>
      </c>
      <c r="M149" s="31"/>
      <c r="N149" s="31"/>
      <c r="O149" s="31"/>
      <c r="P149" s="41">
        <f t="shared" si="4"/>
        <v>96.106300738496699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</row>
    <row r="150" spans="1:255" s="2" customFormat="1" x14ac:dyDescent="0.2">
      <c r="A150" s="2">
        <f t="shared" si="5"/>
        <v>148</v>
      </c>
      <c r="B150" s="3" t="s">
        <v>120</v>
      </c>
      <c r="C150" s="10">
        <v>36559</v>
      </c>
      <c r="D150" s="34">
        <v>99.859747545582053</v>
      </c>
      <c r="E150" s="34">
        <v>98.656716417910445</v>
      </c>
      <c r="F150" s="34">
        <v>99.870967741935488</v>
      </c>
      <c r="G150" s="31">
        <v>97.206703910614522</v>
      </c>
      <c r="H150" s="31">
        <v>100</v>
      </c>
      <c r="I150" s="31">
        <v>99.866131191432402</v>
      </c>
      <c r="J150" s="31">
        <v>96.805555555555557</v>
      </c>
      <c r="K150" s="31">
        <v>100</v>
      </c>
      <c r="L150" s="31">
        <v>100</v>
      </c>
      <c r="M150" s="31"/>
      <c r="N150" s="31"/>
      <c r="O150" s="31"/>
      <c r="P150" s="41">
        <f t="shared" si="4"/>
        <v>99.140646929225611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</row>
    <row r="151" spans="1:255" s="2" customFormat="1" x14ac:dyDescent="0.2">
      <c r="A151" s="2">
        <f t="shared" si="5"/>
        <v>149</v>
      </c>
      <c r="B151" s="3" t="s">
        <v>118</v>
      </c>
      <c r="C151" s="10">
        <v>36531</v>
      </c>
      <c r="D151" s="34">
        <v>100</v>
      </c>
      <c r="E151" s="34">
        <v>98.805970149253739</v>
      </c>
      <c r="F151" s="34">
        <v>99.354005167958661</v>
      </c>
      <c r="G151" s="31">
        <v>98.186889818688982</v>
      </c>
      <c r="H151" s="31">
        <v>99.721835883171067</v>
      </c>
      <c r="I151" s="31">
        <v>99.401913875598083</v>
      </c>
      <c r="J151" s="31">
        <v>98.888888888888886</v>
      </c>
      <c r="K151" s="31">
        <v>92.01520912547528</v>
      </c>
      <c r="L151" s="31">
        <v>97.919762258543841</v>
      </c>
      <c r="M151" s="31"/>
      <c r="N151" s="31"/>
      <c r="O151" s="31"/>
      <c r="P151" s="41">
        <f t="shared" si="4"/>
        <v>98.254941685286511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</row>
    <row r="152" spans="1:255" s="2" customFormat="1" x14ac:dyDescent="0.2">
      <c r="A152" s="2">
        <f t="shared" si="5"/>
        <v>150</v>
      </c>
      <c r="B152" s="3" t="s">
        <v>57</v>
      </c>
      <c r="C152" s="10">
        <v>36516</v>
      </c>
      <c r="D152" s="34">
        <v>93.277310924369743</v>
      </c>
      <c r="E152" s="34">
        <v>99.850968703427725</v>
      </c>
      <c r="F152" s="34">
        <v>98.191214470284237</v>
      </c>
      <c r="G152" s="31">
        <v>99.852941176470594</v>
      </c>
      <c r="H152" s="31">
        <v>99.865591397849457</v>
      </c>
      <c r="I152" s="31">
        <v>100</v>
      </c>
      <c r="J152" s="31">
        <v>98.297872340425528</v>
      </c>
      <c r="K152" s="31">
        <v>96.075778078484433</v>
      </c>
      <c r="L152" s="31">
        <v>98.331015299026433</v>
      </c>
      <c r="M152" s="31"/>
      <c r="N152" s="31"/>
      <c r="O152" s="31"/>
      <c r="P152" s="41">
        <f t="shared" si="4"/>
        <v>98.19363248781535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</row>
    <row r="153" spans="1:255" s="2" customFormat="1" x14ac:dyDescent="0.2">
      <c r="A153" s="2">
        <f t="shared" si="5"/>
        <v>151</v>
      </c>
      <c r="B153" s="3" t="s">
        <v>106</v>
      </c>
      <c r="C153" s="12">
        <v>36524</v>
      </c>
      <c r="D153" s="34">
        <v>98.86039886039886</v>
      </c>
      <c r="E153" s="34">
        <v>96.759941089837994</v>
      </c>
      <c r="F153" s="34">
        <v>100</v>
      </c>
      <c r="G153" s="31">
        <v>99.854862119013063</v>
      </c>
      <c r="H153" s="31">
        <v>99.459459459459453</v>
      </c>
      <c r="I153" s="31">
        <v>99.717114568599712</v>
      </c>
      <c r="J153" s="31">
        <v>99.590163934426229</v>
      </c>
      <c r="K153" s="31">
        <v>98.915989159891595</v>
      </c>
      <c r="L153" s="31">
        <v>100</v>
      </c>
      <c r="M153" s="31"/>
      <c r="N153" s="31"/>
      <c r="O153" s="31"/>
      <c r="P153" s="41">
        <f t="shared" si="4"/>
        <v>99.239769910180769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</row>
    <row r="154" spans="1:255" s="2" customFormat="1" x14ac:dyDescent="0.2">
      <c r="A154" s="2">
        <f t="shared" si="5"/>
        <v>152</v>
      </c>
      <c r="B154" s="3" t="s">
        <v>107</v>
      </c>
      <c r="C154" s="10">
        <v>36524</v>
      </c>
      <c r="D154" s="34">
        <v>99.715504978662878</v>
      </c>
      <c r="E154" s="34">
        <v>99.85315712187959</v>
      </c>
      <c r="F154" s="34">
        <v>99.870801033591732</v>
      </c>
      <c r="G154" s="31">
        <v>99.860529986052995</v>
      </c>
      <c r="H154" s="31">
        <v>97.604790419161674</v>
      </c>
      <c r="I154" s="31">
        <v>99.867549668874176</v>
      </c>
      <c r="J154" s="31">
        <v>99.72027972027972</v>
      </c>
      <c r="K154" s="31">
        <v>98.593350383631716</v>
      </c>
      <c r="L154" s="31">
        <v>99.703264094955486</v>
      </c>
      <c r="M154" s="31"/>
      <c r="N154" s="31"/>
      <c r="O154" s="31"/>
      <c r="P154" s="41">
        <f t="shared" si="4"/>
        <v>99.421025267454425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</row>
    <row r="155" spans="1:255" s="2" customFormat="1" x14ac:dyDescent="0.2">
      <c r="A155" s="2">
        <f t="shared" si="5"/>
        <v>153</v>
      </c>
      <c r="B155" s="3" t="s">
        <v>108</v>
      </c>
      <c r="C155" s="10">
        <v>36523</v>
      </c>
      <c r="D155" s="34">
        <v>98.579545454545453</v>
      </c>
      <c r="E155" s="34">
        <v>99.852941176470594</v>
      </c>
      <c r="F155" s="34">
        <v>100</v>
      </c>
      <c r="G155" s="31">
        <v>99.442896935933149</v>
      </c>
      <c r="H155" s="31">
        <v>98.87165021156558</v>
      </c>
      <c r="I155" s="31">
        <v>99.867549668874176</v>
      </c>
      <c r="J155" s="31">
        <v>99.860917941585541</v>
      </c>
      <c r="K155" s="31">
        <v>96.534017971758658</v>
      </c>
      <c r="L155" s="31">
        <v>99.85163204747775</v>
      </c>
      <c r="M155" s="31"/>
      <c r="N155" s="31"/>
      <c r="O155" s="31"/>
      <c r="P155" s="41">
        <f t="shared" si="4"/>
        <v>99.206794600912318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</row>
    <row r="156" spans="1:255" s="2" customFormat="1" x14ac:dyDescent="0.2">
      <c r="A156" s="2">
        <f t="shared" si="5"/>
        <v>154</v>
      </c>
      <c r="B156" s="3" t="s">
        <v>109</v>
      </c>
      <c r="C156" s="10">
        <v>36524</v>
      </c>
      <c r="D156" s="34">
        <v>99.287749287749293</v>
      </c>
      <c r="E156" s="34">
        <v>99.705882352941174</v>
      </c>
      <c r="F156" s="34">
        <v>99.741602067183464</v>
      </c>
      <c r="G156" s="31">
        <v>99.442119944211996</v>
      </c>
      <c r="H156" s="31">
        <v>99.153737658674189</v>
      </c>
      <c r="I156" s="31">
        <v>94.83443708609272</v>
      </c>
      <c r="J156" s="31">
        <v>98.38</v>
      </c>
      <c r="K156" s="31">
        <v>99.23371647509579</v>
      </c>
      <c r="L156" s="31">
        <v>100</v>
      </c>
      <c r="M156" s="31"/>
      <c r="N156" s="31"/>
      <c r="O156" s="31"/>
      <c r="P156" s="41">
        <f t="shared" si="4"/>
        <v>98.864360541327613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</row>
    <row r="157" spans="1:255" s="2" customFormat="1" x14ac:dyDescent="0.2">
      <c r="A157" s="2">
        <f t="shared" si="5"/>
        <v>155</v>
      </c>
      <c r="B157" s="3" t="s">
        <v>110</v>
      </c>
      <c r="C157" s="10">
        <v>36523</v>
      </c>
      <c r="D157" s="34">
        <v>100</v>
      </c>
      <c r="E157" s="34">
        <v>100</v>
      </c>
      <c r="F157" s="34">
        <v>90.956072351421184</v>
      </c>
      <c r="G157" s="31">
        <v>99.720670391061446</v>
      </c>
      <c r="H157" s="31">
        <v>99.859154929577471</v>
      </c>
      <c r="I157" s="31">
        <v>100</v>
      </c>
      <c r="J157" s="31">
        <v>100</v>
      </c>
      <c r="K157" s="31">
        <v>98.339719029374209</v>
      </c>
      <c r="L157" s="31">
        <v>98.071216617210681</v>
      </c>
      <c r="M157" s="31"/>
      <c r="N157" s="31"/>
      <c r="O157" s="31"/>
      <c r="P157" s="41">
        <f t="shared" si="4"/>
        <v>98.54964814651612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</row>
    <row r="158" spans="1:255" s="2" customFormat="1" x14ac:dyDescent="0.2">
      <c r="A158" s="2">
        <f t="shared" si="5"/>
        <v>156</v>
      </c>
      <c r="B158" s="4" t="s">
        <v>154</v>
      </c>
      <c r="C158" s="10">
        <v>36635</v>
      </c>
      <c r="D158" s="34">
        <v>97.518248175182478</v>
      </c>
      <c r="E158" s="34">
        <v>98.211624441132642</v>
      </c>
      <c r="F158" s="34">
        <v>95.865633074935403</v>
      </c>
      <c r="G158" s="31">
        <v>98.884239888423991</v>
      </c>
      <c r="H158" s="31">
        <v>98.885793871866298</v>
      </c>
      <c r="I158" s="31">
        <v>100</v>
      </c>
      <c r="J158" s="31">
        <v>99.860917941585541</v>
      </c>
      <c r="K158" s="31">
        <v>100</v>
      </c>
      <c r="L158" s="31">
        <v>100</v>
      </c>
      <c r="M158" s="31"/>
      <c r="N158" s="31"/>
      <c r="O158" s="31"/>
      <c r="P158" s="41">
        <f t="shared" si="4"/>
        <v>98.802939710347374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</row>
    <row r="159" spans="1:255" s="2" customFormat="1" x14ac:dyDescent="0.2">
      <c r="A159" s="2">
        <f t="shared" si="5"/>
        <v>157</v>
      </c>
      <c r="B159" s="4" t="s">
        <v>153</v>
      </c>
      <c r="C159" s="10">
        <v>36644</v>
      </c>
      <c r="D159" s="34">
        <v>100</v>
      </c>
      <c r="E159" s="34">
        <v>99.552906110283161</v>
      </c>
      <c r="F159" s="34">
        <v>99.3</v>
      </c>
      <c r="G159" s="31">
        <v>100</v>
      </c>
      <c r="H159" s="31">
        <v>99.582172701949858</v>
      </c>
      <c r="I159" s="31">
        <v>100</v>
      </c>
      <c r="J159" s="31">
        <v>99.860917941585541</v>
      </c>
      <c r="K159" s="31">
        <v>98.609355246523393</v>
      </c>
      <c r="L159" s="31">
        <v>100</v>
      </c>
      <c r="M159" s="31"/>
      <c r="N159" s="31"/>
      <c r="O159" s="31"/>
      <c r="P159" s="41">
        <f t="shared" si="4"/>
        <v>99.656150222260223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</row>
    <row r="160" spans="1:255" s="2" customFormat="1" x14ac:dyDescent="0.2">
      <c r="A160" s="2">
        <f t="shared" si="5"/>
        <v>158</v>
      </c>
      <c r="B160" s="4" t="s">
        <v>152</v>
      </c>
      <c r="C160" s="10">
        <v>36629</v>
      </c>
      <c r="D160" s="34">
        <v>98.798798798798799</v>
      </c>
      <c r="E160" s="34">
        <v>99.697885196374628</v>
      </c>
      <c r="F160" s="34">
        <v>96.138482023968038</v>
      </c>
      <c r="G160" s="31">
        <v>99.860529986052995</v>
      </c>
      <c r="H160" s="31">
        <v>99.443671766342135</v>
      </c>
      <c r="I160" s="31">
        <v>99.195710455764072</v>
      </c>
      <c r="J160" s="31">
        <v>100</v>
      </c>
      <c r="K160" s="31">
        <v>100</v>
      </c>
      <c r="L160" s="31">
        <v>100</v>
      </c>
      <c r="M160" s="31"/>
      <c r="N160" s="31"/>
      <c r="O160" s="31"/>
      <c r="P160" s="41">
        <f t="shared" si="4"/>
        <v>99.237230914144519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</row>
    <row r="161" spans="1:255" s="2" customFormat="1" x14ac:dyDescent="0.2">
      <c r="A161" s="2">
        <f t="shared" si="5"/>
        <v>159</v>
      </c>
      <c r="B161" s="4" t="s">
        <v>217</v>
      </c>
      <c r="C161" s="10">
        <v>36875</v>
      </c>
      <c r="D161" s="35">
        <v>98.108108108108112</v>
      </c>
      <c r="E161" s="34">
        <v>98.795180722891573</v>
      </c>
      <c r="F161" s="34">
        <v>99.870801033591732</v>
      </c>
      <c r="G161" s="31">
        <v>99.563318777292579</v>
      </c>
      <c r="H161" s="31">
        <v>99.05913978494624</v>
      </c>
      <c r="I161" s="31">
        <v>96.638655462184872</v>
      </c>
      <c r="J161" s="31">
        <v>99.860917941585541</v>
      </c>
      <c r="K161" s="31">
        <v>99.460916442048514</v>
      </c>
      <c r="L161" s="31">
        <v>99.861303744798889</v>
      </c>
      <c r="M161" s="31"/>
      <c r="N161" s="31"/>
      <c r="O161" s="31"/>
      <c r="P161" s="41">
        <f>AVERAGE(E161:O161)</f>
        <v>99.138779238667496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</row>
    <row r="162" spans="1:255" s="2" customFormat="1" x14ac:dyDescent="0.2">
      <c r="A162" s="2">
        <f t="shared" si="5"/>
        <v>160</v>
      </c>
      <c r="B162" s="4" t="s">
        <v>158</v>
      </c>
      <c r="C162" s="11">
        <v>36636</v>
      </c>
      <c r="D162" s="34">
        <v>99.713055954088958</v>
      </c>
      <c r="E162" s="34">
        <v>99.691358024691354</v>
      </c>
      <c r="F162" s="34">
        <v>100</v>
      </c>
      <c r="G162" s="31">
        <v>94.614003590664268</v>
      </c>
      <c r="H162" s="31"/>
      <c r="I162" s="31">
        <v>99.461641991924637</v>
      </c>
      <c r="J162" s="31">
        <v>100</v>
      </c>
      <c r="K162" s="31">
        <v>96.433121019108285</v>
      </c>
      <c r="L162" s="31">
        <v>100</v>
      </c>
      <c r="M162" s="31"/>
      <c r="N162" s="31"/>
      <c r="O162" s="31"/>
      <c r="P162" s="41">
        <f t="shared" si="4"/>
        <v>98.739147572559688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</row>
    <row r="163" spans="1:255" s="2" customFormat="1" x14ac:dyDescent="0.2">
      <c r="A163" s="2">
        <f t="shared" si="5"/>
        <v>161</v>
      </c>
      <c r="B163" s="4" t="s">
        <v>157</v>
      </c>
      <c r="C163" s="11">
        <v>36638</v>
      </c>
      <c r="D163" s="34">
        <v>98.994252873563212</v>
      </c>
      <c r="E163" s="34">
        <v>99.691833590138671</v>
      </c>
      <c r="F163" s="34">
        <v>99.74126778783959</v>
      </c>
      <c r="G163" s="31">
        <v>98.884239888423991</v>
      </c>
      <c r="H163" s="31">
        <v>99.860917941585541</v>
      </c>
      <c r="I163" s="31">
        <v>99.193548387096769</v>
      </c>
      <c r="J163" s="31">
        <v>99.582753824756608</v>
      </c>
      <c r="K163" s="31">
        <v>85.913705583756339</v>
      </c>
      <c r="L163" s="31">
        <v>99.108469539375932</v>
      </c>
      <c r="M163" s="31"/>
      <c r="N163" s="31"/>
      <c r="O163" s="31"/>
      <c r="P163" s="41">
        <f t="shared" si="4"/>
        <v>97.885665490726296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</row>
    <row r="164" spans="1:255" s="2" customFormat="1" x14ac:dyDescent="0.2">
      <c r="A164" s="2">
        <f t="shared" si="5"/>
        <v>162</v>
      </c>
      <c r="B164" s="4" t="s">
        <v>156</v>
      </c>
      <c r="C164" s="11">
        <v>36650</v>
      </c>
      <c r="D164" s="34">
        <v>99.425287356321846</v>
      </c>
      <c r="E164" s="34">
        <v>98.613251155624042</v>
      </c>
      <c r="F164" s="34">
        <v>100</v>
      </c>
      <c r="G164" s="31">
        <v>100</v>
      </c>
      <c r="H164" s="31">
        <v>100</v>
      </c>
      <c r="I164" s="31">
        <v>99.597855227882036</v>
      </c>
      <c r="J164" s="31">
        <v>98.467966573816156</v>
      </c>
      <c r="K164" s="31">
        <v>100</v>
      </c>
      <c r="L164" s="31">
        <v>100</v>
      </c>
      <c r="M164" s="31"/>
      <c r="N164" s="31"/>
      <c r="O164" s="31"/>
      <c r="P164" s="41">
        <f t="shared" si="4"/>
        <v>99.567151145960452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</row>
    <row r="165" spans="1:255" s="2" customFormat="1" x14ac:dyDescent="0.2">
      <c r="A165" s="2">
        <f t="shared" si="5"/>
        <v>163</v>
      </c>
      <c r="B165" s="4" t="s">
        <v>155</v>
      </c>
      <c r="C165" s="11">
        <v>36643</v>
      </c>
      <c r="D165" s="34">
        <v>97.959183673469383</v>
      </c>
      <c r="E165" s="34">
        <v>91.033434650455931</v>
      </c>
      <c r="F165" s="34">
        <v>97.671410090556279</v>
      </c>
      <c r="G165" s="31">
        <v>98.746518105849589</v>
      </c>
      <c r="H165" s="31">
        <v>75.892857142857139</v>
      </c>
      <c r="I165" s="31">
        <v>99.194630872483216</v>
      </c>
      <c r="J165" s="31">
        <v>90.542420027816405</v>
      </c>
      <c r="K165" s="31">
        <v>96.687898089171981</v>
      </c>
      <c r="L165" s="31">
        <v>100</v>
      </c>
      <c r="M165" s="31"/>
      <c r="N165" s="31"/>
      <c r="O165" s="31"/>
      <c r="P165" s="41">
        <f t="shared" si="4"/>
        <v>94.192039183628879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</row>
    <row r="166" spans="1:255" s="2" customFormat="1" x14ac:dyDescent="0.2">
      <c r="A166" s="2">
        <f t="shared" si="5"/>
        <v>164</v>
      </c>
      <c r="B166" s="4" t="s">
        <v>165</v>
      </c>
      <c r="C166" s="11">
        <v>36693</v>
      </c>
      <c r="D166" s="34">
        <v>98.879551820728295</v>
      </c>
      <c r="E166" s="34">
        <v>99.253731343283576</v>
      </c>
      <c r="F166" s="34">
        <v>95.478036175710599</v>
      </c>
      <c r="G166" s="31">
        <v>93.165969316596929</v>
      </c>
      <c r="H166" s="31">
        <v>81.25</v>
      </c>
      <c r="I166" s="31">
        <v>93.543307086614178</v>
      </c>
      <c r="J166" s="31">
        <v>89.664804469273747</v>
      </c>
      <c r="K166" s="31">
        <v>96.197718631178702</v>
      </c>
      <c r="L166" s="31">
        <v>99.708454810495624</v>
      </c>
      <c r="M166" s="31"/>
      <c r="N166" s="31"/>
      <c r="O166" s="31"/>
      <c r="P166" s="41">
        <f t="shared" si="4"/>
        <v>94.126841517097972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</row>
    <row r="167" spans="1:255" s="2" customFormat="1" x14ac:dyDescent="0.2">
      <c r="A167" s="2">
        <f t="shared" si="5"/>
        <v>165</v>
      </c>
      <c r="B167" s="4" t="s">
        <v>166</v>
      </c>
      <c r="C167" s="11">
        <v>36704</v>
      </c>
      <c r="D167" s="34">
        <v>95.365168539325836</v>
      </c>
      <c r="E167" s="34">
        <v>99.850968703427725</v>
      </c>
      <c r="F167" s="34">
        <v>100</v>
      </c>
      <c r="G167" s="31">
        <v>100</v>
      </c>
      <c r="H167" s="31">
        <v>99.867549668874176</v>
      </c>
      <c r="I167" s="31">
        <v>99.859154929577471</v>
      </c>
      <c r="J167" s="31">
        <v>94.562334217506631</v>
      </c>
      <c r="K167" s="31">
        <v>99.873896595208066</v>
      </c>
      <c r="L167" s="31">
        <v>98.487140695915286</v>
      </c>
      <c r="M167" s="31"/>
      <c r="N167" s="31"/>
      <c r="O167" s="31"/>
      <c r="P167" s="41">
        <f t="shared" si="4"/>
        <v>98.651801483315026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</row>
    <row r="168" spans="1:255" s="2" customFormat="1" x14ac:dyDescent="0.2">
      <c r="A168" s="2">
        <f t="shared" si="5"/>
        <v>166</v>
      </c>
      <c r="B168" s="4" t="s">
        <v>167</v>
      </c>
      <c r="C168" s="11">
        <v>36686</v>
      </c>
      <c r="D168" s="34">
        <v>98.452883263009852</v>
      </c>
      <c r="E168" s="34">
        <v>99.850968703427725</v>
      </c>
      <c r="F168" s="34">
        <v>100</v>
      </c>
      <c r="G168" s="31">
        <v>99.722607489597777</v>
      </c>
      <c r="H168" s="31">
        <v>100</v>
      </c>
      <c r="I168" s="31">
        <v>99.198931909212277</v>
      </c>
      <c r="J168" s="31">
        <v>92.458100558659225</v>
      </c>
      <c r="K168" s="31">
        <v>100</v>
      </c>
      <c r="L168" s="31">
        <v>99.702823179791977</v>
      </c>
      <c r="M168" s="31"/>
      <c r="N168" s="31"/>
      <c r="O168" s="31"/>
      <c r="P168" s="41">
        <f t="shared" si="4"/>
        <v>98.820701678188755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</row>
    <row r="169" spans="1:255" s="2" customFormat="1" x14ac:dyDescent="0.2">
      <c r="A169" s="2">
        <f t="shared" si="5"/>
        <v>167</v>
      </c>
      <c r="B169" s="4" t="s">
        <v>168</v>
      </c>
      <c r="C169" s="11">
        <v>36707</v>
      </c>
      <c r="D169" s="34">
        <v>95.751138088012141</v>
      </c>
      <c r="E169" s="34">
        <v>97.309417040358738</v>
      </c>
      <c r="F169" s="34">
        <v>99.870801033591732</v>
      </c>
      <c r="G169" s="31">
        <v>99.720670391061446</v>
      </c>
      <c r="H169" s="31">
        <v>99.860917941585541</v>
      </c>
      <c r="I169" s="31">
        <v>99.156118143459921</v>
      </c>
      <c r="J169" s="31">
        <v>98.115746971736201</v>
      </c>
      <c r="K169" s="31">
        <v>98.118279569892479</v>
      </c>
      <c r="L169" s="31">
        <v>99.715504978662878</v>
      </c>
      <c r="M169" s="31"/>
      <c r="N169" s="31"/>
      <c r="O169" s="31"/>
      <c r="P169" s="41">
        <f t="shared" si="4"/>
        <v>98.624288239817901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</row>
    <row r="170" spans="1:255" s="2" customFormat="1" x14ac:dyDescent="0.2">
      <c r="A170" s="2">
        <f t="shared" si="5"/>
        <v>168</v>
      </c>
      <c r="B170" s="4" t="s">
        <v>169</v>
      </c>
      <c r="C170" s="11">
        <v>36712</v>
      </c>
      <c r="D170" s="34">
        <v>95.974235104669887</v>
      </c>
      <c r="E170" s="34">
        <v>96.251874062968511</v>
      </c>
      <c r="F170" s="34">
        <v>92.764857881136948</v>
      </c>
      <c r="G170" s="31">
        <v>99.16083916083916</v>
      </c>
      <c r="H170" s="31">
        <v>97.632311977715872</v>
      </c>
      <c r="I170" s="31">
        <v>99.578059071729953</v>
      </c>
      <c r="J170" s="31">
        <v>99.193548387096769</v>
      </c>
      <c r="K170" s="31">
        <v>97.708894878706204</v>
      </c>
      <c r="L170" s="31">
        <v>100</v>
      </c>
      <c r="M170" s="31"/>
      <c r="N170" s="31"/>
      <c r="O170" s="31"/>
      <c r="P170" s="41">
        <f t="shared" si="4"/>
        <v>97.584957836095924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</row>
    <row r="171" spans="1:255" s="2" customFormat="1" x14ac:dyDescent="0.2">
      <c r="A171" s="2">
        <f t="shared" si="5"/>
        <v>169</v>
      </c>
      <c r="B171" s="4" t="s">
        <v>199</v>
      </c>
      <c r="C171" s="11">
        <v>36810</v>
      </c>
      <c r="D171" s="34">
        <v>99.113737075332352</v>
      </c>
      <c r="E171" s="34">
        <v>97.019374068554399</v>
      </c>
      <c r="F171" s="34">
        <v>98.57881136950904</v>
      </c>
      <c r="G171" s="31">
        <v>100</v>
      </c>
      <c r="H171" s="31">
        <v>83.959537572254334</v>
      </c>
      <c r="I171" s="31">
        <v>91.689008042895438</v>
      </c>
      <c r="J171" s="31">
        <v>99.859154929577471</v>
      </c>
      <c r="K171" s="31">
        <v>98.791946308724832</v>
      </c>
      <c r="L171" s="31">
        <v>99.248120300751879</v>
      </c>
      <c r="M171" s="31"/>
      <c r="N171" s="31"/>
      <c r="O171" s="31"/>
      <c r="P171" s="41">
        <f t="shared" si="4"/>
        <v>96.473298851955533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</row>
    <row r="172" spans="1:255" s="2" customFormat="1" x14ac:dyDescent="0.2">
      <c r="A172" s="2">
        <f t="shared" si="5"/>
        <v>170</v>
      </c>
      <c r="B172" s="4" t="s">
        <v>172</v>
      </c>
      <c r="C172" s="11">
        <v>36711</v>
      </c>
      <c r="D172" s="34">
        <v>96.375838926174495</v>
      </c>
      <c r="E172" s="34">
        <v>96.572280178837559</v>
      </c>
      <c r="F172" s="34">
        <v>99.611398963730565</v>
      </c>
      <c r="G172" s="31">
        <v>98.882681564245814</v>
      </c>
      <c r="H172" s="31">
        <v>100</v>
      </c>
      <c r="I172" s="31">
        <v>99.05913978494624</v>
      </c>
      <c r="J172" s="31">
        <v>99.582753824756608</v>
      </c>
      <c r="K172" s="31">
        <v>98.22784810126582</v>
      </c>
      <c r="L172" s="31">
        <v>99.230769230769226</v>
      </c>
      <c r="M172" s="31"/>
      <c r="N172" s="31"/>
      <c r="O172" s="31"/>
      <c r="P172" s="41">
        <f t="shared" si="4"/>
        <v>98.615856730525138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</row>
    <row r="173" spans="1:255" s="2" customFormat="1" x14ac:dyDescent="0.2">
      <c r="A173" s="2">
        <f t="shared" si="5"/>
        <v>171</v>
      </c>
      <c r="B173" s="4" t="s">
        <v>171</v>
      </c>
      <c r="C173" s="11">
        <v>36713</v>
      </c>
      <c r="D173" s="34">
        <v>97.023809523809518</v>
      </c>
      <c r="E173" s="34">
        <v>98.805970149253739</v>
      </c>
      <c r="F173" s="34">
        <v>75.422626788036411</v>
      </c>
      <c r="G173" s="31">
        <v>98.741258741258747</v>
      </c>
      <c r="H173" s="31">
        <v>97.218358831710702</v>
      </c>
      <c r="I173" s="31">
        <v>97.668038408779154</v>
      </c>
      <c r="J173" s="31">
        <v>99.860917941585541</v>
      </c>
      <c r="K173" s="31">
        <v>99.74683544303798</v>
      </c>
      <c r="L173" s="31">
        <v>99.227202472952087</v>
      </c>
      <c r="M173" s="31"/>
      <c r="N173" s="31"/>
      <c r="O173" s="31"/>
      <c r="P173" s="41">
        <f t="shared" ref="P173:P250" si="6">IF(SUM(D173:O173)=0,"",AVERAGE(D173:O173))</f>
        <v>95.96833536671376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</row>
    <row r="174" spans="1:255" s="2" customFormat="1" x14ac:dyDescent="0.2">
      <c r="A174" s="2">
        <f t="shared" si="5"/>
        <v>172</v>
      </c>
      <c r="B174" s="4" t="s">
        <v>173</v>
      </c>
      <c r="C174" s="11">
        <v>36718</v>
      </c>
      <c r="D174" s="34">
        <v>96.317280453257794</v>
      </c>
      <c r="E174" s="34">
        <v>98.958333333333329</v>
      </c>
      <c r="F174" s="34">
        <v>99.740596627756162</v>
      </c>
      <c r="G174" s="31">
        <v>99.16083916083916</v>
      </c>
      <c r="H174" s="31">
        <v>100</v>
      </c>
      <c r="I174" s="31">
        <v>97.58064516129032</v>
      </c>
      <c r="J174" s="31">
        <v>100</v>
      </c>
      <c r="K174" s="31">
        <v>96.080910240202272</v>
      </c>
      <c r="L174" s="31">
        <v>99.382716049382722</v>
      </c>
      <c r="M174" s="31"/>
      <c r="N174" s="31"/>
      <c r="O174" s="31"/>
      <c r="P174" s="41">
        <f t="shared" si="6"/>
        <v>98.580146780673516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</row>
    <row r="175" spans="1:255" s="2" customFormat="1" x14ac:dyDescent="0.2">
      <c r="A175" s="2">
        <f t="shared" si="5"/>
        <v>173</v>
      </c>
      <c r="B175" s="4" t="s">
        <v>174</v>
      </c>
      <c r="C175" s="11">
        <v>36720</v>
      </c>
      <c r="D175" s="34">
        <v>95.3257790368272</v>
      </c>
      <c r="E175" s="34">
        <v>98.509687034277192</v>
      </c>
      <c r="F175" s="34">
        <v>99.481865284974106</v>
      </c>
      <c r="G175" s="31">
        <v>99.162011173184354</v>
      </c>
      <c r="H175" s="31">
        <v>100</v>
      </c>
      <c r="I175" s="31">
        <v>99.865771812080538</v>
      </c>
      <c r="J175" s="31">
        <v>100</v>
      </c>
      <c r="K175" s="31">
        <v>100</v>
      </c>
      <c r="L175" s="31">
        <v>99.384615384615387</v>
      </c>
      <c r="M175" s="31"/>
      <c r="N175" s="31"/>
      <c r="O175" s="31"/>
      <c r="P175" s="41">
        <f t="shared" si="6"/>
        <v>99.081081080662074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</row>
    <row r="176" spans="1:255" s="2" customFormat="1" x14ac:dyDescent="0.2">
      <c r="A176" s="2">
        <f t="shared" si="5"/>
        <v>174</v>
      </c>
      <c r="B176" s="4" t="s">
        <v>175</v>
      </c>
      <c r="C176" s="11">
        <v>36726</v>
      </c>
      <c r="D176" s="34">
        <v>97.454031117397449</v>
      </c>
      <c r="E176" s="34">
        <v>98.658718330849482</v>
      </c>
      <c r="F176" s="34">
        <v>99.870298313878081</v>
      </c>
      <c r="G176" s="31">
        <v>99.158485273492289</v>
      </c>
      <c r="H176" s="31">
        <v>100</v>
      </c>
      <c r="I176" s="31">
        <v>78.260869565217391</v>
      </c>
      <c r="J176" s="31">
        <v>100</v>
      </c>
      <c r="K176" s="31">
        <v>100</v>
      </c>
      <c r="L176" s="31">
        <v>98.611111111111114</v>
      </c>
      <c r="M176" s="31"/>
      <c r="N176" s="31"/>
      <c r="O176" s="31"/>
      <c r="P176" s="41">
        <f t="shared" si="6"/>
        <v>96.890390412438421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</row>
    <row r="177" spans="1:255" s="2" customFormat="1" x14ac:dyDescent="0.2">
      <c r="A177" s="2">
        <f t="shared" si="5"/>
        <v>175</v>
      </c>
      <c r="B177" s="4" t="s">
        <v>176</v>
      </c>
      <c r="C177" s="11">
        <v>36736</v>
      </c>
      <c r="D177" s="34">
        <v>98.86363636363636</v>
      </c>
      <c r="E177" s="34">
        <v>98.955223880597018</v>
      </c>
      <c r="F177" s="34">
        <v>99.611398963730565</v>
      </c>
      <c r="G177" s="31">
        <v>99.300699300699307</v>
      </c>
      <c r="H177" s="31">
        <v>99.860917941585541</v>
      </c>
      <c r="I177" s="31">
        <v>99.865591397849457</v>
      </c>
      <c r="J177" s="31">
        <v>100</v>
      </c>
      <c r="K177" s="31">
        <v>94.683544303797476</v>
      </c>
      <c r="L177" s="31">
        <v>99.537750385208014</v>
      </c>
      <c r="M177" s="31"/>
      <c r="N177" s="31"/>
      <c r="O177" s="31"/>
      <c r="P177" s="41">
        <f t="shared" si="6"/>
        <v>98.964306948567085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</row>
    <row r="178" spans="1:255" s="2" customFormat="1" x14ac:dyDescent="0.2">
      <c r="A178" s="2">
        <f t="shared" si="5"/>
        <v>176</v>
      </c>
      <c r="B178" s="4" t="s">
        <v>177</v>
      </c>
      <c r="C178" s="11">
        <v>36734</v>
      </c>
      <c r="D178" s="34">
        <v>99.710144927536234</v>
      </c>
      <c r="E178" s="34">
        <v>96.006144393241172</v>
      </c>
      <c r="F178" s="34">
        <v>99.74126778783959</v>
      </c>
      <c r="G178" s="31">
        <v>98.88111888111888</v>
      </c>
      <c r="H178" s="31">
        <v>94.289693593314766</v>
      </c>
      <c r="I178" s="31">
        <v>89.367429340511435</v>
      </c>
      <c r="J178" s="31">
        <v>99.861111111111114</v>
      </c>
      <c r="K178" s="31">
        <v>97.972116603295305</v>
      </c>
      <c r="L178" s="31">
        <v>62.769230769230766</v>
      </c>
      <c r="M178" s="31"/>
      <c r="N178" s="31"/>
      <c r="O178" s="31"/>
      <c r="P178" s="41">
        <f t="shared" si="6"/>
        <v>93.177584156355465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</row>
    <row r="179" spans="1:255" s="2" customFormat="1" x14ac:dyDescent="0.2">
      <c r="A179" s="2">
        <f t="shared" si="5"/>
        <v>177</v>
      </c>
      <c r="B179" s="4" t="s">
        <v>178</v>
      </c>
      <c r="C179" s="11">
        <v>36728</v>
      </c>
      <c r="D179" s="34">
        <v>89.95756718528996</v>
      </c>
      <c r="E179" s="34">
        <v>98.658718330849482</v>
      </c>
      <c r="F179" s="34">
        <v>98.316062176165801</v>
      </c>
      <c r="G179" s="31">
        <v>100</v>
      </c>
      <c r="H179" s="31">
        <v>99.721835883171067</v>
      </c>
      <c r="I179" s="31">
        <v>100</v>
      </c>
      <c r="J179" s="31">
        <v>100</v>
      </c>
      <c r="K179" s="31">
        <v>100</v>
      </c>
      <c r="L179" s="31">
        <v>88.562596599690877</v>
      </c>
      <c r="M179" s="31"/>
      <c r="N179" s="31"/>
      <c r="O179" s="31"/>
      <c r="P179" s="41">
        <f t="shared" si="6"/>
        <v>97.246308908351907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</row>
    <row r="180" spans="1:255" s="2" customFormat="1" x14ac:dyDescent="0.2">
      <c r="A180" s="2">
        <f t="shared" si="5"/>
        <v>178</v>
      </c>
      <c r="B180" s="4" t="s">
        <v>312</v>
      </c>
      <c r="C180" s="11">
        <v>36698</v>
      </c>
      <c r="D180" s="34">
        <v>99.551569506726452</v>
      </c>
      <c r="E180" s="34">
        <v>95.535714285714292</v>
      </c>
      <c r="F180" s="34">
        <v>96.774193548387103</v>
      </c>
      <c r="G180" s="31">
        <v>92.695883134130142</v>
      </c>
      <c r="H180" s="31">
        <v>98.525073746312685</v>
      </c>
      <c r="I180" s="31">
        <v>99.867197875165999</v>
      </c>
      <c r="J180" s="31">
        <v>99.857954545454547</v>
      </c>
      <c r="K180" s="31">
        <v>100</v>
      </c>
      <c r="L180" s="31">
        <v>99.849624060150376</v>
      </c>
      <c r="M180" s="31"/>
      <c r="N180" s="31"/>
      <c r="O180" s="31"/>
      <c r="P180" s="41">
        <f t="shared" si="6"/>
        <v>98.073023411337942</v>
      </c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</row>
    <row r="181" spans="1:255" s="2" customFormat="1" x14ac:dyDescent="0.2">
      <c r="A181" s="2">
        <f t="shared" si="5"/>
        <v>179</v>
      </c>
      <c r="B181" s="4" t="s">
        <v>313</v>
      </c>
      <c r="C181" s="11">
        <v>36703</v>
      </c>
      <c r="D181" s="34">
        <v>99.205087440381561</v>
      </c>
      <c r="E181" s="34">
        <v>99.552906110283161</v>
      </c>
      <c r="F181" s="34">
        <v>95.607613469985353</v>
      </c>
      <c r="G181" s="31">
        <v>99.601593625498012</v>
      </c>
      <c r="H181" s="31">
        <v>96.676300578034684</v>
      </c>
      <c r="I181" s="31"/>
      <c r="J181" s="31">
        <v>99.115044247787608</v>
      </c>
      <c r="K181" s="31">
        <v>98.832684824902728</v>
      </c>
      <c r="L181" s="31">
        <v>99.548192771084331</v>
      </c>
      <c r="M181" s="31"/>
      <c r="N181" s="31"/>
      <c r="O181" s="31"/>
      <c r="P181" s="41">
        <f t="shared" si="6"/>
        <v>98.517427883494676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</row>
    <row r="182" spans="1:255" s="2" customFormat="1" x14ac:dyDescent="0.2">
      <c r="A182" s="2">
        <f t="shared" si="5"/>
        <v>180</v>
      </c>
      <c r="B182" s="4" t="s">
        <v>314</v>
      </c>
      <c r="C182" s="11">
        <v>36734</v>
      </c>
      <c r="D182" s="34">
        <v>99.682034976152622</v>
      </c>
      <c r="E182" s="34">
        <v>99.701937406855436</v>
      </c>
      <c r="F182" s="34">
        <v>95.620437956204384</v>
      </c>
      <c r="G182" s="31">
        <v>94.973544973544975</v>
      </c>
      <c r="H182" s="31">
        <v>98.303030303030297</v>
      </c>
      <c r="I182" s="31"/>
      <c r="J182" s="31">
        <v>97.533632286995513</v>
      </c>
      <c r="K182" s="31">
        <v>99.438202247191015</v>
      </c>
      <c r="L182" s="31"/>
      <c r="M182" s="31"/>
      <c r="N182" s="31"/>
      <c r="O182" s="31"/>
      <c r="P182" s="41">
        <f t="shared" si="6"/>
        <v>97.893260021424894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</row>
    <row r="183" spans="1:255" s="2" customFormat="1" x14ac:dyDescent="0.2">
      <c r="A183" s="2">
        <f t="shared" si="5"/>
        <v>181</v>
      </c>
      <c r="B183" s="4" t="s">
        <v>315</v>
      </c>
      <c r="C183" s="11">
        <v>36733</v>
      </c>
      <c r="D183" s="34">
        <v>97.615262321144669</v>
      </c>
      <c r="E183" s="34">
        <v>91.492537313432834</v>
      </c>
      <c r="F183" s="34">
        <v>95.614035087719301</v>
      </c>
      <c r="G183" s="31">
        <v>96.684350132625994</v>
      </c>
      <c r="H183" s="31">
        <v>95.217391304347828</v>
      </c>
      <c r="I183" s="31">
        <v>99.603698811096436</v>
      </c>
      <c r="J183" s="31">
        <v>100</v>
      </c>
      <c r="K183" s="31">
        <v>99.093264248704656</v>
      </c>
      <c r="L183" s="31">
        <v>95.141065830721004</v>
      </c>
      <c r="M183" s="31"/>
      <c r="N183" s="31"/>
      <c r="O183" s="31"/>
      <c r="P183" s="41">
        <f t="shared" si="6"/>
        <v>96.71795611664362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</row>
    <row r="184" spans="1:255" s="2" customFormat="1" x14ac:dyDescent="0.2">
      <c r="A184" s="2">
        <f t="shared" si="5"/>
        <v>182</v>
      </c>
      <c r="B184" s="4" t="s">
        <v>191</v>
      </c>
      <c r="C184" s="11">
        <v>36882</v>
      </c>
      <c r="D184" s="35">
        <v>99.895833333333329</v>
      </c>
      <c r="E184" s="33">
        <v>99.848714069591523</v>
      </c>
      <c r="F184" s="34">
        <v>100</v>
      </c>
      <c r="G184" s="31">
        <v>99.860529986052995</v>
      </c>
      <c r="H184" s="31">
        <v>99.858757062146893</v>
      </c>
      <c r="I184" s="31">
        <v>95.552560646900275</v>
      </c>
      <c r="J184" s="31">
        <v>96.935933147632312</v>
      </c>
      <c r="K184" s="31">
        <v>98.988621997471554</v>
      </c>
      <c r="L184" s="31">
        <v>95.245170876671622</v>
      </c>
      <c r="M184" s="31"/>
      <c r="N184" s="31"/>
      <c r="O184" s="31"/>
      <c r="P184" s="41">
        <f>IF(SUM(F184:O184)=0,"",AVERAGE(F184:O184))</f>
        <v>98.063081959553671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</row>
    <row r="185" spans="1:255" s="2" customFormat="1" x14ac:dyDescent="0.2">
      <c r="A185" s="2">
        <f t="shared" si="5"/>
        <v>183</v>
      </c>
      <c r="B185" s="4" t="s">
        <v>192</v>
      </c>
      <c r="C185" s="11">
        <v>36790</v>
      </c>
      <c r="D185" s="34">
        <v>100</v>
      </c>
      <c r="E185" s="34">
        <v>99.253731343283576</v>
      </c>
      <c r="F185" s="34">
        <v>89.494163424124508</v>
      </c>
      <c r="G185" s="31">
        <v>94.150417827298043</v>
      </c>
      <c r="H185" s="31">
        <v>100</v>
      </c>
      <c r="I185" s="31">
        <v>99.866310160427801</v>
      </c>
      <c r="J185" s="31">
        <v>99.860139860139867</v>
      </c>
      <c r="K185" s="31">
        <v>99.87341772151899</v>
      </c>
      <c r="L185" s="31">
        <v>99.400299850074958</v>
      </c>
      <c r="M185" s="31"/>
      <c r="N185" s="31"/>
      <c r="O185" s="31"/>
      <c r="P185" s="41">
        <f t="shared" si="6"/>
        <v>97.988720020763083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</row>
    <row r="186" spans="1:255" s="2" customFormat="1" x14ac:dyDescent="0.2">
      <c r="A186" s="2">
        <f t="shared" si="5"/>
        <v>184</v>
      </c>
      <c r="B186" s="4" t="s">
        <v>193</v>
      </c>
      <c r="C186" s="11">
        <v>36767</v>
      </c>
      <c r="D186" s="34">
        <v>99.85994397759103</v>
      </c>
      <c r="E186" s="34">
        <v>99.402092675635274</v>
      </c>
      <c r="F186" s="34">
        <v>91.989664082687341</v>
      </c>
      <c r="G186" s="31">
        <v>99.860529986052995</v>
      </c>
      <c r="H186" s="31">
        <v>99.582753824756608</v>
      </c>
      <c r="I186" s="31">
        <v>97.986577181208048</v>
      </c>
      <c r="J186" s="31">
        <v>94.011142061281333</v>
      </c>
      <c r="K186" s="31">
        <v>96.202531645569621</v>
      </c>
      <c r="L186" s="31">
        <v>98.350824587706143</v>
      </c>
      <c r="M186" s="31"/>
      <c r="N186" s="31"/>
      <c r="O186" s="31"/>
      <c r="P186" s="41">
        <f t="shared" si="6"/>
        <v>97.471784446943147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</row>
    <row r="187" spans="1:255" s="2" customFormat="1" x14ac:dyDescent="0.2">
      <c r="A187" s="2">
        <f t="shared" si="5"/>
        <v>185</v>
      </c>
      <c r="B187" s="4" t="s">
        <v>194</v>
      </c>
      <c r="C187" s="11">
        <v>36770</v>
      </c>
      <c r="D187" s="34">
        <v>99.719495091164092</v>
      </c>
      <c r="E187" s="34">
        <v>95.964125560538122</v>
      </c>
      <c r="F187" s="34">
        <v>93.540051679586568</v>
      </c>
      <c r="G187" s="31">
        <v>100</v>
      </c>
      <c r="H187" s="31">
        <v>99.721448467966567</v>
      </c>
      <c r="I187" s="31">
        <v>99.731903485254691</v>
      </c>
      <c r="J187" s="31">
        <v>99.717514124293785</v>
      </c>
      <c r="K187" s="31">
        <v>98.876404494382029</v>
      </c>
      <c r="L187" s="31">
        <v>98.50074962518741</v>
      </c>
      <c r="M187" s="31"/>
      <c r="N187" s="31"/>
      <c r="O187" s="31"/>
      <c r="P187" s="41">
        <f t="shared" si="6"/>
        <v>98.419076947597034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</row>
    <row r="188" spans="1:255" s="2" customFormat="1" x14ac:dyDescent="0.2">
      <c r="A188" s="2">
        <f t="shared" si="5"/>
        <v>186</v>
      </c>
      <c r="B188" s="4" t="s">
        <v>179</v>
      </c>
      <c r="C188" s="11">
        <v>36769</v>
      </c>
      <c r="D188" s="34">
        <v>96.918767507002798</v>
      </c>
      <c r="E188" s="34">
        <v>97.604790419161674</v>
      </c>
      <c r="F188" s="34">
        <v>99.870801033591732</v>
      </c>
      <c r="G188" s="31">
        <v>99.023709902370996</v>
      </c>
      <c r="H188" s="31">
        <v>98.191933240611959</v>
      </c>
      <c r="I188" s="31">
        <v>97.583892617449663</v>
      </c>
      <c r="J188" s="31">
        <v>99.860724233983291</v>
      </c>
      <c r="K188" s="31">
        <v>100</v>
      </c>
      <c r="L188" s="31">
        <v>99.3993993993994</v>
      </c>
      <c r="M188" s="31"/>
      <c r="N188" s="31"/>
      <c r="O188" s="31"/>
      <c r="P188" s="41">
        <f t="shared" si="6"/>
        <v>98.717113150396841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</row>
    <row r="189" spans="1:255" s="2" customFormat="1" x14ac:dyDescent="0.2">
      <c r="A189" s="2">
        <f t="shared" si="5"/>
        <v>187</v>
      </c>
      <c r="B189" s="4" t="s">
        <v>180</v>
      </c>
      <c r="C189" s="11">
        <v>36768</v>
      </c>
      <c r="D189" s="34">
        <v>99.85994397759103</v>
      </c>
      <c r="E189" s="34">
        <v>98.948948948948953</v>
      </c>
      <c r="F189" s="34">
        <v>99.094437257438557</v>
      </c>
      <c r="G189" s="31">
        <v>99.023709902370996</v>
      </c>
      <c r="H189" s="31">
        <v>99.721835883171067</v>
      </c>
      <c r="I189" s="31">
        <v>99.061662198391417</v>
      </c>
      <c r="J189" s="31">
        <v>99.721059972105991</v>
      </c>
      <c r="K189" s="31">
        <v>99.873577749683946</v>
      </c>
      <c r="L189" s="31">
        <v>96.996996996996998</v>
      </c>
      <c r="M189" s="31"/>
      <c r="N189" s="31"/>
      <c r="O189" s="31"/>
      <c r="P189" s="41">
        <f t="shared" si="6"/>
        <v>99.144685876299889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</row>
    <row r="190" spans="1:255" s="2" customFormat="1" x14ac:dyDescent="0.2">
      <c r="A190" s="2">
        <f t="shared" si="5"/>
        <v>188</v>
      </c>
      <c r="B190" s="4" t="s">
        <v>181</v>
      </c>
      <c r="C190" s="11">
        <v>36770</v>
      </c>
      <c r="D190" s="34">
        <v>80.672268907563023</v>
      </c>
      <c r="E190" s="34">
        <v>94.08194233687405</v>
      </c>
      <c r="F190" s="34">
        <v>100</v>
      </c>
      <c r="G190" s="31">
        <v>99.860724233983291</v>
      </c>
      <c r="H190" s="31">
        <v>100</v>
      </c>
      <c r="I190" s="31">
        <v>99.731182795698928</v>
      </c>
      <c r="J190" s="31">
        <v>88.807069219440351</v>
      </c>
      <c r="K190" s="31">
        <v>98.591549295774641</v>
      </c>
      <c r="L190" s="31">
        <v>98.224852071005913</v>
      </c>
      <c r="M190" s="31"/>
      <c r="N190" s="31"/>
      <c r="O190" s="31"/>
      <c r="P190" s="41">
        <f t="shared" si="6"/>
        <v>95.552176540037806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</row>
    <row r="191" spans="1:255" s="2" customFormat="1" x14ac:dyDescent="0.2">
      <c r="A191" s="2">
        <f t="shared" si="5"/>
        <v>189</v>
      </c>
      <c r="B191" s="4" t="s">
        <v>182</v>
      </c>
      <c r="C191" s="11">
        <v>36775</v>
      </c>
      <c r="D191" s="34">
        <v>100</v>
      </c>
      <c r="E191" s="34">
        <v>99.402985074626869</v>
      </c>
      <c r="F191" s="34">
        <v>90.803108808290148</v>
      </c>
      <c r="G191" s="31">
        <v>94.289693593314766</v>
      </c>
      <c r="H191" s="31">
        <v>99.860724233983291</v>
      </c>
      <c r="I191" s="31">
        <v>99.865771812080538</v>
      </c>
      <c r="J191" s="31">
        <v>90.820584144645338</v>
      </c>
      <c r="K191" s="31">
        <v>96.582278481012665</v>
      </c>
      <c r="L191" s="31">
        <v>100</v>
      </c>
      <c r="M191" s="31"/>
      <c r="N191" s="31"/>
      <c r="O191" s="31"/>
      <c r="P191" s="41">
        <f t="shared" si="6"/>
        <v>96.847238460883716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</row>
    <row r="192" spans="1:255" s="2" customFormat="1" x14ac:dyDescent="0.2">
      <c r="A192" s="2">
        <f t="shared" si="5"/>
        <v>190</v>
      </c>
      <c r="B192" s="4" t="s">
        <v>183</v>
      </c>
      <c r="C192" s="11">
        <v>36784</v>
      </c>
      <c r="D192" s="34">
        <v>92.706872370266481</v>
      </c>
      <c r="E192" s="34">
        <v>94.626865671641795</v>
      </c>
      <c r="F192" s="34">
        <v>87.968952134540757</v>
      </c>
      <c r="G192" s="31">
        <v>99.721448467966567</v>
      </c>
      <c r="H192" s="31">
        <v>99.860724233983291</v>
      </c>
      <c r="I192" s="31">
        <v>99.731903485254691</v>
      </c>
      <c r="J192" s="31">
        <v>100</v>
      </c>
      <c r="K192" s="31">
        <v>99.873577749683946</v>
      </c>
      <c r="L192" s="31">
        <v>99.852071005917153</v>
      </c>
      <c r="M192" s="31"/>
      <c r="N192" s="31"/>
      <c r="O192" s="31"/>
      <c r="P192" s="41">
        <f t="shared" si="6"/>
        <v>97.149157235472742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</row>
    <row r="193" spans="1:255" s="2" customFormat="1" x14ac:dyDescent="0.2">
      <c r="A193" s="2">
        <f t="shared" si="5"/>
        <v>191</v>
      </c>
      <c r="B193" s="4" t="s">
        <v>184</v>
      </c>
      <c r="C193" s="11">
        <v>36777</v>
      </c>
      <c r="D193" s="34">
        <v>99.298737727910236</v>
      </c>
      <c r="E193" s="34">
        <v>97.108066971080675</v>
      </c>
      <c r="F193" s="34">
        <v>99.740932642487053</v>
      </c>
      <c r="G193" s="31">
        <v>99.302649930264991</v>
      </c>
      <c r="H193" s="31">
        <v>99.860724233983291</v>
      </c>
      <c r="I193" s="31">
        <v>99.196787148594382</v>
      </c>
      <c r="J193" s="31">
        <v>87.849162011173178</v>
      </c>
      <c r="K193" s="31">
        <v>99.873577749683946</v>
      </c>
      <c r="L193" s="31">
        <v>100</v>
      </c>
      <c r="M193" s="31"/>
      <c r="N193" s="31"/>
      <c r="O193" s="31"/>
      <c r="P193" s="41">
        <f t="shared" si="6"/>
        <v>98.025626490575291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</row>
    <row r="194" spans="1:255" s="2" customFormat="1" x14ac:dyDescent="0.2">
      <c r="A194" s="2">
        <f t="shared" si="5"/>
        <v>192</v>
      </c>
      <c r="B194" s="4" t="s">
        <v>185</v>
      </c>
      <c r="C194" s="11">
        <v>36782</v>
      </c>
      <c r="D194" s="34">
        <v>97.47899159663865</v>
      </c>
      <c r="E194" s="34">
        <v>95.366218236173395</v>
      </c>
      <c r="F194" s="34">
        <v>93.514915693904015</v>
      </c>
      <c r="G194" s="31">
        <v>94.289693593314766</v>
      </c>
      <c r="H194" s="31">
        <v>100</v>
      </c>
      <c r="I194" s="31">
        <v>95.850066934404282</v>
      </c>
      <c r="J194" s="31">
        <v>96.787709497206706</v>
      </c>
      <c r="K194" s="31">
        <v>97.848101265822791</v>
      </c>
      <c r="L194" s="31">
        <v>99.852071005917153</v>
      </c>
      <c r="M194" s="31"/>
      <c r="N194" s="31"/>
      <c r="O194" s="31"/>
      <c r="P194" s="41">
        <f t="shared" si="6"/>
        <v>96.776418647042433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</row>
    <row r="195" spans="1:255" s="2" customFormat="1" x14ac:dyDescent="0.2">
      <c r="A195" s="2">
        <f t="shared" si="5"/>
        <v>193</v>
      </c>
      <c r="B195" s="4" t="s">
        <v>186</v>
      </c>
      <c r="C195" s="11">
        <v>36784</v>
      </c>
      <c r="D195" s="34">
        <v>99.85994397759103</v>
      </c>
      <c r="E195" s="34">
        <v>98.360655737704917</v>
      </c>
      <c r="F195" s="34">
        <v>92.875647668393782</v>
      </c>
      <c r="G195" s="31">
        <v>98.326359832635987</v>
      </c>
      <c r="H195" s="31">
        <v>99.860917941585541</v>
      </c>
      <c r="I195" s="31">
        <v>99.866131191432402</v>
      </c>
      <c r="J195" s="31">
        <v>99.860529986052995</v>
      </c>
      <c r="K195" s="31">
        <v>98.862199747155501</v>
      </c>
      <c r="L195" s="31">
        <v>98.048048048048045</v>
      </c>
      <c r="M195" s="31"/>
      <c r="N195" s="31"/>
      <c r="O195" s="31"/>
      <c r="P195" s="41">
        <f t="shared" si="6"/>
        <v>98.435603792288902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</row>
    <row r="196" spans="1:255" s="2" customFormat="1" x14ac:dyDescent="0.2">
      <c r="A196" s="2">
        <f t="shared" si="5"/>
        <v>194</v>
      </c>
      <c r="B196" s="4" t="s">
        <v>187</v>
      </c>
      <c r="C196" s="11">
        <v>36790</v>
      </c>
      <c r="D196" s="34">
        <v>99.85994397759103</v>
      </c>
      <c r="E196" s="34">
        <v>100</v>
      </c>
      <c r="F196" s="34">
        <v>99.870466321243526</v>
      </c>
      <c r="G196" s="31">
        <v>100</v>
      </c>
      <c r="H196" s="31">
        <v>100</v>
      </c>
      <c r="I196" s="31">
        <v>96.117804551539493</v>
      </c>
      <c r="J196" s="31">
        <v>99.431818181818187</v>
      </c>
      <c r="K196" s="31">
        <v>100</v>
      </c>
      <c r="L196" s="31">
        <v>99.699699699699693</v>
      </c>
      <c r="M196" s="31"/>
      <c r="N196" s="31"/>
      <c r="O196" s="31"/>
      <c r="P196" s="41">
        <f t="shared" si="6"/>
        <v>99.442192525765776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</row>
    <row r="197" spans="1:255" s="2" customFormat="1" x14ac:dyDescent="0.2">
      <c r="A197" s="2">
        <f t="shared" si="5"/>
        <v>195</v>
      </c>
      <c r="B197" s="4" t="s">
        <v>188</v>
      </c>
      <c r="C197" s="11">
        <v>36790</v>
      </c>
      <c r="D197" s="34">
        <v>77.591036414565821</v>
      </c>
      <c r="E197" s="34">
        <v>97.462686567164184</v>
      </c>
      <c r="F197" s="34">
        <v>93.264248704663217</v>
      </c>
      <c r="G197" s="31">
        <v>97.189349112426029</v>
      </c>
      <c r="H197" s="31">
        <v>99.582172701949858</v>
      </c>
      <c r="I197" s="31">
        <v>99.732620320855617</v>
      </c>
      <c r="J197" s="31">
        <v>99.581589958159</v>
      </c>
      <c r="K197" s="31">
        <v>100</v>
      </c>
      <c r="L197" s="31">
        <v>98.948948948948953</v>
      </c>
      <c r="M197" s="31"/>
      <c r="N197" s="31"/>
      <c r="O197" s="31"/>
      <c r="P197" s="41">
        <f t="shared" si="6"/>
        <v>95.928072525414734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</row>
    <row r="198" spans="1:255" s="2" customFormat="1" x14ac:dyDescent="0.2">
      <c r="A198" s="2">
        <f t="shared" ref="A198:A261" si="7">A197+1</f>
        <v>196</v>
      </c>
      <c r="B198" s="4" t="s">
        <v>189</v>
      </c>
      <c r="C198" s="11">
        <v>36794</v>
      </c>
      <c r="D198" s="34">
        <v>99.859747545582053</v>
      </c>
      <c r="E198" s="34">
        <v>98.956780923994046</v>
      </c>
      <c r="F198" s="34">
        <v>98.704663212435236</v>
      </c>
      <c r="G198" s="31">
        <v>97.214484679665745</v>
      </c>
      <c r="H198" s="31">
        <v>99.721059972105991</v>
      </c>
      <c r="I198" s="31">
        <v>99.333333333333329</v>
      </c>
      <c r="J198" s="31">
        <v>98.91696750902527</v>
      </c>
      <c r="K198" s="31">
        <v>90.504451038575667</v>
      </c>
      <c r="L198" s="31">
        <v>93.90787518573552</v>
      </c>
      <c r="M198" s="31"/>
      <c r="N198" s="31"/>
      <c r="O198" s="31"/>
      <c r="P198" s="41">
        <f t="shared" si="6"/>
        <v>97.457707044494768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</row>
    <row r="199" spans="1:255" s="2" customFormat="1" x14ac:dyDescent="0.2">
      <c r="A199" s="2">
        <f t="shared" si="7"/>
        <v>197</v>
      </c>
      <c r="B199" s="4" t="s">
        <v>190</v>
      </c>
      <c r="C199" s="11">
        <v>36795</v>
      </c>
      <c r="D199" s="34">
        <v>80.785413744740538</v>
      </c>
      <c r="E199" s="34">
        <v>97.164179104477611</v>
      </c>
      <c r="F199" s="34">
        <v>93.531694695989657</v>
      </c>
      <c r="G199" s="31">
        <v>99.860529986052995</v>
      </c>
      <c r="H199" s="31">
        <v>98.887343532684284</v>
      </c>
      <c r="I199" s="31">
        <v>79.305740987983981</v>
      </c>
      <c r="J199" s="31">
        <v>99.72027972027972</v>
      </c>
      <c r="K199" s="31">
        <v>100</v>
      </c>
      <c r="L199" s="31">
        <v>99.703703703703709</v>
      </c>
      <c r="M199" s="31"/>
      <c r="N199" s="31"/>
      <c r="O199" s="31"/>
      <c r="P199" s="41">
        <f t="shared" si="6"/>
        <v>94.328765052879163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</row>
    <row r="200" spans="1:255" s="2" customFormat="1" x14ac:dyDescent="0.2">
      <c r="A200" s="2">
        <f t="shared" si="7"/>
        <v>198</v>
      </c>
      <c r="B200" s="4" t="s">
        <v>200</v>
      </c>
      <c r="C200" s="11">
        <v>36783</v>
      </c>
      <c r="D200" s="34">
        <v>98.958333333333329</v>
      </c>
      <c r="E200" s="34">
        <v>95.827123695976155</v>
      </c>
      <c r="F200" s="34">
        <v>100</v>
      </c>
      <c r="G200" s="31">
        <v>99.860724233983291</v>
      </c>
      <c r="H200" s="31">
        <v>100</v>
      </c>
      <c r="I200" s="31">
        <v>99.060402684563755</v>
      </c>
      <c r="J200" s="31">
        <v>99.167822468793347</v>
      </c>
      <c r="K200" s="31">
        <v>99.870967741935488</v>
      </c>
      <c r="L200" s="31">
        <v>100</v>
      </c>
      <c r="M200" s="31"/>
      <c r="N200" s="31"/>
      <c r="O200" s="31"/>
      <c r="P200" s="41">
        <f t="shared" si="6"/>
        <v>99.19393046206504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</row>
    <row r="201" spans="1:255" s="2" customFormat="1" x14ac:dyDescent="0.2">
      <c r="A201" s="2">
        <f t="shared" si="7"/>
        <v>199</v>
      </c>
      <c r="B201" s="4" t="s">
        <v>218</v>
      </c>
      <c r="C201" s="11">
        <v>36789</v>
      </c>
      <c r="D201" s="34">
        <v>98.140200286123033</v>
      </c>
      <c r="E201" s="34">
        <v>98.854337152209496</v>
      </c>
      <c r="F201" s="34">
        <v>98.191214470284237</v>
      </c>
      <c r="G201" s="31"/>
      <c r="H201" s="31">
        <v>99.721448467966567</v>
      </c>
      <c r="I201" s="31">
        <v>99.865951742627345</v>
      </c>
      <c r="J201" s="31">
        <v>97.5</v>
      </c>
      <c r="K201" s="31">
        <v>100</v>
      </c>
      <c r="L201" s="31">
        <v>100</v>
      </c>
      <c r="M201" s="31"/>
      <c r="N201" s="31"/>
      <c r="O201" s="31"/>
      <c r="P201" s="41">
        <f t="shared" si="6"/>
        <v>99.034144014901344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</row>
    <row r="202" spans="1:255" s="2" customFormat="1" x14ac:dyDescent="0.2">
      <c r="A202" s="2">
        <f t="shared" si="7"/>
        <v>200</v>
      </c>
      <c r="B202" s="4" t="s">
        <v>219</v>
      </c>
      <c r="C202" s="11">
        <v>36799</v>
      </c>
      <c r="D202" s="34">
        <v>99.426111908177901</v>
      </c>
      <c r="E202" s="34">
        <v>96.870342771982109</v>
      </c>
      <c r="F202" s="34">
        <v>100</v>
      </c>
      <c r="G202" s="31">
        <v>99.441340782122907</v>
      </c>
      <c r="H202" s="31">
        <v>100</v>
      </c>
      <c r="I202" s="31">
        <v>99.597315436241615</v>
      </c>
      <c r="J202" s="31">
        <v>99.861303744798889</v>
      </c>
      <c r="K202" s="31">
        <v>99.610389610389603</v>
      </c>
      <c r="L202" s="31">
        <v>100</v>
      </c>
      <c r="M202" s="31"/>
      <c r="N202" s="31"/>
      <c r="O202" s="31"/>
      <c r="P202" s="41">
        <f t="shared" si="6"/>
        <v>99.422978250412555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</row>
    <row r="203" spans="1:255" s="2" customFormat="1" x14ac:dyDescent="0.2">
      <c r="A203" s="2">
        <f t="shared" si="7"/>
        <v>201</v>
      </c>
      <c r="B203" s="4" t="s">
        <v>220</v>
      </c>
      <c r="C203" s="11">
        <v>36791</v>
      </c>
      <c r="D203" s="34">
        <v>99.837133550488602</v>
      </c>
      <c r="E203" s="34">
        <v>96.165191740412979</v>
      </c>
      <c r="F203" s="34">
        <v>100</v>
      </c>
      <c r="G203" s="31">
        <v>99.581005586592184</v>
      </c>
      <c r="H203" s="31">
        <v>99.860917941585541</v>
      </c>
      <c r="I203" s="31">
        <v>98.389261744966447</v>
      </c>
      <c r="J203" s="31">
        <v>100</v>
      </c>
      <c r="K203" s="31">
        <v>99.110546378653112</v>
      </c>
      <c r="L203" s="31">
        <v>97.919762258543841</v>
      </c>
      <c r="M203" s="31"/>
      <c r="N203" s="31"/>
      <c r="O203" s="31"/>
      <c r="P203" s="41">
        <f t="shared" si="6"/>
        <v>98.984868800138088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</row>
    <row r="204" spans="1:255" s="2" customFormat="1" x14ac:dyDescent="0.2">
      <c r="A204" s="2">
        <f t="shared" si="7"/>
        <v>202</v>
      </c>
      <c r="B204" s="4" t="s">
        <v>221</v>
      </c>
      <c r="C204" s="11">
        <v>36795</v>
      </c>
      <c r="D204" s="34">
        <v>99.421128798842261</v>
      </c>
      <c r="E204" s="34">
        <v>94.276629570747218</v>
      </c>
      <c r="F204" s="34">
        <v>98.965071151358345</v>
      </c>
      <c r="G204" s="31">
        <v>99.442119944211996</v>
      </c>
      <c r="H204" s="31">
        <v>100</v>
      </c>
      <c r="I204" s="31">
        <v>99.195710455764072</v>
      </c>
      <c r="J204" s="31">
        <v>98.025387870239769</v>
      </c>
      <c r="K204" s="31">
        <v>99.872773536895679</v>
      </c>
      <c r="L204" s="31">
        <v>100</v>
      </c>
      <c r="M204" s="31"/>
      <c r="N204" s="31"/>
      <c r="O204" s="31"/>
      <c r="P204" s="41">
        <f t="shared" si="6"/>
        <v>98.799869036451042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</row>
    <row r="205" spans="1:255" s="2" customFormat="1" x14ac:dyDescent="0.2">
      <c r="A205" s="2">
        <f t="shared" si="7"/>
        <v>203</v>
      </c>
      <c r="B205" s="4" t="s">
        <v>222</v>
      </c>
      <c r="C205" s="11">
        <v>36815</v>
      </c>
      <c r="D205" s="34">
        <v>97.033898305084747</v>
      </c>
      <c r="E205" s="34">
        <v>99.850968703427725</v>
      </c>
      <c r="F205" s="34">
        <v>98.236092265943014</v>
      </c>
      <c r="G205" s="31">
        <v>99.468791500664011</v>
      </c>
      <c r="H205" s="31">
        <v>99.860917941585541</v>
      </c>
      <c r="I205" s="31">
        <v>99.195710455764072</v>
      </c>
      <c r="J205" s="31">
        <v>96.285714285714292</v>
      </c>
      <c r="K205" s="31">
        <v>99.107142857142861</v>
      </c>
      <c r="L205" s="31">
        <v>100</v>
      </c>
      <c r="M205" s="31"/>
      <c r="N205" s="31"/>
      <c r="O205" s="31"/>
      <c r="P205" s="41">
        <f t="shared" si="6"/>
        <v>98.78213736836959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</row>
    <row r="206" spans="1:255" s="2" customFormat="1" x14ac:dyDescent="0.2">
      <c r="A206" s="2">
        <f t="shared" si="7"/>
        <v>204</v>
      </c>
      <c r="B206" s="4" t="s">
        <v>223</v>
      </c>
      <c r="C206" s="11">
        <v>36797</v>
      </c>
      <c r="D206" s="34">
        <v>99.426111908177901</v>
      </c>
      <c r="E206" s="34">
        <v>95.544554455445549</v>
      </c>
      <c r="F206" s="34">
        <v>99.741935483870961</v>
      </c>
      <c r="G206" s="31">
        <v>99.302649930264991</v>
      </c>
      <c r="H206" s="31">
        <v>100</v>
      </c>
      <c r="I206" s="31">
        <v>99.865771812080538</v>
      </c>
      <c r="J206" s="31">
        <v>98.587570621468927</v>
      </c>
      <c r="K206" s="31">
        <v>99.872773536895679</v>
      </c>
      <c r="L206" s="31">
        <v>100</v>
      </c>
      <c r="M206" s="31"/>
      <c r="N206" s="31"/>
      <c r="O206" s="31"/>
      <c r="P206" s="41">
        <f t="shared" si="6"/>
        <v>99.149040860911612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</row>
    <row r="207" spans="1:255" s="2" customFormat="1" x14ac:dyDescent="0.2">
      <c r="A207" s="2">
        <f t="shared" si="7"/>
        <v>205</v>
      </c>
      <c r="B207" s="4" t="s">
        <v>224</v>
      </c>
      <c r="C207" s="11">
        <v>36816</v>
      </c>
      <c r="D207" s="34">
        <v>99.575671852899575</v>
      </c>
      <c r="E207" s="34">
        <v>96.894409937888199</v>
      </c>
      <c r="F207" s="34">
        <v>98.708010335917308</v>
      </c>
      <c r="G207" s="31">
        <v>82.287308228730822</v>
      </c>
      <c r="H207" s="31">
        <v>99.859550561797747</v>
      </c>
      <c r="I207" s="31">
        <v>97.046979865771817</v>
      </c>
      <c r="J207" s="31">
        <v>98.593530239099863</v>
      </c>
      <c r="K207" s="31">
        <v>99.872611464968159</v>
      </c>
      <c r="L207" s="31">
        <v>98.811292719167909</v>
      </c>
      <c r="M207" s="31"/>
      <c r="N207" s="31"/>
      <c r="O207" s="31"/>
      <c r="P207" s="41">
        <f t="shared" si="6"/>
        <v>96.849929467360155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</row>
    <row r="208" spans="1:255" s="2" customFormat="1" x14ac:dyDescent="0.2">
      <c r="A208" s="2">
        <f t="shared" si="7"/>
        <v>206</v>
      </c>
      <c r="B208" s="4" t="s">
        <v>225</v>
      </c>
      <c r="C208" s="11">
        <v>36789</v>
      </c>
      <c r="D208" s="34">
        <v>98.419540229885058</v>
      </c>
      <c r="E208" s="34">
        <v>100</v>
      </c>
      <c r="F208" s="34">
        <v>99.738219895287955</v>
      </c>
      <c r="G208" s="31">
        <v>99.442119944211996</v>
      </c>
      <c r="H208" s="31">
        <v>99.860917941585541</v>
      </c>
      <c r="I208" s="31">
        <v>99.864314789687924</v>
      </c>
      <c r="J208" s="31">
        <v>99.445214979195555</v>
      </c>
      <c r="K208" s="31">
        <v>98.966408268733844</v>
      </c>
      <c r="L208" s="31">
        <v>100</v>
      </c>
      <c r="M208" s="31"/>
      <c r="N208" s="31"/>
      <c r="O208" s="31"/>
      <c r="P208" s="41">
        <f t="shared" si="6"/>
        <v>99.526304005398643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</row>
    <row r="209" spans="1:255" s="2" customFormat="1" x14ac:dyDescent="0.2">
      <c r="A209" s="2">
        <f t="shared" si="7"/>
        <v>207</v>
      </c>
      <c r="B209" s="4" t="s">
        <v>226</v>
      </c>
      <c r="C209" s="11">
        <v>36822</v>
      </c>
      <c r="D209" s="34">
        <v>99.293785310734464</v>
      </c>
      <c r="E209" s="34">
        <v>99.69088098918084</v>
      </c>
      <c r="F209" s="34">
        <v>100</v>
      </c>
      <c r="G209" s="31">
        <v>99.734395750331998</v>
      </c>
      <c r="H209" s="31">
        <v>99.442119944211996</v>
      </c>
      <c r="I209" s="31">
        <v>100</v>
      </c>
      <c r="J209" s="31">
        <v>98.593530239099863</v>
      </c>
      <c r="K209" s="31">
        <v>99.744897959183675</v>
      </c>
      <c r="L209" s="31">
        <v>100</v>
      </c>
      <c r="M209" s="31"/>
      <c r="N209" s="31"/>
      <c r="O209" s="31"/>
      <c r="P209" s="41">
        <f t="shared" si="6"/>
        <v>99.611067799193663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</row>
    <row r="210" spans="1:255" s="2" customFormat="1" x14ac:dyDescent="0.2">
      <c r="A210" s="2">
        <f t="shared" si="7"/>
        <v>208</v>
      </c>
      <c r="B210" s="4" t="s">
        <v>227</v>
      </c>
      <c r="C210" s="11">
        <v>36801</v>
      </c>
      <c r="D210" s="34">
        <v>99.438990182328197</v>
      </c>
      <c r="E210" s="34">
        <v>99.653979238754332</v>
      </c>
      <c r="F210" s="34">
        <v>99.483870967741936</v>
      </c>
      <c r="G210" s="31">
        <v>100</v>
      </c>
      <c r="H210" s="31">
        <v>98.593530239099863</v>
      </c>
      <c r="I210" s="31">
        <v>99.329758713136727</v>
      </c>
      <c r="J210" s="31">
        <v>99.859154929577471</v>
      </c>
      <c r="K210" s="31">
        <v>96.045918367346943</v>
      </c>
      <c r="L210" s="31">
        <v>100</v>
      </c>
      <c r="M210" s="31"/>
      <c r="N210" s="31"/>
      <c r="O210" s="31"/>
      <c r="P210" s="41">
        <f t="shared" si="6"/>
        <v>99.156133626442823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</row>
    <row r="211" spans="1:255" s="2" customFormat="1" x14ac:dyDescent="0.2">
      <c r="A211" s="2">
        <f t="shared" si="7"/>
        <v>209</v>
      </c>
      <c r="B211" s="4" t="s">
        <v>228</v>
      </c>
      <c r="C211" s="11">
        <v>36824</v>
      </c>
      <c r="D211" s="34">
        <v>99.594046008119079</v>
      </c>
      <c r="E211" s="34">
        <v>99.701492537313428</v>
      </c>
      <c r="F211" s="34">
        <v>98.945981554677203</v>
      </c>
      <c r="G211" s="31">
        <v>99.710144927536234</v>
      </c>
      <c r="H211" s="31">
        <v>99.863201094391243</v>
      </c>
      <c r="I211" s="31">
        <v>97.819767441860463</v>
      </c>
      <c r="J211" s="31">
        <v>97.846567967698519</v>
      </c>
      <c r="K211" s="31">
        <v>97.527472527472526</v>
      </c>
      <c r="L211" s="31">
        <v>99.85994397759103</v>
      </c>
      <c r="M211" s="31"/>
      <c r="N211" s="31"/>
      <c r="O211" s="31"/>
      <c r="P211" s="41">
        <f t="shared" si="6"/>
        <v>98.985402004073293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</row>
    <row r="212" spans="1:255" s="2" customFormat="1" x14ac:dyDescent="0.2">
      <c r="A212" s="2">
        <f t="shared" si="7"/>
        <v>210</v>
      </c>
      <c r="B212" s="4" t="s">
        <v>229</v>
      </c>
      <c r="C212" s="11">
        <v>36811</v>
      </c>
      <c r="D212" s="34">
        <v>99.452804377564973</v>
      </c>
      <c r="E212" s="34">
        <v>98.214285714285708</v>
      </c>
      <c r="F212" s="34">
        <v>97.5</v>
      </c>
      <c r="G212" s="31">
        <v>98.840579710144922</v>
      </c>
      <c r="H212" s="31">
        <v>99.726775956284158</v>
      </c>
      <c r="I212" s="31">
        <v>99.860139860139867</v>
      </c>
      <c r="J212" s="31">
        <v>93.342579750346744</v>
      </c>
      <c r="K212" s="31">
        <v>99.034482758620683</v>
      </c>
      <c r="L212" s="31">
        <v>100</v>
      </c>
      <c r="M212" s="31"/>
      <c r="N212" s="31"/>
      <c r="O212" s="31"/>
      <c r="P212" s="41">
        <f t="shared" si="6"/>
        <v>98.441294236376336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</row>
    <row r="213" spans="1:255" s="2" customFormat="1" x14ac:dyDescent="0.2">
      <c r="A213" s="2">
        <f t="shared" si="7"/>
        <v>211</v>
      </c>
      <c r="B213" s="4" t="s">
        <v>230</v>
      </c>
      <c r="C213" s="11">
        <v>36833</v>
      </c>
      <c r="D213" s="34">
        <v>99.321573948439621</v>
      </c>
      <c r="E213" s="34">
        <v>99.850299401197603</v>
      </c>
      <c r="F213" s="34">
        <v>100</v>
      </c>
      <c r="G213" s="31">
        <v>99.56458635703919</v>
      </c>
      <c r="H213" s="31">
        <v>99.731903485254691</v>
      </c>
      <c r="I213" s="31">
        <v>95.500725689404931</v>
      </c>
      <c r="J213" s="31">
        <v>98.924731182795696</v>
      </c>
      <c r="K213" s="31">
        <v>99.862825788751721</v>
      </c>
      <c r="L213" s="31">
        <v>97.1264367816092</v>
      </c>
      <c r="M213" s="31"/>
      <c r="N213" s="31"/>
      <c r="O213" s="31"/>
      <c r="P213" s="41">
        <f t="shared" si="6"/>
        <v>98.87589807049919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</row>
    <row r="214" spans="1:255" s="2" customFormat="1" x14ac:dyDescent="0.2">
      <c r="A214" s="2">
        <f t="shared" si="7"/>
        <v>212</v>
      </c>
      <c r="B214" s="4" t="s">
        <v>231</v>
      </c>
      <c r="C214" s="11">
        <v>36843</v>
      </c>
      <c r="D214" s="34">
        <v>99.457994579945805</v>
      </c>
      <c r="E214" s="34">
        <v>99.107142857142861</v>
      </c>
      <c r="F214" s="34">
        <v>99.612903225806448</v>
      </c>
      <c r="G214" s="31">
        <v>99.85507246376811</v>
      </c>
      <c r="H214" s="31">
        <v>99.730458221024264</v>
      </c>
      <c r="I214" s="31">
        <v>99.307479224376735</v>
      </c>
      <c r="J214" s="31">
        <v>100</v>
      </c>
      <c r="K214" s="31">
        <v>98.882681564245814</v>
      </c>
      <c r="L214" s="31">
        <v>99.443671766342135</v>
      </c>
      <c r="M214" s="31"/>
      <c r="N214" s="31"/>
      <c r="O214" s="31"/>
      <c r="P214" s="41">
        <f t="shared" si="6"/>
        <v>99.488600433628022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</row>
    <row r="215" spans="1:255" s="2" customFormat="1" x14ac:dyDescent="0.2">
      <c r="A215" s="2">
        <f t="shared" si="7"/>
        <v>213</v>
      </c>
      <c r="B215" s="4" t="s">
        <v>232</v>
      </c>
      <c r="C215" s="11">
        <v>36831</v>
      </c>
      <c r="D215" s="34">
        <v>100</v>
      </c>
      <c r="E215" s="34">
        <v>99.537750385208014</v>
      </c>
      <c r="F215" s="34">
        <v>99.870801033591732</v>
      </c>
      <c r="G215" s="31">
        <v>99.022346368715077</v>
      </c>
      <c r="H215" s="31">
        <v>99.166666666666671</v>
      </c>
      <c r="I215" s="31">
        <v>99.060402684563755</v>
      </c>
      <c r="J215" s="31">
        <v>99.858956276445696</v>
      </c>
      <c r="K215" s="31">
        <v>99.872773536895679</v>
      </c>
      <c r="L215" s="31">
        <v>99.554896142433236</v>
      </c>
      <c r="M215" s="31"/>
      <c r="N215" s="31"/>
      <c r="O215" s="31"/>
      <c r="P215" s="41">
        <f t="shared" si="6"/>
        <v>99.54939923272444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</row>
    <row r="216" spans="1:255" s="2" customFormat="1" x14ac:dyDescent="0.2">
      <c r="A216" s="2">
        <f t="shared" si="7"/>
        <v>214</v>
      </c>
      <c r="B216" s="4" t="s">
        <v>233</v>
      </c>
      <c r="C216" s="11">
        <v>36824</v>
      </c>
      <c r="D216" s="34">
        <v>99.280575539568346</v>
      </c>
      <c r="E216" s="34">
        <v>99.849849849849846</v>
      </c>
      <c r="F216" s="34">
        <v>99.870801033591732</v>
      </c>
      <c r="G216" s="31">
        <v>99.442119944211996</v>
      </c>
      <c r="H216" s="31">
        <v>100</v>
      </c>
      <c r="I216" s="31">
        <v>99.866131191432402</v>
      </c>
      <c r="J216" s="31">
        <v>99.717912552891391</v>
      </c>
      <c r="K216" s="31">
        <v>99.872448979591837</v>
      </c>
      <c r="L216" s="31">
        <v>100</v>
      </c>
      <c r="M216" s="31"/>
      <c r="N216" s="31"/>
      <c r="O216" s="31"/>
      <c r="P216" s="41">
        <f t="shared" si="6"/>
        <v>99.76664878790416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</row>
    <row r="217" spans="1:255" s="2" customFormat="1" x14ac:dyDescent="0.2">
      <c r="A217" s="2">
        <f t="shared" si="7"/>
        <v>215</v>
      </c>
      <c r="B217" s="4" t="s">
        <v>234</v>
      </c>
      <c r="C217" s="11">
        <v>36860</v>
      </c>
      <c r="D217" s="34">
        <v>98.772169167803554</v>
      </c>
      <c r="E217" s="34">
        <v>99.701937406855436</v>
      </c>
      <c r="F217" s="34">
        <v>98.965071151358345</v>
      </c>
      <c r="G217" s="31">
        <v>97.53265602322206</v>
      </c>
      <c r="H217" s="31">
        <v>98.501362397820159</v>
      </c>
      <c r="I217" s="31">
        <v>99.856527977044479</v>
      </c>
      <c r="J217" s="31">
        <v>99.730820995962318</v>
      </c>
      <c r="K217" s="31">
        <v>99.862448418156802</v>
      </c>
      <c r="L217" s="31">
        <v>97.033898305084705</v>
      </c>
      <c r="M217" s="31"/>
      <c r="N217" s="31"/>
      <c r="O217" s="31"/>
      <c r="P217" s="41">
        <f t="shared" si="6"/>
        <v>98.884099093700854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</row>
    <row r="218" spans="1:255" s="2" customFormat="1" x14ac:dyDescent="0.2">
      <c r="A218" s="2">
        <f t="shared" si="7"/>
        <v>216</v>
      </c>
      <c r="B218" s="4" t="s">
        <v>235</v>
      </c>
      <c r="C218" s="11">
        <v>36836</v>
      </c>
      <c r="D218" s="34">
        <v>99.433427762039656</v>
      </c>
      <c r="E218" s="34">
        <v>99.850746268656721</v>
      </c>
      <c r="F218" s="34">
        <v>99.864498644986455</v>
      </c>
      <c r="G218" s="31">
        <v>100</v>
      </c>
      <c r="H218" s="31">
        <v>100</v>
      </c>
      <c r="I218" s="31">
        <v>100</v>
      </c>
      <c r="J218" s="31">
        <v>100</v>
      </c>
      <c r="K218" s="31">
        <v>99.872448979591837</v>
      </c>
      <c r="L218" s="31">
        <v>99.258160237388722</v>
      </c>
      <c r="M218" s="31"/>
      <c r="N218" s="31"/>
      <c r="O218" s="31"/>
      <c r="P218" s="41">
        <f t="shared" si="6"/>
        <v>99.808809099184799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</row>
    <row r="219" spans="1:255" s="2" customFormat="1" x14ac:dyDescent="0.2">
      <c r="A219" s="2">
        <f t="shared" si="7"/>
        <v>217</v>
      </c>
      <c r="B219" s="4" t="s">
        <v>236</v>
      </c>
      <c r="C219" s="11">
        <v>36826</v>
      </c>
      <c r="D219" s="34">
        <v>99.283667621776502</v>
      </c>
      <c r="E219" s="34">
        <v>100</v>
      </c>
      <c r="F219" s="34">
        <v>100</v>
      </c>
      <c r="G219" s="31">
        <v>99.579242636746145</v>
      </c>
      <c r="H219" s="31">
        <v>100</v>
      </c>
      <c r="I219" s="31">
        <v>83.393939393939391</v>
      </c>
      <c r="J219" s="31">
        <v>99.208860759493675</v>
      </c>
      <c r="K219" s="31">
        <v>99.745222929936304</v>
      </c>
      <c r="L219" s="31">
        <v>100</v>
      </c>
      <c r="M219" s="31"/>
      <c r="N219" s="31"/>
      <c r="O219" s="31"/>
      <c r="P219" s="41">
        <f t="shared" si="6"/>
        <v>97.912325926876889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</row>
    <row r="220" spans="1:255" s="2" customFormat="1" x14ac:dyDescent="0.2">
      <c r="A220" s="2">
        <f t="shared" si="7"/>
        <v>218</v>
      </c>
      <c r="B220" s="4" t="s">
        <v>237</v>
      </c>
      <c r="C220" s="11">
        <v>36829</v>
      </c>
      <c r="D220" s="34">
        <v>99.575671852899575</v>
      </c>
      <c r="E220" s="34">
        <v>99.066874027993777</v>
      </c>
      <c r="F220" s="34">
        <v>99.74126778783959</v>
      </c>
      <c r="G220" s="31">
        <v>99.008498583569406</v>
      </c>
      <c r="H220" s="31">
        <v>99.719887955182074</v>
      </c>
      <c r="I220" s="31">
        <v>97.852348993288587</v>
      </c>
      <c r="J220" s="31">
        <v>98.448519040902681</v>
      </c>
      <c r="K220" s="31">
        <v>99.491740787801774</v>
      </c>
      <c r="L220" s="31">
        <v>100</v>
      </c>
      <c r="M220" s="31"/>
      <c r="N220" s="31"/>
      <c r="O220" s="31"/>
      <c r="P220" s="41">
        <f t="shared" si="6"/>
        <v>99.211645447719718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</row>
    <row r="221" spans="1:255" s="9" customFormat="1" x14ac:dyDescent="0.2">
      <c r="A221" s="2">
        <f t="shared" si="7"/>
        <v>219</v>
      </c>
      <c r="B221" s="4" t="s">
        <v>259</v>
      </c>
      <c r="C221" s="11">
        <v>36902</v>
      </c>
      <c r="D221" s="35"/>
      <c r="E221" s="35"/>
      <c r="F221" s="34">
        <v>100</v>
      </c>
      <c r="G221" s="31">
        <v>96.418338108882523</v>
      </c>
      <c r="H221" s="31">
        <v>99.701937406855436</v>
      </c>
      <c r="I221" s="31">
        <v>98.01136363636364</v>
      </c>
      <c r="J221" s="31">
        <v>100</v>
      </c>
      <c r="K221" s="31">
        <v>99.59128065395096</v>
      </c>
      <c r="L221" s="31">
        <v>100</v>
      </c>
      <c r="M221" s="31"/>
      <c r="N221" s="31"/>
      <c r="O221" s="31"/>
      <c r="P221" s="41">
        <f t="shared" si="6"/>
        <v>99.103274258007517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</row>
    <row r="222" spans="1:255" s="9" customFormat="1" x14ac:dyDescent="0.2">
      <c r="A222" s="2">
        <f t="shared" si="7"/>
        <v>220</v>
      </c>
      <c r="B222" s="4" t="s">
        <v>263</v>
      </c>
      <c r="C222" s="11">
        <v>36914</v>
      </c>
      <c r="D222" s="52"/>
      <c r="E222" s="35"/>
      <c r="F222" s="35">
        <v>99.749843652282678</v>
      </c>
      <c r="G222" s="31">
        <v>99.429386590584883</v>
      </c>
      <c r="H222" s="31">
        <v>100</v>
      </c>
      <c r="I222" s="31">
        <v>99.57325746799431</v>
      </c>
      <c r="J222" s="31">
        <v>99.462365591397855</v>
      </c>
      <c r="K222" s="31">
        <v>99.727148703956345</v>
      </c>
      <c r="L222" s="31">
        <v>100</v>
      </c>
      <c r="M222" s="31"/>
      <c r="N222" s="31"/>
      <c r="O222" s="31"/>
      <c r="P222" s="41">
        <f>IF(SUM(G222:O222)=0,"",AVERAGE(G222:O222))</f>
        <v>99.698693058988908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</row>
    <row r="223" spans="1:255" s="9" customFormat="1" x14ac:dyDescent="0.2">
      <c r="A223" s="2">
        <f t="shared" si="7"/>
        <v>221</v>
      </c>
      <c r="B223" s="4" t="s">
        <v>265</v>
      </c>
      <c r="C223" s="11">
        <v>36902</v>
      </c>
      <c r="D223" s="52"/>
      <c r="E223" s="35"/>
      <c r="F223" s="35">
        <v>75.871034841393652</v>
      </c>
      <c r="G223" s="31">
        <v>99.285714285714292</v>
      </c>
      <c r="H223" s="31">
        <v>91.666666666666671</v>
      </c>
      <c r="I223" s="31">
        <v>99.572649572649567</v>
      </c>
      <c r="J223" s="31">
        <v>97.308209959623156</v>
      </c>
      <c r="K223" s="31">
        <v>97.547683923705719</v>
      </c>
      <c r="L223" s="31">
        <v>100</v>
      </c>
      <c r="M223" s="31"/>
      <c r="N223" s="31"/>
      <c r="O223" s="31"/>
      <c r="P223" s="41">
        <f>IF(SUM(F223:O223)=0,"",AVERAGE(F223:O223))</f>
        <v>94.464565607107573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</row>
    <row r="224" spans="1:255" s="9" customFormat="1" x14ac:dyDescent="0.2">
      <c r="A224" s="2">
        <f t="shared" si="7"/>
        <v>222</v>
      </c>
      <c r="B224" s="4" t="s">
        <v>264</v>
      </c>
      <c r="C224" s="11">
        <v>36923</v>
      </c>
      <c r="D224" s="52"/>
      <c r="E224" s="35"/>
      <c r="F224" s="35">
        <v>99.358517462580181</v>
      </c>
      <c r="G224" s="31">
        <v>99.429386590584883</v>
      </c>
      <c r="H224" s="31">
        <v>99.717514124293785</v>
      </c>
      <c r="I224" s="31">
        <v>98.496240601503757</v>
      </c>
      <c r="J224" s="31">
        <v>99.462365591397855</v>
      </c>
      <c r="K224" s="31">
        <v>99.727148703956345</v>
      </c>
      <c r="L224" s="31">
        <v>100</v>
      </c>
      <c r="M224" s="31"/>
      <c r="N224" s="31"/>
      <c r="O224" s="31"/>
      <c r="P224" s="41">
        <f t="shared" ref="P224:P229" si="8">IF(SUM(G224:O224)=0,"",AVERAGE(G224:O224))</f>
        <v>99.472109268622773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</row>
    <row r="225" spans="1:255" s="9" customFormat="1" x14ac:dyDescent="0.2">
      <c r="A225" s="2">
        <f t="shared" si="7"/>
        <v>223</v>
      </c>
      <c r="B225" s="4" t="s">
        <v>258</v>
      </c>
      <c r="C225" s="11">
        <v>36908</v>
      </c>
      <c r="D225" s="52"/>
      <c r="E225" s="35"/>
      <c r="F225" s="35">
        <v>99.493528418683169</v>
      </c>
      <c r="G225" s="31">
        <v>99.142857142857139</v>
      </c>
      <c r="H225" s="31">
        <v>99.850968703427725</v>
      </c>
      <c r="I225" s="31">
        <v>99.431009957325742</v>
      </c>
      <c r="J225" s="31">
        <v>99.462365591397855</v>
      </c>
      <c r="K225" s="31">
        <v>99.591836734693871</v>
      </c>
      <c r="L225" s="31">
        <v>100</v>
      </c>
      <c r="M225" s="31"/>
      <c r="N225" s="31"/>
      <c r="O225" s="31"/>
      <c r="P225" s="41">
        <f t="shared" si="8"/>
        <v>99.579839688283712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</row>
    <row r="226" spans="1:255" s="9" customFormat="1" x14ac:dyDescent="0.2">
      <c r="A226" s="2">
        <f t="shared" si="7"/>
        <v>224</v>
      </c>
      <c r="B226" s="4" t="s">
        <v>262</v>
      </c>
      <c r="C226" s="11">
        <v>36928</v>
      </c>
      <c r="D226" s="52"/>
      <c r="E226" s="35"/>
      <c r="F226" s="35">
        <v>99.923430321592647</v>
      </c>
      <c r="G226" s="31">
        <v>99.427753934191699</v>
      </c>
      <c r="H226" s="31">
        <v>99.552906110283161</v>
      </c>
      <c r="I226" s="31">
        <v>99.145299145299148</v>
      </c>
      <c r="J226" s="31">
        <v>100</v>
      </c>
      <c r="K226" s="31">
        <v>99.59128065395096</v>
      </c>
      <c r="L226" s="31">
        <v>99.305555555555557</v>
      </c>
      <c r="M226" s="31"/>
      <c r="N226" s="31"/>
      <c r="O226" s="31"/>
      <c r="P226" s="41">
        <f t="shared" si="8"/>
        <v>99.503799233213428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</row>
    <row r="227" spans="1:255" s="9" customFormat="1" x14ac:dyDescent="0.2">
      <c r="A227" s="2">
        <f t="shared" si="7"/>
        <v>225</v>
      </c>
      <c r="B227" s="4" t="s">
        <v>261</v>
      </c>
      <c r="C227" s="11">
        <v>36916</v>
      </c>
      <c r="D227" s="52"/>
      <c r="E227" s="35"/>
      <c r="F227" s="35">
        <v>98.115577889447238</v>
      </c>
      <c r="G227" s="31">
        <v>99.427753934191699</v>
      </c>
      <c r="H227" s="31">
        <v>94.622093023255815</v>
      </c>
      <c r="I227" s="31">
        <v>84.96350364963503</v>
      </c>
      <c r="J227" s="31">
        <v>97.043010752688176</v>
      </c>
      <c r="K227" s="31">
        <v>97.002724795640333</v>
      </c>
      <c r="L227" s="31">
        <v>99.165507649513216</v>
      </c>
      <c r="M227" s="31"/>
      <c r="N227" s="31"/>
      <c r="O227" s="31"/>
      <c r="P227" s="41">
        <f t="shared" si="8"/>
        <v>95.370765634154054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</row>
    <row r="228" spans="1:255" s="9" customFormat="1" x14ac:dyDescent="0.2">
      <c r="A228" s="2">
        <f t="shared" si="7"/>
        <v>226</v>
      </c>
      <c r="B228" s="4" t="s">
        <v>257</v>
      </c>
      <c r="C228" s="11">
        <v>36916</v>
      </c>
      <c r="D228" s="52"/>
      <c r="E228" s="35"/>
      <c r="F228" s="35">
        <v>99.62287869264614</v>
      </c>
      <c r="G228" s="31">
        <v>98.853868194842406</v>
      </c>
      <c r="H228" s="31">
        <v>98.662704309063898</v>
      </c>
      <c r="I228" s="31">
        <v>93.304843304843303</v>
      </c>
      <c r="J228" s="31">
        <v>80.753701211305525</v>
      </c>
      <c r="K228" s="31">
        <v>98.911564625850346</v>
      </c>
      <c r="L228" s="31">
        <v>100</v>
      </c>
      <c r="M228" s="31"/>
      <c r="N228" s="31"/>
      <c r="O228" s="31"/>
      <c r="P228" s="41">
        <f t="shared" si="8"/>
        <v>95.08111360765092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</row>
    <row r="229" spans="1:255" s="9" customFormat="1" x14ac:dyDescent="0.2">
      <c r="A229" s="2">
        <f t="shared" si="7"/>
        <v>227</v>
      </c>
      <c r="B229" s="4" t="s">
        <v>260</v>
      </c>
      <c r="C229" s="11">
        <v>36909</v>
      </c>
      <c r="D229" s="52"/>
      <c r="E229" s="35"/>
      <c r="F229" s="35">
        <v>89.959607616849397</v>
      </c>
      <c r="G229" s="31">
        <v>96.137339055793987</v>
      </c>
      <c r="H229" s="31">
        <v>91.133720930232556</v>
      </c>
      <c r="I229" s="31">
        <v>83.236151603498541</v>
      </c>
      <c r="J229" s="31">
        <v>97.442799461641997</v>
      </c>
      <c r="K229" s="31">
        <v>99.72789115646259</v>
      </c>
      <c r="L229" s="31">
        <v>100</v>
      </c>
      <c r="M229" s="31"/>
      <c r="N229" s="31"/>
      <c r="O229" s="31"/>
      <c r="P229" s="41">
        <f t="shared" si="8"/>
        <v>94.612983701271617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</row>
    <row r="230" spans="1:255" x14ac:dyDescent="0.2">
      <c r="A230" s="2">
        <f t="shared" si="7"/>
        <v>228</v>
      </c>
      <c r="B230" s="4" t="s">
        <v>170</v>
      </c>
      <c r="C230" s="11">
        <v>36711</v>
      </c>
      <c r="D230" s="34">
        <v>99.857954545454547</v>
      </c>
      <c r="E230" s="34">
        <v>100</v>
      </c>
      <c r="F230" s="34">
        <v>100</v>
      </c>
      <c r="G230" s="31">
        <v>99.860724233983291</v>
      </c>
      <c r="H230" s="31">
        <v>100</v>
      </c>
      <c r="I230" s="31">
        <v>94.806924101198405</v>
      </c>
      <c r="J230" s="31">
        <v>96.458923512747873</v>
      </c>
      <c r="K230" s="31">
        <v>90.482233502538065</v>
      </c>
      <c r="L230" s="31">
        <v>100</v>
      </c>
      <c r="M230" s="31"/>
      <c r="N230" s="31"/>
      <c r="O230" s="31"/>
      <c r="P230" s="41">
        <f t="shared" si="6"/>
        <v>97.940751099546915</v>
      </c>
    </row>
    <row r="231" spans="1:255" x14ac:dyDescent="0.2">
      <c r="A231" s="2">
        <f t="shared" si="7"/>
        <v>229</v>
      </c>
      <c r="B231" s="4" t="s">
        <v>316</v>
      </c>
      <c r="C231" s="11">
        <v>36880</v>
      </c>
      <c r="D231" s="35"/>
      <c r="E231" s="33"/>
      <c r="F231" s="34">
        <v>86.451301832208287</v>
      </c>
      <c r="G231" s="31">
        <v>88.70292887029288</v>
      </c>
      <c r="H231" s="31">
        <v>83.813443072702327</v>
      </c>
      <c r="I231" s="31"/>
      <c r="J231" s="31">
        <v>99.862637362637358</v>
      </c>
      <c r="K231" s="31"/>
      <c r="L231" s="31"/>
      <c r="M231" s="31"/>
      <c r="N231" s="31"/>
      <c r="O231" s="31"/>
      <c r="P231" s="41">
        <f t="shared" si="6"/>
        <v>89.707577784460213</v>
      </c>
    </row>
    <row r="232" spans="1:255" x14ac:dyDescent="0.2">
      <c r="A232" s="2">
        <f t="shared" si="7"/>
        <v>230</v>
      </c>
      <c r="B232" s="4" t="s">
        <v>317</v>
      </c>
      <c r="C232" s="11">
        <v>36859</v>
      </c>
      <c r="D232" s="35"/>
      <c r="E232" s="33"/>
      <c r="F232" s="34">
        <v>86.88057040998217</v>
      </c>
      <c r="G232" s="31">
        <v>99.30362116991644</v>
      </c>
      <c r="H232" s="31">
        <v>99.321573948439621</v>
      </c>
      <c r="I232" s="31"/>
      <c r="J232" s="31">
        <v>99.79409746053534</v>
      </c>
      <c r="K232" s="31">
        <v>99.744572158365258</v>
      </c>
      <c r="L232" s="31">
        <v>99.849624060150376</v>
      </c>
      <c r="M232" s="31"/>
      <c r="N232" s="31"/>
      <c r="O232" s="31"/>
      <c r="P232" s="41">
        <f>IF(SUM(D232:O232)=0,"",AVERAGE(D232:O232))</f>
        <v>97.482343201231529</v>
      </c>
    </row>
    <row r="233" spans="1:255" x14ac:dyDescent="0.2">
      <c r="A233" s="2">
        <f t="shared" si="7"/>
        <v>231</v>
      </c>
      <c r="B233" s="4" t="s">
        <v>318</v>
      </c>
      <c r="C233" s="11">
        <v>36894</v>
      </c>
      <c r="D233" s="35"/>
      <c r="E233" s="33"/>
      <c r="F233" s="34">
        <v>95.491803278688522</v>
      </c>
      <c r="G233" s="31">
        <v>99.072847682119203</v>
      </c>
      <c r="H233" s="31">
        <v>99.714693295292435</v>
      </c>
      <c r="I233" s="31"/>
      <c r="J233" s="31">
        <v>99.79409746053534</v>
      </c>
      <c r="K233" s="31">
        <v>99.861878453038671</v>
      </c>
      <c r="L233" s="31"/>
      <c r="M233" s="31"/>
      <c r="N233" s="31"/>
      <c r="O233" s="31"/>
      <c r="P233" s="41">
        <f t="shared" si="6"/>
        <v>98.78706403393484</v>
      </c>
    </row>
    <row r="234" spans="1:255" x14ac:dyDescent="0.2">
      <c r="A234" s="2">
        <f t="shared" si="7"/>
        <v>232</v>
      </c>
      <c r="B234" s="4" t="s">
        <v>319</v>
      </c>
      <c r="C234" s="11">
        <v>36895</v>
      </c>
      <c r="D234" s="35"/>
      <c r="E234" s="33"/>
      <c r="F234" s="34">
        <v>95.051020408163268</v>
      </c>
      <c r="G234" s="31">
        <v>96.223776223776227</v>
      </c>
      <c r="H234" s="31">
        <v>93.55742296918767</v>
      </c>
      <c r="I234" s="31">
        <v>98.397863818424568</v>
      </c>
      <c r="J234" s="31">
        <v>99.857549857549856</v>
      </c>
      <c r="K234" s="31">
        <v>98.214285714285708</v>
      </c>
      <c r="L234" s="31"/>
      <c r="M234" s="31"/>
      <c r="N234" s="31"/>
      <c r="O234" s="31"/>
      <c r="P234" s="41">
        <f>IF(SUM(D234:O234)=0,"",AVERAGE(D234:O234))</f>
        <v>96.883653165231223</v>
      </c>
    </row>
    <row r="235" spans="1:255" x14ac:dyDescent="0.2">
      <c r="A235" s="2">
        <f t="shared" si="7"/>
        <v>233</v>
      </c>
      <c r="B235" s="4" t="s">
        <v>276</v>
      </c>
      <c r="C235" s="11">
        <v>36894</v>
      </c>
      <c r="D235" s="35"/>
      <c r="E235" s="33">
        <v>99.261689909762097</v>
      </c>
      <c r="F235" s="34">
        <v>99.462365591397855</v>
      </c>
      <c r="G235" s="31">
        <v>100</v>
      </c>
      <c r="H235" s="31">
        <v>100</v>
      </c>
      <c r="I235" s="31">
        <v>99.020979020979027</v>
      </c>
      <c r="J235" s="31">
        <v>98.389261744966447</v>
      </c>
      <c r="K235" s="31">
        <v>99.042407660738718</v>
      </c>
      <c r="L235" s="31">
        <v>100</v>
      </c>
      <c r="M235" s="31"/>
      <c r="N235" s="31"/>
      <c r="O235" s="31"/>
      <c r="P235" s="41">
        <f t="shared" si="6"/>
        <v>99.397087990980523</v>
      </c>
    </row>
    <row r="236" spans="1:255" x14ac:dyDescent="0.2">
      <c r="A236" s="2">
        <f t="shared" si="7"/>
        <v>234</v>
      </c>
      <c r="B236" s="4" t="s">
        <v>277</v>
      </c>
      <c r="C236" s="11">
        <v>36882</v>
      </c>
      <c r="D236" s="35"/>
      <c r="E236" s="33">
        <v>95.061728395061735</v>
      </c>
      <c r="F236" s="34">
        <v>98.382749326145557</v>
      </c>
      <c r="G236" s="31">
        <v>99.861303744798889</v>
      </c>
      <c r="H236" s="31">
        <v>97.03903095558546</v>
      </c>
      <c r="I236" s="31">
        <v>99.019607843137251</v>
      </c>
      <c r="J236" s="31">
        <v>100</v>
      </c>
      <c r="K236" s="31">
        <v>96.988906497622821</v>
      </c>
      <c r="L236" s="31">
        <v>99.861111111111114</v>
      </c>
      <c r="M236" s="31"/>
      <c r="N236" s="31"/>
      <c r="O236" s="31"/>
      <c r="P236" s="41">
        <f>IF(SUM(D236:O236)=0,"",AVERAGE(D236:O236))</f>
        <v>98.276804734182846</v>
      </c>
    </row>
    <row r="237" spans="1:255" x14ac:dyDescent="0.2">
      <c r="A237" s="2">
        <f t="shared" si="7"/>
        <v>235</v>
      </c>
      <c r="B237" s="4" t="s">
        <v>278</v>
      </c>
      <c r="C237" s="11">
        <v>36888</v>
      </c>
      <c r="D237" s="35"/>
      <c r="E237" s="33">
        <v>99.731543624161077</v>
      </c>
      <c r="F237" s="34">
        <v>99.741935483870961</v>
      </c>
      <c r="G237" s="31">
        <v>94.845360824742272</v>
      </c>
      <c r="H237" s="31">
        <v>97.442799461641997</v>
      </c>
      <c r="I237" s="31">
        <v>98.6013986013986</v>
      </c>
      <c r="J237" s="31">
        <v>99.596774193548384</v>
      </c>
      <c r="K237" s="31">
        <v>99.594046008119079</v>
      </c>
      <c r="L237" s="31">
        <v>98.15864022662889</v>
      </c>
      <c r="M237" s="31"/>
      <c r="N237" s="31"/>
      <c r="O237" s="31"/>
      <c r="P237" s="41">
        <f t="shared" si="6"/>
        <v>98.464062303013918</v>
      </c>
    </row>
    <row r="238" spans="1:255" x14ac:dyDescent="0.2">
      <c r="A238" s="2">
        <f t="shared" si="7"/>
        <v>236</v>
      </c>
      <c r="B238" s="4" t="s">
        <v>279</v>
      </c>
      <c r="C238" s="11">
        <v>36901</v>
      </c>
      <c r="D238" s="52"/>
      <c r="E238" s="33">
        <v>99.490229396771454</v>
      </c>
      <c r="F238" s="35">
        <v>97.574123989218322</v>
      </c>
      <c r="G238" s="31">
        <v>99.721835883171067</v>
      </c>
      <c r="H238" s="31">
        <v>100</v>
      </c>
      <c r="I238" s="31">
        <v>98.926174496644293</v>
      </c>
      <c r="J238" s="31">
        <v>99.439775910364148</v>
      </c>
      <c r="K238" s="31">
        <v>100</v>
      </c>
      <c r="L238" s="31">
        <v>100</v>
      </c>
      <c r="M238" s="31"/>
      <c r="N238" s="31"/>
      <c r="O238" s="31"/>
      <c r="P238" s="41">
        <f>IF(SUM(D238:O238)=0,"",AVERAGE(D238:O238))</f>
        <v>99.394017459521166</v>
      </c>
    </row>
    <row r="239" spans="1:255" x14ac:dyDescent="0.2">
      <c r="A239" s="2">
        <f t="shared" si="7"/>
        <v>237</v>
      </c>
      <c r="B239" s="4" t="s">
        <v>280</v>
      </c>
      <c r="C239" s="11">
        <v>36914</v>
      </c>
      <c r="D239" s="52"/>
      <c r="E239" s="33">
        <v>98.504027617951664</v>
      </c>
      <c r="F239" s="35">
        <v>99.871134020618555</v>
      </c>
      <c r="G239" s="31">
        <v>99.696509863429441</v>
      </c>
      <c r="H239" s="31">
        <v>99.730458221024264</v>
      </c>
      <c r="I239" s="31">
        <v>99.72027972027972</v>
      </c>
      <c r="J239" s="31">
        <v>100</v>
      </c>
      <c r="K239" s="31">
        <v>100</v>
      </c>
      <c r="L239" s="31">
        <v>100</v>
      </c>
      <c r="M239" s="31"/>
      <c r="N239" s="31"/>
      <c r="O239" s="31"/>
      <c r="P239" s="41">
        <f t="shared" si="6"/>
        <v>99.690301180412945</v>
      </c>
    </row>
    <row r="240" spans="1:255" x14ac:dyDescent="0.2">
      <c r="A240" s="2">
        <f t="shared" si="7"/>
        <v>238</v>
      </c>
      <c r="B240" s="4" t="s">
        <v>201</v>
      </c>
      <c r="C240" s="11">
        <v>36882</v>
      </c>
      <c r="D240" s="35">
        <v>73.76543209876543</v>
      </c>
      <c r="E240" s="33">
        <v>76.126126126126124</v>
      </c>
      <c r="F240" s="34">
        <v>71.212121212121218</v>
      </c>
      <c r="G240" s="31">
        <v>97.301349325337327</v>
      </c>
      <c r="H240" s="31">
        <v>99.591836734693871</v>
      </c>
      <c r="I240" s="31">
        <v>98.714285714285708</v>
      </c>
      <c r="J240" s="31">
        <v>92.953929539295387</v>
      </c>
      <c r="K240" s="31">
        <v>92.460881934566146</v>
      </c>
      <c r="L240" s="31">
        <v>97.89473684210526</v>
      </c>
      <c r="M240" s="31"/>
      <c r="N240" s="31"/>
      <c r="O240" s="31"/>
      <c r="P240" s="41">
        <f t="shared" si="6"/>
        <v>88.891188836366254</v>
      </c>
    </row>
    <row r="241" spans="1:16" x14ac:dyDescent="0.2">
      <c r="A241" s="2">
        <f t="shared" si="7"/>
        <v>239</v>
      </c>
      <c r="B241" s="4" t="s">
        <v>202</v>
      </c>
      <c r="C241" s="11">
        <v>36882</v>
      </c>
      <c r="D241" s="35">
        <v>90.277777777777771</v>
      </c>
      <c r="E241" s="33">
        <v>82.831325301204814</v>
      </c>
      <c r="F241" s="34">
        <v>95.148247978436657</v>
      </c>
      <c r="G241" s="31">
        <v>92.792792792792795</v>
      </c>
      <c r="H241" s="31">
        <v>99.179206566347474</v>
      </c>
      <c r="I241" s="31">
        <v>99.023709902370996</v>
      </c>
      <c r="J241" s="31">
        <v>98.358413132694935</v>
      </c>
      <c r="K241" s="31">
        <v>98.748261474269825</v>
      </c>
      <c r="L241" s="31">
        <v>99.858156028368796</v>
      </c>
      <c r="M241" s="31"/>
      <c r="N241" s="31"/>
      <c r="O241" s="31"/>
      <c r="P241" s="41">
        <f t="shared" si="6"/>
        <v>95.135321217140444</v>
      </c>
    </row>
    <row r="242" spans="1:16" x14ac:dyDescent="0.2">
      <c r="A242" s="2">
        <f t="shared" si="7"/>
        <v>240</v>
      </c>
      <c r="B242" s="4" t="s">
        <v>203</v>
      </c>
      <c r="C242" s="11">
        <v>36882</v>
      </c>
      <c r="D242" s="35">
        <v>71.207430340557281</v>
      </c>
      <c r="E242" s="33">
        <v>97.68160741885626</v>
      </c>
      <c r="F242" s="34">
        <v>100</v>
      </c>
      <c r="G242" s="31">
        <v>96.067415730337075</v>
      </c>
      <c r="H242" s="31">
        <v>93.513513513513516</v>
      </c>
      <c r="I242" s="31">
        <v>97.939560439560438</v>
      </c>
      <c r="J242" s="31">
        <v>98.758620689655174</v>
      </c>
      <c r="K242" s="31">
        <v>99.859154929577471</v>
      </c>
      <c r="L242" s="31">
        <v>99.860335195530723</v>
      </c>
      <c r="M242" s="31"/>
      <c r="N242" s="31"/>
      <c r="O242" s="31"/>
      <c r="P242" s="41">
        <f t="shared" si="6"/>
        <v>94.987515361954209</v>
      </c>
    </row>
    <row r="243" spans="1:16" x14ac:dyDescent="0.2">
      <c r="A243" s="2">
        <f t="shared" si="7"/>
        <v>241</v>
      </c>
      <c r="B243" s="4" t="s">
        <v>204</v>
      </c>
      <c r="C243" s="11">
        <v>36882</v>
      </c>
      <c r="D243" s="35">
        <v>91.744548286604356</v>
      </c>
      <c r="E243" s="33">
        <v>97.592295345104333</v>
      </c>
      <c r="F243" s="34">
        <v>100</v>
      </c>
      <c r="G243" s="31">
        <v>97.634069400630921</v>
      </c>
      <c r="H243" s="31">
        <v>99.319727891156461</v>
      </c>
      <c r="I243" s="31">
        <v>96.371552975326566</v>
      </c>
      <c r="J243" s="31">
        <v>95.212038303693575</v>
      </c>
      <c r="K243" s="31">
        <v>99.865047233468289</v>
      </c>
      <c r="L243" s="31">
        <v>99.718309859154928</v>
      </c>
      <c r="M243" s="31"/>
      <c r="N243" s="31"/>
      <c r="O243" s="31"/>
      <c r="P243" s="41">
        <f t="shared" si="6"/>
        <v>97.495287699459936</v>
      </c>
    </row>
    <row r="244" spans="1:16" x14ac:dyDescent="0.2">
      <c r="A244" s="2">
        <f t="shared" si="7"/>
        <v>242</v>
      </c>
      <c r="B244" s="4" t="s">
        <v>205</v>
      </c>
      <c r="C244" s="11">
        <v>36882</v>
      </c>
      <c r="D244" s="35">
        <v>88.180404354587864</v>
      </c>
      <c r="E244" s="33">
        <v>91.578947368421055</v>
      </c>
      <c r="F244" s="34">
        <v>99.612403100775197</v>
      </c>
      <c r="G244" s="31">
        <v>96.840442338072677</v>
      </c>
      <c r="H244" s="31">
        <v>98.787061994609161</v>
      </c>
      <c r="I244" s="31">
        <v>99.015471167369896</v>
      </c>
      <c r="J244" s="31">
        <v>98.605299860529982</v>
      </c>
      <c r="K244" s="31">
        <v>97.910863509749305</v>
      </c>
      <c r="L244" s="31">
        <v>100</v>
      </c>
      <c r="M244" s="31"/>
      <c r="N244" s="31"/>
      <c r="O244" s="31"/>
      <c r="P244" s="41">
        <f t="shared" si="6"/>
        <v>96.725654854901691</v>
      </c>
    </row>
    <row r="245" spans="1:16" x14ac:dyDescent="0.2">
      <c r="A245" s="2">
        <f t="shared" si="7"/>
        <v>243</v>
      </c>
      <c r="B245" s="4" t="s">
        <v>206</v>
      </c>
      <c r="C245" s="11">
        <v>36882</v>
      </c>
      <c r="D245" s="35">
        <v>93.086816720257232</v>
      </c>
      <c r="E245" s="33">
        <v>92.180451127819552</v>
      </c>
      <c r="F245" s="34">
        <v>90.933333333333337</v>
      </c>
      <c r="G245" s="31">
        <v>86.656441717791409</v>
      </c>
      <c r="H245" s="31">
        <v>94.635488308115541</v>
      </c>
      <c r="I245" s="31">
        <v>92.285298398835522</v>
      </c>
      <c r="J245" s="31">
        <v>93.646408839778999</v>
      </c>
      <c r="K245" s="31">
        <v>99.767981438515079</v>
      </c>
      <c r="L245" s="31">
        <v>99.484536082474222</v>
      </c>
      <c r="M245" s="31"/>
      <c r="N245" s="31"/>
      <c r="O245" s="31"/>
      <c r="P245" s="41">
        <f t="shared" si="6"/>
        <v>93.630750662991204</v>
      </c>
    </row>
    <row r="246" spans="1:16" x14ac:dyDescent="0.2">
      <c r="A246" s="2">
        <f t="shared" si="7"/>
        <v>244</v>
      </c>
      <c r="B246" s="4" t="s">
        <v>207</v>
      </c>
      <c r="C246" s="11">
        <v>36882</v>
      </c>
      <c r="D246" s="35">
        <v>99.354838709677423</v>
      </c>
      <c r="E246" s="33">
        <v>97.153024911032034</v>
      </c>
      <c r="F246" s="34">
        <v>99.865229110512132</v>
      </c>
      <c r="G246" s="31">
        <v>95.297805642633222</v>
      </c>
      <c r="H246" s="31">
        <v>100</v>
      </c>
      <c r="I246" s="31">
        <v>99.009900990099013</v>
      </c>
      <c r="J246" s="31">
        <v>98.358413132694935</v>
      </c>
      <c r="K246" s="31">
        <v>99.720670391061446</v>
      </c>
      <c r="L246" s="31">
        <v>93.75</v>
      </c>
      <c r="M246" s="31"/>
      <c r="N246" s="31"/>
      <c r="O246" s="31"/>
      <c r="P246" s="41">
        <f t="shared" si="6"/>
        <v>98.056653654190029</v>
      </c>
    </row>
    <row r="247" spans="1:16" x14ac:dyDescent="0.2">
      <c r="A247" s="2">
        <f t="shared" si="7"/>
        <v>245</v>
      </c>
      <c r="B247" s="4" t="s">
        <v>208</v>
      </c>
      <c r="C247" s="11">
        <v>36817</v>
      </c>
      <c r="D247" s="34">
        <v>99.859353023909989</v>
      </c>
      <c r="E247" s="34">
        <v>94.453248811410461</v>
      </c>
      <c r="F247" s="34">
        <v>97.286821705426362</v>
      </c>
      <c r="G247" s="31">
        <v>96.508379888268152</v>
      </c>
      <c r="H247" s="31">
        <v>99.860917941585541</v>
      </c>
      <c r="I247" s="31">
        <v>99.587345254470421</v>
      </c>
      <c r="J247" s="31">
        <v>100</v>
      </c>
      <c r="K247" s="31">
        <v>92.414664981036665</v>
      </c>
      <c r="L247" s="31">
        <v>99.25595238095238</v>
      </c>
      <c r="M247" s="31"/>
      <c r="N247" s="31"/>
      <c r="O247" s="31"/>
      <c r="P247" s="41">
        <f t="shared" si="6"/>
        <v>97.691853776339997</v>
      </c>
    </row>
    <row r="248" spans="1:16" x14ac:dyDescent="0.2">
      <c r="A248" s="2">
        <f t="shared" si="7"/>
        <v>246</v>
      </c>
      <c r="B248" s="4" t="s">
        <v>209</v>
      </c>
      <c r="C248" s="11">
        <v>36816</v>
      </c>
      <c r="D248" s="34">
        <v>93.539325842696627</v>
      </c>
      <c r="E248" s="34">
        <v>99.524564183835182</v>
      </c>
      <c r="F248" s="34">
        <v>99.483204134366929</v>
      </c>
      <c r="G248" s="31">
        <v>99.581589958159</v>
      </c>
      <c r="H248" s="31">
        <v>99.721448467966567</v>
      </c>
      <c r="I248" s="31">
        <v>99.586776859504127</v>
      </c>
      <c r="J248" s="31">
        <v>99.582753824756608</v>
      </c>
      <c r="K248" s="31">
        <v>99.747155499367892</v>
      </c>
      <c r="L248" s="31">
        <v>100</v>
      </c>
      <c r="M248" s="31"/>
      <c r="N248" s="31"/>
      <c r="O248" s="31"/>
      <c r="P248" s="41">
        <f t="shared" si="6"/>
        <v>98.974090974516983</v>
      </c>
    </row>
    <row r="249" spans="1:16" x14ac:dyDescent="0.2">
      <c r="A249" s="2">
        <f t="shared" si="7"/>
        <v>247</v>
      </c>
      <c r="B249" s="4" t="s">
        <v>210</v>
      </c>
      <c r="C249" s="11">
        <v>36818</v>
      </c>
      <c r="D249" s="34">
        <v>76.511954992967645</v>
      </c>
      <c r="E249" s="34">
        <v>99.68304278922345</v>
      </c>
      <c r="F249" s="34">
        <v>100</v>
      </c>
      <c r="G249" s="31">
        <v>99.581005586592184</v>
      </c>
      <c r="H249" s="31">
        <v>99.721835883171067</v>
      </c>
      <c r="I249" s="31">
        <v>97.933884297520663</v>
      </c>
      <c r="J249" s="31">
        <v>90.820584144645338</v>
      </c>
      <c r="K249" s="31">
        <v>93.037974683544306</v>
      </c>
      <c r="L249" s="31">
        <v>99.85163204747775</v>
      </c>
      <c r="M249" s="31"/>
      <c r="N249" s="31"/>
      <c r="O249" s="31"/>
      <c r="P249" s="41">
        <f t="shared" si="6"/>
        <v>95.237990491682496</v>
      </c>
    </row>
    <row r="250" spans="1:16" x14ac:dyDescent="0.2">
      <c r="A250" s="2">
        <f t="shared" si="7"/>
        <v>248</v>
      </c>
      <c r="B250" s="4" t="s">
        <v>215</v>
      </c>
      <c r="C250" s="11">
        <v>36831</v>
      </c>
      <c r="D250" s="34">
        <v>92.991913746630729</v>
      </c>
      <c r="E250" s="34">
        <v>99.68304278922345</v>
      </c>
      <c r="F250" s="34">
        <v>99.870967741935488</v>
      </c>
      <c r="G250" s="31">
        <v>99.709724238026126</v>
      </c>
      <c r="H250" s="31">
        <v>100</v>
      </c>
      <c r="I250" s="31">
        <v>99.571428571428569</v>
      </c>
      <c r="J250" s="31">
        <v>99.865771812080538</v>
      </c>
      <c r="K250" s="31">
        <v>98.110661268556001</v>
      </c>
      <c r="L250" s="31">
        <v>97.622377622377627</v>
      </c>
      <c r="M250" s="31"/>
      <c r="N250" s="31"/>
      <c r="O250" s="31"/>
      <c r="P250" s="41">
        <f t="shared" si="6"/>
        <v>98.602876421139825</v>
      </c>
    </row>
    <row r="251" spans="1:16" x14ac:dyDescent="0.2">
      <c r="A251" s="2">
        <f t="shared" si="7"/>
        <v>249</v>
      </c>
      <c r="B251" s="4" t="s">
        <v>211</v>
      </c>
      <c r="C251" s="11">
        <v>36830</v>
      </c>
      <c r="D251" s="34">
        <v>99.730458221024264</v>
      </c>
      <c r="E251" s="34">
        <v>95.993589743589737</v>
      </c>
      <c r="F251" s="34">
        <v>97.9381443298969</v>
      </c>
      <c r="G251" s="31">
        <v>98.984034833091442</v>
      </c>
      <c r="H251" s="31">
        <v>97.574123989218322</v>
      </c>
      <c r="I251" s="31">
        <v>99.280575539568346</v>
      </c>
      <c r="J251" s="31">
        <v>97.954545454545453</v>
      </c>
      <c r="K251" s="31">
        <v>100</v>
      </c>
      <c r="L251" s="31">
        <v>99.438990182328197</v>
      </c>
      <c r="M251" s="31"/>
      <c r="N251" s="31"/>
      <c r="O251" s="31"/>
      <c r="P251" s="41">
        <f t="shared" ref="P251:P257" si="9">IF(SUM(D251:O251)=0,"",AVERAGE(D251:O251))</f>
        <v>98.543829143695859</v>
      </c>
    </row>
    <row r="252" spans="1:16" x14ac:dyDescent="0.2">
      <c r="A252" s="2">
        <f t="shared" si="7"/>
        <v>250</v>
      </c>
      <c r="B252" s="4" t="s">
        <v>212</v>
      </c>
      <c r="C252" s="11">
        <v>36825</v>
      </c>
      <c r="D252" s="34">
        <v>94.803370786516851</v>
      </c>
      <c r="E252" s="34">
        <v>99.682539682539684</v>
      </c>
      <c r="F252" s="34">
        <v>99.741602067183464</v>
      </c>
      <c r="G252" s="31">
        <v>96.513249651324969</v>
      </c>
      <c r="H252" s="31">
        <v>99.85994397759103</v>
      </c>
      <c r="I252" s="31">
        <v>99.449793672627237</v>
      </c>
      <c r="J252" s="31">
        <v>98.887343532684284</v>
      </c>
      <c r="K252" s="31">
        <v>100</v>
      </c>
      <c r="L252" s="31">
        <v>99.703264094955486</v>
      </c>
      <c r="M252" s="31"/>
      <c r="N252" s="31"/>
      <c r="O252" s="31"/>
      <c r="P252" s="41">
        <f t="shared" si="9"/>
        <v>98.737900829491451</v>
      </c>
    </row>
    <row r="253" spans="1:16" x14ac:dyDescent="0.2">
      <c r="A253" s="2">
        <f t="shared" si="7"/>
        <v>251</v>
      </c>
      <c r="B253" s="4" t="s">
        <v>213</v>
      </c>
      <c r="C253" s="11">
        <v>36824</v>
      </c>
      <c r="D253" s="34">
        <v>93.117977528089881</v>
      </c>
      <c r="E253" s="34">
        <v>99.366085578446913</v>
      </c>
      <c r="F253" s="34">
        <v>100</v>
      </c>
      <c r="G253" s="31">
        <v>100</v>
      </c>
      <c r="H253" s="31">
        <v>99.30362116991644</v>
      </c>
      <c r="I253" s="31">
        <v>92.159559834938108</v>
      </c>
      <c r="J253" s="31">
        <v>99.582753824756608</v>
      </c>
      <c r="K253" s="31">
        <v>80.559085133418051</v>
      </c>
      <c r="L253" s="31">
        <v>99.851851851851848</v>
      </c>
      <c r="M253" s="31"/>
      <c r="N253" s="31"/>
      <c r="O253" s="31"/>
      <c r="P253" s="41">
        <f t="shared" si="9"/>
        <v>95.993437213490878</v>
      </c>
    </row>
    <row r="254" spans="1:16" x14ac:dyDescent="0.2">
      <c r="A254" s="2">
        <f t="shared" si="7"/>
        <v>252</v>
      </c>
      <c r="B254" s="4" t="s">
        <v>214</v>
      </c>
      <c r="C254" s="11">
        <v>36823</v>
      </c>
      <c r="D254" s="34">
        <v>93.389592123769333</v>
      </c>
      <c r="E254" s="34">
        <v>94.285714285714292</v>
      </c>
      <c r="F254" s="34">
        <v>93.290322580645167</v>
      </c>
      <c r="G254" s="31">
        <v>99.581005586592184</v>
      </c>
      <c r="H254" s="31">
        <v>95.543175487465177</v>
      </c>
      <c r="I254" s="31">
        <v>99.037138927097658</v>
      </c>
      <c r="J254" s="31">
        <v>100</v>
      </c>
      <c r="K254" s="31">
        <v>98.481012658227854</v>
      </c>
      <c r="L254" s="31">
        <v>99.851851851851848</v>
      </c>
      <c r="M254" s="31"/>
      <c r="N254" s="31"/>
      <c r="O254" s="31"/>
      <c r="P254" s="41">
        <f t="shared" si="9"/>
        <v>97.051090389040397</v>
      </c>
    </row>
    <row r="255" spans="1:16" x14ac:dyDescent="0.2">
      <c r="A255" s="2">
        <f t="shared" si="7"/>
        <v>253</v>
      </c>
      <c r="B255" s="4" t="s">
        <v>216</v>
      </c>
      <c r="C255" s="11">
        <v>36824</v>
      </c>
      <c r="D255" s="34">
        <v>92.816901408450704</v>
      </c>
      <c r="E255" s="34">
        <v>97.78129952456419</v>
      </c>
      <c r="F255" s="34">
        <v>100</v>
      </c>
      <c r="G255" s="31">
        <v>99.163179916317986</v>
      </c>
      <c r="H255" s="31">
        <v>99.860917941585541</v>
      </c>
      <c r="I255" s="31">
        <v>98.071625344352611</v>
      </c>
      <c r="J255" s="31">
        <v>100</v>
      </c>
      <c r="K255" s="31">
        <v>100</v>
      </c>
      <c r="L255" s="31">
        <v>100</v>
      </c>
      <c r="M255" s="31"/>
      <c r="N255" s="31"/>
      <c r="O255" s="31"/>
      <c r="P255" s="41">
        <f t="shared" si="9"/>
        <v>98.632658237252329</v>
      </c>
    </row>
    <row r="256" spans="1:16" x14ac:dyDescent="0.2">
      <c r="A256" s="2">
        <f t="shared" si="7"/>
        <v>254</v>
      </c>
      <c r="B256" s="4" t="s">
        <v>195</v>
      </c>
      <c r="C256" s="11">
        <v>36809</v>
      </c>
      <c r="D256" s="34"/>
      <c r="E256" s="34">
        <v>97.067901234567898</v>
      </c>
      <c r="F256" s="34">
        <v>99.597855227882036</v>
      </c>
      <c r="G256" s="31">
        <v>99.002849002849004</v>
      </c>
      <c r="H256" s="31">
        <v>100</v>
      </c>
      <c r="I256" s="31">
        <v>100</v>
      </c>
      <c r="J256" s="31">
        <v>100</v>
      </c>
      <c r="K256" s="31">
        <v>100</v>
      </c>
      <c r="L256" s="31">
        <v>100</v>
      </c>
      <c r="M256" s="31"/>
      <c r="N256" s="31"/>
      <c r="O256" s="31"/>
      <c r="P256" s="41">
        <f t="shared" si="9"/>
        <v>99.458575683162366</v>
      </c>
    </row>
    <row r="257" spans="1:16" x14ac:dyDescent="0.2">
      <c r="A257" s="2">
        <f t="shared" si="7"/>
        <v>255</v>
      </c>
      <c r="B257" s="4" t="s">
        <v>238</v>
      </c>
      <c r="C257" s="11">
        <v>36845</v>
      </c>
      <c r="D257" s="33">
        <v>95.441595441595439</v>
      </c>
      <c r="E257" s="34">
        <v>99.706744868035187</v>
      </c>
      <c r="F257" s="34">
        <v>99.72789115646259</v>
      </c>
      <c r="G257" s="31">
        <v>100</v>
      </c>
      <c r="H257" s="31">
        <v>100</v>
      </c>
      <c r="I257" s="31">
        <v>97.326203208556151</v>
      </c>
      <c r="J257" s="31">
        <v>99.16083916083916</v>
      </c>
      <c r="K257" s="31">
        <v>100</v>
      </c>
      <c r="L257" s="31">
        <v>99.727148703956345</v>
      </c>
      <c r="M257" s="31"/>
      <c r="N257" s="31"/>
      <c r="O257" s="31"/>
      <c r="P257" s="41">
        <f t="shared" si="9"/>
        <v>99.01004694882721</v>
      </c>
    </row>
    <row r="258" spans="1:16" x14ac:dyDescent="0.2">
      <c r="A258" s="2">
        <f t="shared" si="7"/>
        <v>256</v>
      </c>
      <c r="B258" s="4" t="s">
        <v>266</v>
      </c>
      <c r="C258" s="11">
        <v>36986</v>
      </c>
      <c r="D258" s="52"/>
      <c r="E258" s="52"/>
      <c r="F258" s="52"/>
      <c r="G258" s="33">
        <v>92.691029900332225</v>
      </c>
      <c r="H258" s="33">
        <v>94.857916102841671</v>
      </c>
      <c r="I258" s="31">
        <v>98.534201954397389</v>
      </c>
      <c r="J258" s="31">
        <v>88.738127544097694</v>
      </c>
      <c r="K258" s="31">
        <v>90.973201692524682</v>
      </c>
      <c r="L258" s="31">
        <v>95.863052781740365</v>
      </c>
      <c r="M258" s="31"/>
      <c r="N258" s="31"/>
      <c r="O258" s="31"/>
      <c r="P258" s="41">
        <f>IF(SUM(I258:O258)=0,"",AVERAGE(I258:O258))</f>
        <v>93.527145993190032</v>
      </c>
    </row>
    <row r="259" spans="1:16" x14ac:dyDescent="0.2">
      <c r="A259" s="2">
        <f t="shared" si="7"/>
        <v>257</v>
      </c>
      <c r="B259" s="4" t="s">
        <v>267</v>
      </c>
      <c r="C259" s="11">
        <v>36992</v>
      </c>
      <c r="D259" s="52"/>
      <c r="E259" s="52"/>
      <c r="F259" s="52"/>
      <c r="G259" s="33">
        <v>99.587628865979383</v>
      </c>
      <c r="H259" s="33">
        <v>98.785425101214571</v>
      </c>
      <c r="I259" s="31">
        <v>99.861303744798889</v>
      </c>
      <c r="J259" s="31">
        <v>99.865771812080538</v>
      </c>
      <c r="K259" s="31">
        <v>100</v>
      </c>
      <c r="L259" s="31">
        <v>96.774193548387103</v>
      </c>
      <c r="M259" s="31"/>
      <c r="N259" s="31"/>
      <c r="O259" s="31"/>
      <c r="P259" s="41">
        <f>IF(SUM(I259:O259)=0,"",AVERAGE(I259:O259))</f>
        <v>99.125317276316622</v>
      </c>
    </row>
    <row r="260" spans="1:16" x14ac:dyDescent="0.2">
      <c r="A260" s="2">
        <f t="shared" si="7"/>
        <v>258</v>
      </c>
      <c r="B260" s="4" t="s">
        <v>268</v>
      </c>
      <c r="C260" s="11">
        <v>36990</v>
      </c>
      <c r="D260" s="52"/>
      <c r="E260" s="52"/>
      <c r="F260" s="52"/>
      <c r="G260" s="33">
        <v>97.211155378486055</v>
      </c>
      <c r="H260" s="33">
        <v>97.705802968960867</v>
      </c>
      <c r="I260" s="31">
        <v>95.744680851063833</v>
      </c>
      <c r="J260" s="31">
        <v>81.534090909090907</v>
      </c>
      <c r="K260" s="31">
        <v>93.360433604336038</v>
      </c>
      <c r="L260" s="31">
        <v>95.532646048109967</v>
      </c>
      <c r="M260" s="31"/>
      <c r="N260" s="31"/>
      <c r="O260" s="31"/>
      <c r="P260" s="41">
        <f>IF(SUM(I260:O260)=0,"",AVERAGE(I260:O260))</f>
        <v>91.542962853150186</v>
      </c>
    </row>
    <row r="261" spans="1:16" x14ac:dyDescent="0.2">
      <c r="A261" s="2">
        <f t="shared" si="7"/>
        <v>259</v>
      </c>
      <c r="B261" s="4" t="s">
        <v>273</v>
      </c>
      <c r="C261" s="11">
        <v>36974</v>
      </c>
      <c r="D261" s="52"/>
      <c r="E261" s="52"/>
      <c r="F261" s="33">
        <v>88.942307692307693</v>
      </c>
      <c r="G261" s="33">
        <v>95.542347696879645</v>
      </c>
      <c r="H261" s="31">
        <v>99.737532808398953</v>
      </c>
      <c r="I261" s="31">
        <v>99.855907780979834</v>
      </c>
      <c r="J261" s="31">
        <v>99.864130434782609</v>
      </c>
      <c r="K261" s="31">
        <v>98.497267759562845</v>
      </c>
      <c r="L261" s="31">
        <v>77.333333333333329</v>
      </c>
      <c r="M261" s="31"/>
      <c r="N261" s="31"/>
      <c r="O261" s="31"/>
      <c r="P261" s="41">
        <f>IF(SUM(H261:O261)=0,"",AVERAGE(H261:O261))</f>
        <v>95.0576344234115</v>
      </c>
    </row>
    <row r="262" spans="1:16" x14ac:dyDescent="0.2">
      <c r="A262" s="2">
        <f t="shared" ref="A262:A325" si="10">A261+1</f>
        <v>260</v>
      </c>
      <c r="B262" s="4" t="s">
        <v>272</v>
      </c>
      <c r="C262" s="11">
        <v>36972</v>
      </c>
      <c r="D262" s="52"/>
      <c r="E262" s="52"/>
      <c r="F262" s="33">
        <v>99.637681159420296</v>
      </c>
      <c r="G262" s="33">
        <v>97.395079594790161</v>
      </c>
      <c r="H262" s="31">
        <v>99.327956989247312</v>
      </c>
      <c r="I262" s="31">
        <v>99.583333333333329</v>
      </c>
      <c r="J262" s="31">
        <v>97.668038408779154</v>
      </c>
      <c r="K262" s="31">
        <v>91.736694677871142</v>
      </c>
      <c r="L262" s="31"/>
      <c r="M262" s="31"/>
      <c r="N262" s="31"/>
      <c r="O262" s="31"/>
      <c r="P262" s="41">
        <f>IF(SUM(H262:O262)=0,"",AVERAGE(H262:O262))</f>
        <v>97.079005852307731</v>
      </c>
    </row>
    <row r="263" spans="1:16" x14ac:dyDescent="0.2">
      <c r="A263" s="2">
        <f t="shared" si="10"/>
        <v>261</v>
      </c>
      <c r="B263" s="4" t="s">
        <v>271</v>
      </c>
      <c r="C263" s="11">
        <v>36971</v>
      </c>
      <c r="D263" s="52"/>
      <c r="E263" s="52"/>
      <c r="F263" s="33">
        <v>99.667774086378742</v>
      </c>
      <c r="G263" s="33">
        <v>100</v>
      </c>
      <c r="H263" s="31">
        <v>100</v>
      </c>
      <c r="I263" s="31">
        <v>99.7229916897507</v>
      </c>
      <c r="J263" s="31">
        <v>99.591836734693871</v>
      </c>
      <c r="K263" s="31">
        <v>97.959183673469383</v>
      </c>
      <c r="L263" s="31">
        <v>92.753623188405797</v>
      </c>
      <c r="M263" s="31"/>
      <c r="N263" s="31"/>
      <c r="O263" s="31"/>
      <c r="P263" s="41">
        <f>IF(SUM(H263:O263)=0,"",AVERAGE(H263:O263))</f>
        <v>98.005527057263947</v>
      </c>
    </row>
    <row r="264" spans="1:16" x14ac:dyDescent="0.2">
      <c r="A264" s="2">
        <f t="shared" si="10"/>
        <v>262</v>
      </c>
      <c r="B264" s="4" t="s">
        <v>270</v>
      </c>
      <c r="C264" s="11">
        <v>36970</v>
      </c>
      <c r="D264" s="52"/>
      <c r="E264" s="52"/>
      <c r="F264" s="33">
        <v>94.078947368421055</v>
      </c>
      <c r="G264" s="33">
        <v>99.85507246376811</v>
      </c>
      <c r="H264" s="31">
        <v>100</v>
      </c>
      <c r="I264" s="31">
        <v>99.861303744798889</v>
      </c>
      <c r="J264" s="31">
        <v>100</v>
      </c>
      <c r="K264" s="31">
        <v>98.0528511821975</v>
      </c>
      <c r="L264" s="31">
        <v>97.346368715083798</v>
      </c>
      <c r="M264" s="31"/>
      <c r="N264" s="31"/>
      <c r="O264" s="31"/>
      <c r="P264" s="41">
        <f>IF(SUM(H264:O264)=0,"",AVERAGE(H264:O264))</f>
        <v>99.05210472841604</v>
      </c>
    </row>
    <row r="265" spans="1:16" x14ac:dyDescent="0.2">
      <c r="A265" s="2">
        <f t="shared" si="10"/>
        <v>263</v>
      </c>
      <c r="B265" s="4" t="s">
        <v>269</v>
      </c>
      <c r="C265" s="11">
        <v>36971</v>
      </c>
      <c r="D265" s="52"/>
      <c r="E265" s="52"/>
      <c r="F265" s="33">
        <v>91.397849462365599</v>
      </c>
      <c r="G265" s="33">
        <v>99.565217391304344</v>
      </c>
      <c r="H265" s="31">
        <v>99.865410497981159</v>
      </c>
      <c r="I265" s="31">
        <v>94.846796657381617</v>
      </c>
      <c r="J265" s="31">
        <v>100</v>
      </c>
      <c r="K265" s="31">
        <v>98.196948682385582</v>
      </c>
      <c r="L265" s="31">
        <v>97.489539748953973</v>
      </c>
      <c r="M265" s="31"/>
      <c r="N265" s="31"/>
      <c r="O265" s="31"/>
      <c r="P265" s="41">
        <f>IF(SUM(H265:O265)=0,"",AVERAGE(H265:O265))</f>
        <v>98.079739117340466</v>
      </c>
    </row>
    <row r="266" spans="1:16" x14ac:dyDescent="0.2">
      <c r="A266" s="2">
        <f t="shared" si="10"/>
        <v>264</v>
      </c>
      <c r="B266" s="4" t="s">
        <v>196</v>
      </c>
      <c r="C266" s="11">
        <v>36882</v>
      </c>
      <c r="D266" s="35">
        <v>99.370409233997904</v>
      </c>
      <c r="E266" s="33">
        <v>98.964497041420117</v>
      </c>
      <c r="F266" s="34">
        <v>99.870967741935488</v>
      </c>
      <c r="G266" s="31">
        <v>98.044692737430168</v>
      </c>
      <c r="H266" s="31">
        <v>99.441340782122907</v>
      </c>
      <c r="I266" s="31">
        <v>98.503401360544217</v>
      </c>
      <c r="J266" s="31">
        <v>97.768479776847983</v>
      </c>
      <c r="K266" s="31">
        <v>100</v>
      </c>
      <c r="L266" s="31">
        <v>98.961424332344208</v>
      </c>
      <c r="M266" s="31"/>
      <c r="N266" s="31"/>
      <c r="O266" s="31"/>
      <c r="P266" s="41">
        <f>IF(SUM(F266:O266)=0,"",AVERAGE(F266:O266))</f>
        <v>98.941472390174994</v>
      </c>
    </row>
    <row r="267" spans="1:16" x14ac:dyDescent="0.2">
      <c r="A267" s="2">
        <f t="shared" si="10"/>
        <v>265</v>
      </c>
      <c r="B267" s="4" t="s">
        <v>197</v>
      </c>
      <c r="C267" s="11">
        <v>36797</v>
      </c>
      <c r="D267" s="34">
        <v>99.719887955182074</v>
      </c>
      <c r="E267" s="34">
        <v>99.701492537313428</v>
      </c>
      <c r="F267" s="34">
        <v>99.739243807040424</v>
      </c>
      <c r="G267" s="31">
        <v>99.860724233983291</v>
      </c>
      <c r="H267" s="31">
        <v>98.607242339832865</v>
      </c>
      <c r="I267" s="31">
        <v>100</v>
      </c>
      <c r="J267" s="31">
        <v>97.350069735006969</v>
      </c>
      <c r="K267" s="31">
        <v>100</v>
      </c>
      <c r="L267" s="31">
        <v>99.851411589895989</v>
      </c>
      <c r="M267" s="31"/>
      <c r="N267" s="31"/>
      <c r="O267" s="31"/>
      <c r="P267" s="41">
        <f>IF(SUM(D267:O267)=0,"",AVERAGE(D267:O267))</f>
        <v>99.425563577583887</v>
      </c>
    </row>
    <row r="268" spans="1:16" x14ac:dyDescent="0.2">
      <c r="A268" s="2">
        <f t="shared" si="10"/>
        <v>266</v>
      </c>
      <c r="B268" s="4" t="s">
        <v>198</v>
      </c>
      <c r="C268" s="11">
        <v>36796</v>
      </c>
      <c r="D268" s="34">
        <v>99.85994397759103</v>
      </c>
      <c r="E268" s="34">
        <v>99.850968703427725</v>
      </c>
      <c r="F268" s="34">
        <v>100</v>
      </c>
      <c r="G268" s="31">
        <v>99.860917941585541</v>
      </c>
      <c r="H268" s="31">
        <v>100</v>
      </c>
      <c r="I268" s="31">
        <v>99.465240641711233</v>
      </c>
      <c r="J268" s="31">
        <v>96.229050279329613</v>
      </c>
      <c r="K268" s="31">
        <v>99.873577749683946</v>
      </c>
      <c r="L268" s="31">
        <v>99.109792284866472</v>
      </c>
      <c r="M268" s="31"/>
      <c r="N268" s="31"/>
      <c r="O268" s="31"/>
      <c r="P268" s="41">
        <f>IF(SUM(D268:O268)=0,"",AVERAGE(D268:O268))</f>
        <v>99.361054619799503</v>
      </c>
    </row>
    <row r="269" spans="1:16" x14ac:dyDescent="0.2">
      <c r="A269" s="2">
        <f t="shared" si="10"/>
        <v>267</v>
      </c>
      <c r="B269" s="4" t="s">
        <v>300</v>
      </c>
      <c r="C269" s="11">
        <v>36983</v>
      </c>
      <c r="D269" s="52"/>
      <c r="E269" s="52"/>
      <c r="F269" s="52"/>
      <c r="G269" s="33"/>
      <c r="H269" s="33"/>
      <c r="I269" s="31">
        <v>94.324194324194323</v>
      </c>
      <c r="J269" s="31">
        <v>96.021947873799732</v>
      </c>
      <c r="K269" s="31">
        <v>92.452830188679243</v>
      </c>
      <c r="L269" s="31">
        <v>75.533428165007109</v>
      </c>
      <c r="M269" s="31"/>
      <c r="N269" s="31"/>
      <c r="O269" s="31"/>
      <c r="P269" s="41">
        <f>IF(SUM(I269:O269)=0,"",AVERAGE(I269:O269))</f>
        <v>89.583100137920098</v>
      </c>
    </row>
    <row r="270" spans="1:16" x14ac:dyDescent="0.2">
      <c r="A270" s="2">
        <f t="shared" si="10"/>
        <v>268</v>
      </c>
      <c r="B270" s="4" t="s">
        <v>301</v>
      </c>
      <c r="C270" s="11">
        <v>36979</v>
      </c>
      <c r="D270" s="52"/>
      <c r="E270" s="52"/>
      <c r="F270" s="52"/>
      <c r="G270" s="33"/>
      <c r="H270" s="33"/>
      <c r="I270" s="31">
        <v>95.460674157303373</v>
      </c>
      <c r="J270" s="31">
        <v>97.162162162162161</v>
      </c>
      <c r="K270" s="31">
        <v>96.63978494623656</v>
      </c>
      <c r="L270" s="31">
        <v>95.682451253481901</v>
      </c>
      <c r="M270" s="31"/>
      <c r="N270" s="31"/>
      <c r="O270" s="31"/>
      <c r="P270" s="41">
        <f>IF(SUM(I270:O270)=0,"",AVERAGE(I270:O270))</f>
        <v>96.236268129796002</v>
      </c>
    </row>
    <row r="271" spans="1:16" x14ac:dyDescent="0.2">
      <c r="A271" s="2">
        <f t="shared" si="10"/>
        <v>269</v>
      </c>
      <c r="B271" s="4" t="s">
        <v>299</v>
      </c>
      <c r="C271" s="11">
        <v>36985</v>
      </c>
      <c r="D271" s="52"/>
      <c r="E271" s="52"/>
      <c r="F271" s="52"/>
      <c r="G271" s="33">
        <v>90.369181380417331</v>
      </c>
      <c r="H271" s="33">
        <v>98.097826086956516</v>
      </c>
      <c r="I271" s="31">
        <v>98.324022346368722</v>
      </c>
      <c r="J271" s="31">
        <v>98.652291105121293</v>
      </c>
      <c r="K271" s="31">
        <v>99.865410497981159</v>
      </c>
      <c r="L271" s="31">
        <v>93.055555555555557</v>
      </c>
      <c r="M271" s="31"/>
      <c r="N271" s="31"/>
      <c r="O271" s="31"/>
      <c r="P271" s="41">
        <f>IF(SUM(I271:O271)=0,"",AVERAGE(I271:O271))</f>
        <v>97.474319876256672</v>
      </c>
    </row>
    <row r="272" spans="1:16" x14ac:dyDescent="0.2">
      <c r="A272" s="2">
        <f t="shared" si="10"/>
        <v>270</v>
      </c>
      <c r="B272" s="4" t="s">
        <v>302</v>
      </c>
      <c r="C272" s="11">
        <v>36889</v>
      </c>
      <c r="D272" s="33">
        <v>99.033816425120776</v>
      </c>
      <c r="E272" s="33">
        <v>96.101949025487258</v>
      </c>
      <c r="F272" s="34">
        <v>99.354005167958661</v>
      </c>
      <c r="G272" s="31">
        <v>100</v>
      </c>
      <c r="H272" s="31">
        <v>99.860529986052995</v>
      </c>
      <c r="I272" s="31">
        <v>79.442508710801391</v>
      </c>
      <c r="J272" s="31">
        <v>94.177583697234354</v>
      </c>
      <c r="K272" s="31">
        <v>99.865771812080538</v>
      </c>
      <c r="L272" s="31">
        <v>99.860724233983291</v>
      </c>
      <c r="M272" s="31"/>
      <c r="N272" s="31"/>
      <c r="O272" s="31"/>
      <c r="P272" s="41">
        <f t="shared" ref="P272:P287" si="11">IF(SUM(F272:O272)=0,"",AVERAGE(F272:O272))</f>
        <v>96.080160515444476</v>
      </c>
    </row>
    <row r="273" spans="1:16" x14ac:dyDescent="0.2">
      <c r="A273" s="2">
        <f t="shared" si="10"/>
        <v>271</v>
      </c>
      <c r="B273" s="4" t="s">
        <v>303</v>
      </c>
      <c r="C273" s="11">
        <v>36889</v>
      </c>
      <c r="D273" s="33">
        <v>83.168316831683171</v>
      </c>
      <c r="E273" s="33">
        <v>99.550224887556226</v>
      </c>
      <c r="F273" s="34">
        <v>94.573643410852711</v>
      </c>
      <c r="G273" s="31">
        <v>85.89385474860336</v>
      </c>
      <c r="H273" s="31">
        <v>100</v>
      </c>
      <c r="I273" s="31">
        <v>85.306122448979593</v>
      </c>
      <c r="J273" s="31">
        <v>98.186889818688982</v>
      </c>
      <c r="K273" s="31">
        <v>100</v>
      </c>
      <c r="L273" s="31">
        <v>95.223880597014926</v>
      </c>
      <c r="M273" s="31"/>
      <c r="N273" s="31"/>
      <c r="O273" s="31"/>
      <c r="P273" s="41">
        <f t="shared" si="11"/>
        <v>94.169198717734233</v>
      </c>
    </row>
    <row r="274" spans="1:16" x14ac:dyDescent="0.2">
      <c r="A274" s="2">
        <f t="shared" si="10"/>
        <v>272</v>
      </c>
      <c r="B274" s="4" t="s">
        <v>358</v>
      </c>
      <c r="C274" s="11">
        <v>37077</v>
      </c>
      <c r="D274" s="52"/>
      <c r="E274" s="52"/>
      <c r="F274" s="52"/>
      <c r="G274" s="52"/>
      <c r="H274" s="52"/>
      <c r="I274" s="52"/>
      <c r="J274" s="33"/>
      <c r="K274" s="33">
        <v>79.461034231609617</v>
      </c>
      <c r="L274" s="31">
        <v>98.887343532684284</v>
      </c>
      <c r="M274" s="31"/>
      <c r="N274" s="31"/>
      <c r="O274" s="31"/>
      <c r="P274" s="41">
        <f>IF(SUM(L274:O274)=0,"",AVERAGE(L274:O274))</f>
        <v>98.887343532684284</v>
      </c>
    </row>
    <row r="275" spans="1:16" x14ac:dyDescent="0.2">
      <c r="A275" s="2">
        <f t="shared" si="10"/>
        <v>273</v>
      </c>
      <c r="B275" s="4" t="s">
        <v>359</v>
      </c>
      <c r="C275" s="11">
        <v>37077</v>
      </c>
      <c r="D275" s="52"/>
      <c r="E275" s="52"/>
      <c r="F275" s="52"/>
      <c r="G275" s="52"/>
      <c r="H275" s="52"/>
      <c r="I275" s="52"/>
      <c r="J275" s="33"/>
      <c r="K275" s="33">
        <v>73.792093704245971</v>
      </c>
      <c r="L275" s="31">
        <v>96.493688639551195</v>
      </c>
      <c r="M275" s="31"/>
      <c r="N275" s="31"/>
      <c r="O275" s="31"/>
      <c r="P275" s="41">
        <f>IF(SUM(L275:O275)=0,"",AVERAGE(L275:O275))</f>
        <v>96.493688639551195</v>
      </c>
    </row>
    <row r="276" spans="1:16" x14ac:dyDescent="0.2">
      <c r="A276" s="2">
        <f t="shared" si="10"/>
        <v>274</v>
      </c>
      <c r="B276" s="4" t="s">
        <v>360</v>
      </c>
      <c r="C276" s="11">
        <v>37023</v>
      </c>
      <c r="D276" s="52"/>
      <c r="E276" s="52"/>
      <c r="F276" s="52"/>
      <c r="G276" s="52"/>
      <c r="H276" s="52"/>
      <c r="I276" s="52"/>
      <c r="J276" s="33"/>
      <c r="K276" s="33">
        <v>56.051990251827782</v>
      </c>
      <c r="L276" s="31">
        <v>99.861111111111114</v>
      </c>
      <c r="M276" s="31"/>
      <c r="N276" s="31"/>
      <c r="O276" s="31"/>
      <c r="P276" s="41">
        <f>IF(SUM(L276:O276)=0,"",AVERAGE(L276:O276))</f>
        <v>99.861111111111114</v>
      </c>
    </row>
    <row r="277" spans="1:16" x14ac:dyDescent="0.2">
      <c r="A277" s="2">
        <f t="shared" si="10"/>
        <v>275</v>
      </c>
      <c r="B277" s="4" t="s">
        <v>361</v>
      </c>
      <c r="C277" s="11">
        <v>37023</v>
      </c>
      <c r="D277" s="52"/>
      <c r="E277" s="52"/>
      <c r="F277" s="52"/>
      <c r="G277" s="52"/>
      <c r="H277" s="52"/>
      <c r="I277" s="52"/>
      <c r="J277" s="33"/>
      <c r="K277" s="33">
        <v>81.354581673306768</v>
      </c>
      <c r="L277" s="31">
        <v>74.40225035161744</v>
      </c>
      <c r="M277" s="31"/>
      <c r="N277" s="31"/>
      <c r="O277" s="31"/>
      <c r="P277" s="41">
        <f>IF(SUM(L277:O277)=0,"",AVERAGE(L277:O277))</f>
        <v>74.40225035161744</v>
      </c>
    </row>
    <row r="278" spans="1:16" x14ac:dyDescent="0.2">
      <c r="A278" s="2">
        <f t="shared" si="10"/>
        <v>276</v>
      </c>
      <c r="B278" s="4" t="s">
        <v>274</v>
      </c>
      <c r="C278" s="11">
        <v>36868</v>
      </c>
      <c r="D278" s="33">
        <v>96.994535519125677</v>
      </c>
      <c r="E278" s="34">
        <v>92.449922958397536</v>
      </c>
      <c r="F278" s="34">
        <v>98.376184032476317</v>
      </c>
      <c r="G278" s="31">
        <v>99.165507649513216</v>
      </c>
      <c r="H278" s="31">
        <v>99.72936400541272</v>
      </c>
      <c r="I278" s="31">
        <v>98.973607038123163</v>
      </c>
      <c r="J278" s="31">
        <v>99.579831932773104</v>
      </c>
      <c r="K278" s="31">
        <v>99.04632152588556</v>
      </c>
      <c r="L278" s="31">
        <v>99.860529986052995</v>
      </c>
      <c r="M278" s="31"/>
      <c r="N278" s="31"/>
      <c r="O278" s="31"/>
      <c r="P278" s="41">
        <f>IF(SUM(E278:O278)=0,"",AVERAGE(E278:O278))</f>
        <v>98.397658641079317</v>
      </c>
    </row>
    <row r="279" spans="1:16" x14ac:dyDescent="0.2">
      <c r="A279" s="2">
        <f t="shared" si="10"/>
        <v>277</v>
      </c>
      <c r="B279" s="4" t="s">
        <v>246</v>
      </c>
      <c r="C279" s="11">
        <v>36881</v>
      </c>
      <c r="D279" s="35">
        <v>81.827209533267137</v>
      </c>
      <c r="E279" s="33">
        <v>97.611940298507463</v>
      </c>
      <c r="F279" s="34">
        <v>99.224806201550393</v>
      </c>
      <c r="G279" s="31">
        <v>99.581589958159</v>
      </c>
      <c r="H279" s="31">
        <v>87.308228730822876</v>
      </c>
      <c r="I279" s="31">
        <v>96.63978494623656</v>
      </c>
      <c r="J279" s="31">
        <v>100</v>
      </c>
      <c r="K279" s="31">
        <v>99.366286438529784</v>
      </c>
      <c r="L279" s="31">
        <v>85.245901639344268</v>
      </c>
      <c r="M279" s="31"/>
      <c r="N279" s="31"/>
      <c r="O279" s="31"/>
      <c r="P279" s="41">
        <f>IF(SUM(F279:O279)=0,"",AVERAGE(F279:O279))</f>
        <v>95.338085416377552</v>
      </c>
    </row>
    <row r="280" spans="1:16" x14ac:dyDescent="0.2">
      <c r="A280" s="2">
        <f t="shared" si="10"/>
        <v>278</v>
      </c>
      <c r="B280" s="4" t="s">
        <v>247</v>
      </c>
      <c r="C280" s="11">
        <v>36876</v>
      </c>
      <c r="D280" s="35">
        <v>95.799821268990172</v>
      </c>
      <c r="E280" s="33">
        <v>99.254843517138596</v>
      </c>
      <c r="F280" s="34">
        <v>100</v>
      </c>
      <c r="G280" s="31">
        <v>99.860724233983291</v>
      </c>
      <c r="H280" s="31">
        <v>100</v>
      </c>
      <c r="I280" s="31">
        <v>98.926174496644293</v>
      </c>
      <c r="J280" s="31">
        <v>98.312236286919827</v>
      </c>
      <c r="K280" s="31">
        <v>98.611111111111114</v>
      </c>
      <c r="L280" s="31">
        <v>99.406528189910986</v>
      </c>
      <c r="M280" s="31"/>
      <c r="N280" s="31"/>
      <c r="O280" s="31"/>
      <c r="P280" s="41">
        <f t="shared" si="11"/>
        <v>99.30239633122423</v>
      </c>
    </row>
    <row r="281" spans="1:16" x14ac:dyDescent="0.2">
      <c r="A281" s="2">
        <f t="shared" si="10"/>
        <v>279</v>
      </c>
      <c r="B281" s="4" t="s">
        <v>248</v>
      </c>
      <c r="C281" s="11">
        <v>36878</v>
      </c>
      <c r="D281" s="35">
        <v>96.107506950880449</v>
      </c>
      <c r="E281" s="33">
        <v>99.850746268656721</v>
      </c>
      <c r="F281" s="34">
        <v>99.870801033591732</v>
      </c>
      <c r="G281" s="31">
        <v>99.581589958159</v>
      </c>
      <c r="H281" s="31">
        <v>99.721448467966567</v>
      </c>
      <c r="I281" s="31">
        <v>96.644295302013418</v>
      </c>
      <c r="J281" s="31">
        <v>92.767732962447838</v>
      </c>
      <c r="K281" s="31">
        <v>98.230088495575217</v>
      </c>
      <c r="L281" s="31">
        <v>80.683506686478452</v>
      </c>
      <c r="M281" s="31"/>
      <c r="N281" s="31"/>
      <c r="O281" s="31"/>
      <c r="P281" s="41">
        <f t="shared" si="11"/>
        <v>95.357066129461757</v>
      </c>
    </row>
    <row r="282" spans="1:16" x14ac:dyDescent="0.2">
      <c r="A282" s="2">
        <f t="shared" si="10"/>
        <v>280</v>
      </c>
      <c r="B282" s="4" t="s">
        <v>245</v>
      </c>
      <c r="C282" s="11">
        <v>36881</v>
      </c>
      <c r="D282" s="35">
        <v>78.29246139872842</v>
      </c>
      <c r="E282" s="33">
        <v>95.820895522388057</v>
      </c>
      <c r="F282" s="34">
        <v>100</v>
      </c>
      <c r="G282" s="31">
        <v>97.907949790794973</v>
      </c>
      <c r="H282" s="31">
        <v>99.860724233983291</v>
      </c>
      <c r="I282" s="31">
        <v>92.617449664429529</v>
      </c>
      <c r="J282" s="31">
        <v>97.910863509749305</v>
      </c>
      <c r="K282" s="31">
        <v>99.240506329113927</v>
      </c>
      <c r="L282" s="31">
        <v>99.555555555555557</v>
      </c>
      <c r="M282" s="31"/>
      <c r="N282" s="31"/>
      <c r="O282" s="31"/>
      <c r="P282" s="41">
        <f t="shared" si="11"/>
        <v>98.156149869089518</v>
      </c>
    </row>
    <row r="283" spans="1:16" x14ac:dyDescent="0.2">
      <c r="A283" s="2">
        <f t="shared" si="10"/>
        <v>281</v>
      </c>
      <c r="B283" s="4" t="s">
        <v>244</v>
      </c>
      <c r="C283" s="11">
        <v>36888</v>
      </c>
      <c r="D283" s="35">
        <v>89.377289377289372</v>
      </c>
      <c r="E283" s="33">
        <v>99.701492537313428</v>
      </c>
      <c r="F283" s="34">
        <v>97.146562905317765</v>
      </c>
      <c r="G283" s="31">
        <v>99.860724233983291</v>
      </c>
      <c r="H283" s="31">
        <v>99.292786421499287</v>
      </c>
      <c r="I283" s="31">
        <v>99.865771812080538</v>
      </c>
      <c r="J283" s="31">
        <v>99.582172701949858</v>
      </c>
      <c r="K283" s="31">
        <v>96.835443037974684</v>
      </c>
      <c r="L283" s="31">
        <v>99.555555555555557</v>
      </c>
      <c r="M283" s="31"/>
      <c r="N283" s="31"/>
      <c r="O283" s="31"/>
      <c r="P283" s="41">
        <f t="shared" si="11"/>
        <v>98.877002381194416</v>
      </c>
    </row>
    <row r="284" spans="1:16" x14ac:dyDescent="0.2">
      <c r="A284" s="2">
        <f t="shared" si="10"/>
        <v>282</v>
      </c>
      <c r="B284" s="4" t="s">
        <v>243</v>
      </c>
      <c r="C284" s="11">
        <v>36880</v>
      </c>
      <c r="D284" s="35">
        <v>92.946530147895331</v>
      </c>
      <c r="E284" s="33">
        <v>100</v>
      </c>
      <c r="F284" s="34">
        <v>96.895213454075034</v>
      </c>
      <c r="G284" s="31">
        <v>99.860529986052995</v>
      </c>
      <c r="H284" s="31">
        <v>100</v>
      </c>
      <c r="I284" s="31">
        <v>97.446236559139791</v>
      </c>
      <c r="J284" s="31">
        <v>98.470097357440892</v>
      </c>
      <c r="K284" s="31">
        <v>100</v>
      </c>
      <c r="L284" s="31">
        <v>99.851851851851848</v>
      </c>
      <c r="M284" s="31"/>
      <c r="N284" s="31"/>
      <c r="O284" s="31"/>
      <c r="P284" s="41">
        <f t="shared" si="11"/>
        <v>98.931989886937217</v>
      </c>
    </row>
    <row r="285" spans="1:16" x14ac:dyDescent="0.2">
      <c r="A285" s="2">
        <f t="shared" si="10"/>
        <v>283</v>
      </c>
      <c r="B285" s="4" t="s">
        <v>242</v>
      </c>
      <c r="C285" s="11">
        <v>36881</v>
      </c>
      <c r="D285" s="35">
        <v>97.502497502497505</v>
      </c>
      <c r="E285" s="33">
        <v>96.119402985074629</v>
      </c>
      <c r="F285" s="34">
        <v>96.248382923674001</v>
      </c>
      <c r="G285" s="31">
        <v>99.860335195530723</v>
      </c>
      <c r="H285" s="31">
        <v>99.582172701949858</v>
      </c>
      <c r="I285" s="31">
        <v>99.060402684563755</v>
      </c>
      <c r="J285" s="31">
        <v>98.603351955307261</v>
      </c>
      <c r="K285" s="31">
        <v>100</v>
      </c>
      <c r="L285" s="31">
        <v>99.85163204747775</v>
      </c>
      <c r="M285" s="31"/>
      <c r="N285" s="31"/>
      <c r="O285" s="31"/>
      <c r="P285" s="41">
        <f t="shared" si="11"/>
        <v>99.029468215500486</v>
      </c>
    </row>
    <row r="286" spans="1:16" x14ac:dyDescent="0.2">
      <c r="A286" s="2">
        <f t="shared" si="10"/>
        <v>284</v>
      </c>
      <c r="B286" s="4" t="s">
        <v>241</v>
      </c>
      <c r="C286" s="11">
        <v>36889</v>
      </c>
      <c r="D286" s="35">
        <v>93.357933579335793</v>
      </c>
      <c r="E286" s="33">
        <v>99.701937406855436</v>
      </c>
      <c r="F286" s="34">
        <v>100</v>
      </c>
      <c r="G286" s="31">
        <v>99.721059972105991</v>
      </c>
      <c r="H286" s="31">
        <v>99.860917941585541</v>
      </c>
      <c r="I286" s="31">
        <v>98.924731182795696</v>
      </c>
      <c r="J286" s="31">
        <v>99.860724233983291</v>
      </c>
      <c r="K286" s="31">
        <v>99.620733249051838</v>
      </c>
      <c r="L286" s="31">
        <v>99.703703703703709</v>
      </c>
      <c r="M286" s="31"/>
      <c r="N286" s="31"/>
      <c r="O286" s="31"/>
      <c r="P286" s="41">
        <f>IF(SUM(F286:O286)=0,"",AVERAGE(F286:O286))</f>
        <v>99.670267183317989</v>
      </c>
    </row>
    <row r="287" spans="1:16" x14ac:dyDescent="0.2">
      <c r="A287" s="2">
        <f t="shared" si="10"/>
        <v>285</v>
      </c>
      <c r="B287" s="4" t="s">
        <v>240</v>
      </c>
      <c r="C287" s="11">
        <v>36888</v>
      </c>
      <c r="D287" s="35">
        <v>97.260273972602732</v>
      </c>
      <c r="E287" s="33">
        <v>70.298507462686572</v>
      </c>
      <c r="F287" s="34">
        <v>98.706338939197934</v>
      </c>
      <c r="G287" s="31">
        <v>100</v>
      </c>
      <c r="H287" s="31">
        <v>98.328690807799447</v>
      </c>
      <c r="I287" s="31">
        <v>99.865410497981159</v>
      </c>
      <c r="J287" s="31">
        <v>99.443671766342135</v>
      </c>
      <c r="K287" s="31">
        <v>97.850821744627055</v>
      </c>
      <c r="L287" s="31">
        <v>96.740740740740748</v>
      </c>
      <c r="M287" s="31"/>
      <c r="N287" s="31"/>
      <c r="O287" s="31"/>
      <c r="P287" s="41">
        <f t="shared" si="11"/>
        <v>98.705096356669785</v>
      </c>
    </row>
    <row r="288" spans="1:16" x14ac:dyDescent="0.2">
      <c r="A288" s="2">
        <f t="shared" si="10"/>
        <v>286</v>
      </c>
      <c r="B288" s="4" t="s">
        <v>320</v>
      </c>
      <c r="C288" s="11">
        <v>36909</v>
      </c>
      <c r="D288" s="52"/>
      <c r="E288" s="33"/>
      <c r="F288" s="33">
        <v>91.470054446460978</v>
      </c>
      <c r="G288" s="31">
        <v>99.439775910364148</v>
      </c>
      <c r="H288" s="31">
        <v>96.033994334277622</v>
      </c>
      <c r="I288" s="31"/>
      <c r="J288" s="31">
        <v>99.01892081289418</v>
      </c>
      <c r="K288" s="31">
        <v>97.872340425531917</v>
      </c>
      <c r="L288" s="31">
        <v>89.048991354466864</v>
      </c>
      <c r="M288" s="31"/>
      <c r="N288" s="31"/>
      <c r="O288" s="31"/>
      <c r="P288" s="41">
        <f t="shared" ref="P288:P293" si="12">IF(SUM(G288:O288)=0,"",AVERAGE(G288:O288))</f>
        <v>96.282804567506929</v>
      </c>
    </row>
    <row r="289" spans="1:16" x14ac:dyDescent="0.2">
      <c r="A289" s="2">
        <f t="shared" si="10"/>
        <v>287</v>
      </c>
      <c r="B289" s="4" t="s">
        <v>321</v>
      </c>
      <c r="C289" s="11">
        <v>36915</v>
      </c>
      <c r="D289" s="52"/>
      <c r="E289" s="33"/>
      <c r="F289" s="33">
        <v>97.334200260078021</v>
      </c>
      <c r="G289" s="31">
        <v>97.19101123595506</v>
      </c>
      <c r="H289" s="31"/>
      <c r="I289" s="31"/>
      <c r="J289" s="31"/>
      <c r="K289" s="31">
        <v>97.988505747126439</v>
      </c>
      <c r="L289" s="31"/>
      <c r="M289" s="31"/>
      <c r="N289" s="31"/>
      <c r="O289" s="31"/>
      <c r="P289" s="41">
        <f t="shared" si="12"/>
        <v>97.589758491540749</v>
      </c>
    </row>
    <row r="290" spans="1:16" x14ac:dyDescent="0.2">
      <c r="A290" s="2">
        <f t="shared" si="10"/>
        <v>288</v>
      </c>
      <c r="B290" s="4" t="s">
        <v>322</v>
      </c>
      <c r="C290" s="11">
        <v>36916</v>
      </c>
      <c r="D290" s="52"/>
      <c r="E290" s="33"/>
      <c r="F290" s="33">
        <v>88.156123822341854</v>
      </c>
      <c r="G290" s="31">
        <v>100</v>
      </c>
      <c r="H290" s="31">
        <v>86.097560975609753</v>
      </c>
      <c r="I290" s="31"/>
      <c r="J290" s="31"/>
      <c r="K290" s="31">
        <v>97.869318181818187</v>
      </c>
      <c r="L290" s="31">
        <v>99.569583931133423</v>
      </c>
      <c r="M290" s="31"/>
      <c r="N290" s="31"/>
      <c r="O290" s="31"/>
      <c r="P290" s="41">
        <f t="shared" si="12"/>
        <v>95.884115772140333</v>
      </c>
    </row>
    <row r="291" spans="1:16" x14ac:dyDescent="0.2">
      <c r="A291" s="2">
        <f t="shared" si="10"/>
        <v>289</v>
      </c>
      <c r="B291" s="4" t="s">
        <v>323</v>
      </c>
      <c r="C291" s="11">
        <v>36935</v>
      </c>
      <c r="D291" s="52"/>
      <c r="E291" s="33"/>
      <c r="F291" s="33">
        <v>85.231660231660229</v>
      </c>
      <c r="G291" s="31">
        <v>100</v>
      </c>
      <c r="H291" s="31"/>
      <c r="I291" s="31"/>
      <c r="J291" s="31"/>
      <c r="K291" s="31">
        <v>99.03047091412742</v>
      </c>
      <c r="L291" s="31"/>
      <c r="M291" s="31"/>
      <c r="N291" s="31"/>
      <c r="O291" s="31"/>
      <c r="P291" s="41">
        <f t="shared" si="12"/>
        <v>99.51523545706371</v>
      </c>
    </row>
    <row r="292" spans="1:16" x14ac:dyDescent="0.2">
      <c r="A292" s="2">
        <f t="shared" si="10"/>
        <v>290</v>
      </c>
      <c r="B292" s="4" t="s">
        <v>324</v>
      </c>
      <c r="C292" s="11"/>
      <c r="D292" s="52"/>
      <c r="E292" s="33"/>
      <c r="F292" s="33">
        <v>97.402597402597408</v>
      </c>
      <c r="G292" s="31">
        <v>99.295774647887328</v>
      </c>
      <c r="H292" s="31">
        <v>99.048913043478265</v>
      </c>
      <c r="I292" s="31"/>
      <c r="J292" s="31">
        <v>95.311406578026592</v>
      </c>
      <c r="K292" s="31">
        <v>99.018232819074328</v>
      </c>
      <c r="L292" s="31">
        <v>99.856527977044479</v>
      </c>
      <c r="M292" s="31"/>
      <c r="N292" s="31"/>
      <c r="O292" s="31"/>
      <c r="P292" s="41">
        <f t="shared" si="12"/>
        <v>98.506171013102204</v>
      </c>
    </row>
    <row r="293" spans="1:16" x14ac:dyDescent="0.2">
      <c r="A293" s="2">
        <f t="shared" si="10"/>
        <v>291</v>
      </c>
      <c r="B293" s="4" t="s">
        <v>337</v>
      </c>
      <c r="C293" s="11">
        <v>36991</v>
      </c>
      <c r="D293" s="52"/>
      <c r="E293" s="33"/>
      <c r="F293" s="33"/>
      <c r="G293" s="31"/>
      <c r="H293" s="31">
        <v>98.616761594792507</v>
      </c>
      <c r="I293" s="31"/>
      <c r="J293" s="31">
        <v>98.899587345254474</v>
      </c>
      <c r="K293" s="31">
        <v>99.718706047819978</v>
      </c>
      <c r="L293" s="31"/>
      <c r="M293" s="31"/>
      <c r="N293" s="31"/>
      <c r="O293" s="31"/>
      <c r="P293" s="41">
        <f t="shared" si="12"/>
        <v>99.078351662622325</v>
      </c>
    </row>
    <row r="294" spans="1:16" x14ac:dyDescent="0.2">
      <c r="A294" s="2">
        <f t="shared" si="10"/>
        <v>292</v>
      </c>
      <c r="B294" s="4" t="s">
        <v>256</v>
      </c>
      <c r="C294" s="11">
        <v>36907</v>
      </c>
      <c r="D294" s="35">
        <v>56.530612244897959</v>
      </c>
      <c r="E294" s="33">
        <v>99.550224887556226</v>
      </c>
      <c r="F294" s="34">
        <v>100</v>
      </c>
      <c r="G294" s="31">
        <v>99.854227405247812</v>
      </c>
      <c r="H294" s="31">
        <v>100</v>
      </c>
      <c r="I294" s="31">
        <v>99.203821656050962</v>
      </c>
      <c r="J294" s="31">
        <v>99.193548387096769</v>
      </c>
      <c r="K294" s="31">
        <v>97.708894878706204</v>
      </c>
      <c r="L294" s="31">
        <v>99.861111111111114</v>
      </c>
      <c r="M294" s="31"/>
      <c r="N294" s="31"/>
      <c r="O294" s="31"/>
      <c r="P294" s="41">
        <f t="shared" ref="P294:P300" si="13">IF(SUM(F294:O294)=0,"",AVERAGE(F294:O294))</f>
        <v>99.403086205458976</v>
      </c>
    </row>
    <row r="295" spans="1:16" x14ac:dyDescent="0.2">
      <c r="A295" s="2">
        <f t="shared" si="10"/>
        <v>293</v>
      </c>
      <c r="B295" s="4" t="s">
        <v>255</v>
      </c>
      <c r="C295" s="11">
        <v>36901</v>
      </c>
      <c r="D295" s="35">
        <v>71.428571428571431</v>
      </c>
      <c r="E295" s="33">
        <v>95.777027027027032</v>
      </c>
      <c r="F295" s="34">
        <v>88.627450980392155</v>
      </c>
      <c r="G295" s="31">
        <v>99.854651162790702</v>
      </c>
      <c r="H295" s="31">
        <v>100</v>
      </c>
      <c r="I295" s="31">
        <v>98.937784522003028</v>
      </c>
      <c r="J295" s="31">
        <v>99.730820995962318</v>
      </c>
      <c r="K295" s="31">
        <v>99.193548387096769</v>
      </c>
      <c r="L295" s="31">
        <v>100</v>
      </c>
      <c r="M295" s="31"/>
      <c r="N295" s="31"/>
      <c r="O295" s="31"/>
      <c r="P295" s="41">
        <f t="shared" si="13"/>
        <v>98.049179435463557</v>
      </c>
    </row>
    <row r="296" spans="1:16" x14ac:dyDescent="0.2">
      <c r="A296" s="2">
        <f t="shared" si="10"/>
        <v>294</v>
      </c>
      <c r="B296" s="4" t="s">
        <v>254</v>
      </c>
      <c r="C296" s="11">
        <v>36900</v>
      </c>
      <c r="D296" s="35">
        <v>95.353159851301115</v>
      </c>
      <c r="E296" s="33">
        <v>92.056074766355138</v>
      </c>
      <c r="F296" s="34">
        <v>97.812097812097818</v>
      </c>
      <c r="G296" s="31">
        <v>99.708454810495624</v>
      </c>
      <c r="H296" s="31">
        <v>99.864314789687924</v>
      </c>
      <c r="I296" s="31">
        <v>99.544072948328264</v>
      </c>
      <c r="J296" s="31">
        <v>99.583333333333329</v>
      </c>
      <c r="K296" s="31">
        <v>100</v>
      </c>
      <c r="L296" s="31">
        <v>99.861111111111114</v>
      </c>
      <c r="M296" s="31"/>
      <c r="N296" s="31"/>
      <c r="O296" s="31"/>
      <c r="P296" s="41">
        <f>IF(SUM(F296:O296)=0,"",AVERAGE(F296:O296))</f>
        <v>99.481912115007717</v>
      </c>
    </row>
    <row r="297" spans="1:16" x14ac:dyDescent="0.2">
      <c r="A297" s="2">
        <f t="shared" si="10"/>
        <v>295</v>
      </c>
      <c r="B297" s="4" t="s">
        <v>253</v>
      </c>
      <c r="C297" s="11">
        <v>36881</v>
      </c>
      <c r="D297" s="35">
        <v>90.122199592668025</v>
      </c>
      <c r="E297" s="33">
        <v>98.350824587706143</v>
      </c>
      <c r="F297" s="34">
        <v>99.863760217983653</v>
      </c>
      <c r="G297" s="31">
        <v>99.868073878627968</v>
      </c>
      <c r="H297" s="31">
        <v>99.434229137199438</v>
      </c>
      <c r="I297" s="31">
        <v>99.580419580419587</v>
      </c>
      <c r="J297" s="31">
        <v>92.887029288702934</v>
      </c>
      <c r="K297" s="31">
        <v>100</v>
      </c>
      <c r="L297" s="31">
        <v>84.023668639053255</v>
      </c>
      <c r="M297" s="31"/>
      <c r="N297" s="31"/>
      <c r="O297" s="31"/>
      <c r="P297" s="41">
        <f t="shared" si="13"/>
        <v>96.522454391712401</v>
      </c>
    </row>
    <row r="298" spans="1:16" x14ac:dyDescent="0.2">
      <c r="A298" s="2">
        <f t="shared" si="10"/>
        <v>296</v>
      </c>
      <c r="B298" s="4" t="s">
        <v>252</v>
      </c>
      <c r="C298" s="11">
        <v>36882</v>
      </c>
      <c r="D298" s="35">
        <v>83.080513418903152</v>
      </c>
      <c r="E298" s="33">
        <v>94.452773613193401</v>
      </c>
      <c r="F298" s="34">
        <v>99.183673469387756</v>
      </c>
      <c r="G298" s="31">
        <v>99.603698811096436</v>
      </c>
      <c r="H298" s="31">
        <v>100</v>
      </c>
      <c r="I298" s="31">
        <v>99.721059972105991</v>
      </c>
      <c r="J298" s="31">
        <v>97.625698324022352</v>
      </c>
      <c r="K298" s="31">
        <v>100</v>
      </c>
      <c r="L298" s="31">
        <v>100</v>
      </c>
      <c r="M298" s="31"/>
      <c r="N298" s="31"/>
      <c r="O298" s="31"/>
      <c r="P298" s="41">
        <f t="shared" si="13"/>
        <v>99.447732939516072</v>
      </c>
    </row>
    <row r="299" spans="1:16" x14ac:dyDescent="0.2">
      <c r="A299" s="2">
        <f t="shared" si="10"/>
        <v>297</v>
      </c>
      <c r="B299" s="4" t="s">
        <v>251</v>
      </c>
      <c r="C299" s="11">
        <v>36888</v>
      </c>
      <c r="D299" s="35">
        <v>96.875</v>
      </c>
      <c r="E299" s="33">
        <v>100</v>
      </c>
      <c r="F299" s="34">
        <v>100</v>
      </c>
      <c r="G299" s="31">
        <v>99.867899603698817</v>
      </c>
      <c r="H299" s="31">
        <v>99.575671852899575</v>
      </c>
      <c r="I299" s="31">
        <v>99.717114568599712</v>
      </c>
      <c r="J299" s="31">
        <v>98.885793871866298</v>
      </c>
      <c r="K299" s="31">
        <v>100</v>
      </c>
      <c r="L299" s="31">
        <v>100</v>
      </c>
      <c r="M299" s="31"/>
      <c r="N299" s="31"/>
      <c r="O299" s="31"/>
      <c r="P299" s="41">
        <f t="shared" si="13"/>
        <v>99.720925699580633</v>
      </c>
    </row>
    <row r="300" spans="1:16" x14ac:dyDescent="0.2">
      <c r="A300" s="2">
        <f t="shared" si="10"/>
        <v>298</v>
      </c>
      <c r="B300" s="4" t="s">
        <v>250</v>
      </c>
      <c r="C300" s="11">
        <v>36908</v>
      </c>
      <c r="D300" s="35">
        <v>100</v>
      </c>
      <c r="E300" s="33">
        <v>99.549549549549553</v>
      </c>
      <c r="F300" s="34">
        <v>99.354838709677423</v>
      </c>
      <c r="G300" s="31">
        <v>97.525473071324598</v>
      </c>
      <c r="H300" s="31">
        <v>98.312236286919827</v>
      </c>
      <c r="I300" s="31">
        <v>99.410029498525077</v>
      </c>
      <c r="J300" s="31">
        <v>99.730820995962318</v>
      </c>
      <c r="K300" s="31">
        <v>100</v>
      </c>
      <c r="L300" s="31">
        <v>99.860724233983291</v>
      </c>
      <c r="M300" s="31"/>
      <c r="N300" s="31"/>
      <c r="O300" s="31"/>
      <c r="P300" s="41">
        <f t="shared" si="13"/>
        <v>99.170588970913215</v>
      </c>
    </row>
    <row r="301" spans="1:16" x14ac:dyDescent="0.2">
      <c r="A301" s="2">
        <f t="shared" si="10"/>
        <v>299</v>
      </c>
      <c r="B301" s="4" t="s">
        <v>292</v>
      </c>
      <c r="C301" s="11">
        <v>36971</v>
      </c>
      <c r="D301" s="52"/>
      <c r="E301" s="52"/>
      <c r="F301" s="52"/>
      <c r="G301" s="33">
        <v>99.565846599131689</v>
      </c>
      <c r="H301" s="33">
        <v>98.505434782608702</v>
      </c>
      <c r="I301" s="31">
        <v>98.748261474269825</v>
      </c>
      <c r="J301" s="31">
        <v>29.92</v>
      </c>
      <c r="K301" s="31">
        <v>97.106481481481481</v>
      </c>
      <c r="L301" s="31">
        <v>96.556671449067437</v>
      </c>
      <c r="M301" s="31"/>
      <c r="N301" s="31"/>
      <c r="O301" s="31"/>
      <c r="P301" s="41">
        <f>IF(SUM(I301:O301)=0,"",AVERAGE(I301:O301))</f>
        <v>80.58285360120469</v>
      </c>
    </row>
    <row r="302" spans="1:16" x14ac:dyDescent="0.2">
      <c r="A302" s="2">
        <f t="shared" si="10"/>
        <v>300</v>
      </c>
      <c r="B302" s="4" t="s">
        <v>293</v>
      </c>
      <c r="C302" s="11">
        <v>36971</v>
      </c>
      <c r="D302" s="52"/>
      <c r="E302" s="52"/>
      <c r="F302" s="52"/>
      <c r="G302" s="33">
        <v>85.842026825633383</v>
      </c>
      <c r="H302" s="33">
        <v>88.092016238159673</v>
      </c>
      <c r="I302" s="31">
        <v>96.378830083565461</v>
      </c>
      <c r="J302" s="31">
        <v>96.102150537634415</v>
      </c>
      <c r="K302" s="31">
        <v>99.731182795698928</v>
      </c>
      <c r="L302" s="31">
        <v>99.42693409742121</v>
      </c>
      <c r="M302" s="31"/>
      <c r="N302" s="31"/>
      <c r="O302" s="31"/>
      <c r="P302" s="41">
        <f>IF(SUM(I302:O302)=0,"",AVERAGE(I302:O302))</f>
        <v>97.909774378580011</v>
      </c>
    </row>
    <row r="303" spans="1:16" x14ac:dyDescent="0.2">
      <c r="A303" s="2">
        <f t="shared" si="10"/>
        <v>301</v>
      </c>
      <c r="B303" s="4" t="s">
        <v>294</v>
      </c>
      <c r="C303" s="11">
        <v>36971</v>
      </c>
      <c r="D303" s="52"/>
      <c r="E303" s="52"/>
      <c r="F303" s="52"/>
      <c r="G303" s="33"/>
      <c r="H303" s="33">
        <v>97.943444730077118</v>
      </c>
      <c r="I303" s="31">
        <v>96.605374823196598</v>
      </c>
      <c r="J303" s="31">
        <v>95.534506089309872</v>
      </c>
      <c r="K303" s="31">
        <v>94.751009421265138</v>
      </c>
      <c r="L303" s="31">
        <v>99.288762446657188</v>
      </c>
      <c r="M303" s="31"/>
      <c r="N303" s="31"/>
      <c r="O303" s="31"/>
      <c r="P303" s="41">
        <f>IF(SUM(I303:O303)=0,"",AVERAGE(I303:O303))</f>
        <v>96.544913195107199</v>
      </c>
    </row>
    <row r="304" spans="1:16" x14ac:dyDescent="0.2">
      <c r="A304" s="2">
        <f t="shared" si="10"/>
        <v>302</v>
      </c>
      <c r="B304" s="4" t="s">
        <v>239</v>
      </c>
      <c r="C304" s="11">
        <v>36874</v>
      </c>
      <c r="D304" s="35">
        <v>98.025387870239769</v>
      </c>
      <c r="E304" s="34">
        <v>99.850968703427725</v>
      </c>
      <c r="F304" s="34">
        <v>100</v>
      </c>
      <c r="G304" s="31">
        <v>99.859550561797747</v>
      </c>
      <c r="H304" s="31">
        <v>99.859747545582053</v>
      </c>
      <c r="I304" s="31">
        <v>94.466936572199728</v>
      </c>
      <c r="J304" s="31">
        <v>99.439775910364148</v>
      </c>
      <c r="K304" s="31">
        <v>99.21976592977893</v>
      </c>
      <c r="L304" s="31">
        <v>91.641791044776113</v>
      </c>
      <c r="M304" s="31"/>
      <c r="N304" s="31"/>
      <c r="O304" s="31"/>
      <c r="P304" s="41">
        <f>IF(SUM(E304:O304)=0,"",AVERAGE(E304:O304))</f>
        <v>98.042317033490818</v>
      </c>
    </row>
    <row r="305" spans="1:16" x14ac:dyDescent="0.2">
      <c r="A305" s="2">
        <f t="shared" si="10"/>
        <v>303</v>
      </c>
      <c r="B305" s="4" t="s">
        <v>295</v>
      </c>
      <c r="C305" s="11">
        <v>36959</v>
      </c>
      <c r="D305" s="52"/>
      <c r="E305" s="52"/>
      <c r="F305" s="33">
        <v>100</v>
      </c>
      <c r="G305" s="33">
        <v>99.852507374631273</v>
      </c>
      <c r="H305" s="31">
        <v>98.347107438016522</v>
      </c>
      <c r="I305" s="31">
        <v>98.597475455820472</v>
      </c>
      <c r="J305" s="31">
        <v>98.644986449864504</v>
      </c>
      <c r="K305" s="31">
        <v>100</v>
      </c>
      <c r="L305" s="31">
        <v>98.73060648801129</v>
      </c>
      <c r="M305" s="31"/>
      <c r="N305" s="31"/>
      <c r="O305" s="31"/>
      <c r="P305" s="41">
        <f>IF(SUM(H305:O305)=0,"",AVERAGE(H305:O305))</f>
        <v>98.864035166342561</v>
      </c>
    </row>
    <row r="306" spans="1:16" x14ac:dyDescent="0.2">
      <c r="A306" s="2">
        <f t="shared" si="10"/>
        <v>304</v>
      </c>
      <c r="B306" s="4" t="s">
        <v>296</v>
      </c>
      <c r="C306" s="11">
        <v>36963</v>
      </c>
      <c r="D306" s="52"/>
      <c r="E306" s="52"/>
      <c r="F306" s="33">
        <v>65.584415584415581</v>
      </c>
      <c r="G306" s="33">
        <v>85.125184094256255</v>
      </c>
      <c r="H306" s="31">
        <v>90.068965517241381</v>
      </c>
      <c r="I306" s="31">
        <v>97.687861271676297</v>
      </c>
      <c r="J306" s="31">
        <v>99.596000000000004</v>
      </c>
      <c r="K306" s="31">
        <v>99.1</v>
      </c>
      <c r="L306" s="31">
        <v>99.3</v>
      </c>
      <c r="M306" s="31"/>
      <c r="N306" s="31"/>
      <c r="O306" s="31"/>
      <c r="P306" s="41">
        <f>IF(SUM(H306:O306)=0,"",AVERAGE(H306:O306))</f>
        <v>97.150565357783549</v>
      </c>
    </row>
    <row r="307" spans="1:16" x14ac:dyDescent="0.2">
      <c r="A307" s="2">
        <f t="shared" si="10"/>
        <v>305</v>
      </c>
      <c r="B307" s="4" t="s">
        <v>304</v>
      </c>
      <c r="C307" s="11">
        <v>36882</v>
      </c>
      <c r="D307" s="35"/>
      <c r="E307" s="35"/>
      <c r="F307" s="34"/>
      <c r="G307" s="31">
        <v>98.548621190130618</v>
      </c>
      <c r="H307" s="31">
        <v>99.460916442048514</v>
      </c>
      <c r="I307" s="31">
        <v>95.839112343966718</v>
      </c>
      <c r="J307" s="31">
        <v>99.98</v>
      </c>
      <c r="K307" s="31">
        <v>98.159943382873323</v>
      </c>
      <c r="L307" s="31">
        <v>99.717514124293785</v>
      </c>
      <c r="M307" s="31"/>
      <c r="N307" s="31"/>
      <c r="O307" s="31"/>
      <c r="P307" s="41">
        <f>IF(SUM(F307:O307)=0,"",AVERAGE(F307:O307))</f>
        <v>98.617684580552165</v>
      </c>
    </row>
    <row r="308" spans="1:16" x14ac:dyDescent="0.2">
      <c r="A308" s="2">
        <f t="shared" si="10"/>
        <v>306</v>
      </c>
      <c r="B308" s="4" t="s">
        <v>305</v>
      </c>
      <c r="C308" s="11">
        <v>36882</v>
      </c>
      <c r="D308" s="35"/>
      <c r="E308" s="35"/>
      <c r="F308" s="34">
        <v>98.677007299270073</v>
      </c>
      <c r="G308" s="31">
        <v>99.563953488372093</v>
      </c>
      <c r="H308" s="31">
        <v>97.446236559139791</v>
      </c>
      <c r="I308" s="31">
        <v>98.333333333333329</v>
      </c>
      <c r="J308" s="31">
        <v>100</v>
      </c>
      <c r="K308" s="31">
        <v>99.725651577503427</v>
      </c>
      <c r="L308" s="31">
        <v>99.575671852899575</v>
      </c>
      <c r="M308" s="31"/>
      <c r="N308" s="31"/>
      <c r="O308" s="31"/>
      <c r="P308" s="41">
        <f>IF(SUM(F308:O308)=0,"",AVERAGE(F308:O308))</f>
        <v>99.045979158645451</v>
      </c>
    </row>
    <row r="309" spans="1:16" x14ac:dyDescent="0.2">
      <c r="A309" s="2">
        <f t="shared" si="10"/>
        <v>307</v>
      </c>
      <c r="B309" s="4" t="s">
        <v>306</v>
      </c>
      <c r="C309" s="11">
        <v>36902</v>
      </c>
      <c r="D309" s="52"/>
      <c r="E309" s="35"/>
      <c r="F309" s="35">
        <v>98.04205946337926</v>
      </c>
      <c r="G309" s="31">
        <v>98.691860465116278</v>
      </c>
      <c r="H309" s="31">
        <v>91.924629878869453</v>
      </c>
      <c r="I309" s="31">
        <v>97.642163661581137</v>
      </c>
      <c r="J309" s="31">
        <v>100</v>
      </c>
      <c r="K309" s="31">
        <v>96.472184531886029</v>
      </c>
      <c r="L309" s="31">
        <v>99.716312056737593</v>
      </c>
      <c r="M309" s="31"/>
      <c r="N309" s="31"/>
      <c r="O309" s="31"/>
      <c r="P309" s="41">
        <f>IF(SUM(G309:O309)=0,"",AVERAGE(G309:O309))</f>
        <v>97.407858432365074</v>
      </c>
    </row>
    <row r="310" spans="1:16" x14ac:dyDescent="0.2">
      <c r="A310" s="2">
        <f t="shared" si="10"/>
        <v>308</v>
      </c>
      <c r="B310" s="4" t="s">
        <v>307</v>
      </c>
      <c r="C310" s="11">
        <v>36944</v>
      </c>
      <c r="D310" s="52"/>
      <c r="E310" s="52"/>
      <c r="F310" s="35">
        <v>97.295373665480426</v>
      </c>
      <c r="G310" s="35">
        <v>98.982558139534888</v>
      </c>
      <c r="H310" s="31">
        <v>95.962314939434719</v>
      </c>
      <c r="I310" s="31">
        <v>98.337950138504155</v>
      </c>
      <c r="J310" s="31">
        <v>99.704579025110789</v>
      </c>
      <c r="K310" s="31">
        <v>98.772169167803554</v>
      </c>
      <c r="L310" s="31">
        <v>99.858557284299863</v>
      </c>
      <c r="M310" s="31"/>
      <c r="N310" s="31"/>
      <c r="O310" s="31"/>
      <c r="P310" s="41">
        <f t="shared" ref="P310:P319" si="14">IF(SUM(H310:O310)=0,"",AVERAGE(H310:O310))</f>
        <v>98.527114111030613</v>
      </c>
    </row>
    <row r="311" spans="1:16" x14ac:dyDescent="0.2">
      <c r="A311" s="2">
        <f t="shared" si="10"/>
        <v>309</v>
      </c>
      <c r="B311" s="4" t="s">
        <v>308</v>
      </c>
      <c r="C311" s="11">
        <v>36983</v>
      </c>
      <c r="D311" s="52"/>
      <c r="E311" s="52"/>
      <c r="F311" s="35">
        <v>97.459966869133069</v>
      </c>
      <c r="G311" s="35">
        <v>99.558823529411768</v>
      </c>
      <c r="H311" s="31">
        <v>96.904441453566619</v>
      </c>
      <c r="I311" s="31">
        <v>98.47434119278779</v>
      </c>
      <c r="J311" s="31">
        <v>100</v>
      </c>
      <c r="K311" s="31"/>
      <c r="L311" s="31"/>
      <c r="M311" s="31"/>
      <c r="N311" s="31"/>
      <c r="O311" s="31"/>
      <c r="P311" s="41">
        <f t="shared" si="14"/>
        <v>98.459594215451474</v>
      </c>
    </row>
    <row r="312" spans="1:16" x14ac:dyDescent="0.2">
      <c r="A312" s="2">
        <f t="shared" si="10"/>
        <v>310</v>
      </c>
      <c r="B312" s="4" t="s">
        <v>310</v>
      </c>
      <c r="C312" s="11">
        <v>36889</v>
      </c>
      <c r="D312" s="35"/>
      <c r="E312" s="35"/>
      <c r="F312" s="34"/>
      <c r="G312" s="31"/>
      <c r="H312" s="31">
        <v>93.930991990141706</v>
      </c>
      <c r="I312" s="31"/>
      <c r="J312" s="31">
        <v>93.964334705075444</v>
      </c>
      <c r="K312" s="31">
        <v>93.481276005547855</v>
      </c>
      <c r="L312" s="31">
        <v>98.148148148148152</v>
      </c>
      <c r="M312" s="31"/>
      <c r="N312" s="31"/>
      <c r="O312" s="31"/>
      <c r="P312" s="41">
        <f t="shared" si="14"/>
        <v>94.881187712228282</v>
      </c>
    </row>
    <row r="313" spans="1:16" x14ac:dyDescent="0.2">
      <c r="A313" s="2">
        <f t="shared" si="10"/>
        <v>311</v>
      </c>
      <c r="B313" s="4" t="s">
        <v>309</v>
      </c>
      <c r="C313" s="11">
        <v>36914</v>
      </c>
      <c r="D313" s="52"/>
      <c r="E313" s="52"/>
      <c r="F313" s="35"/>
      <c r="G313" s="35"/>
      <c r="H313" s="31">
        <v>95.844414893617028</v>
      </c>
      <c r="I313" s="31"/>
      <c r="J313" s="31">
        <v>98.349381017881711</v>
      </c>
      <c r="K313" s="31">
        <v>96.778711484593842</v>
      </c>
      <c r="L313" s="31">
        <v>99.859353023909989</v>
      </c>
      <c r="M313" s="31"/>
      <c r="N313" s="31"/>
      <c r="O313" s="31"/>
      <c r="P313" s="41">
        <f t="shared" si="14"/>
        <v>97.707965105000639</v>
      </c>
    </row>
    <row r="314" spans="1:16" x14ac:dyDescent="0.2">
      <c r="A314" s="2">
        <f t="shared" si="10"/>
        <v>312</v>
      </c>
      <c r="B314" s="4" t="s">
        <v>311</v>
      </c>
      <c r="C314" s="11">
        <v>36943</v>
      </c>
      <c r="D314" s="52"/>
      <c r="E314" s="52"/>
      <c r="F314" s="35"/>
      <c r="G314" s="35"/>
      <c r="H314" s="31">
        <v>93.985287754218959</v>
      </c>
      <c r="I314" s="31"/>
      <c r="J314" s="31">
        <v>93.891557995881954</v>
      </c>
      <c r="K314" s="31">
        <v>96.957123098201933</v>
      </c>
      <c r="L314" s="31">
        <v>100</v>
      </c>
      <c r="M314" s="31"/>
      <c r="N314" s="31"/>
      <c r="O314" s="31"/>
      <c r="P314" s="41">
        <f t="shared" si="14"/>
        <v>96.208492212075711</v>
      </c>
    </row>
    <row r="315" spans="1:16" x14ac:dyDescent="0.2">
      <c r="A315" s="2">
        <f t="shared" si="10"/>
        <v>313</v>
      </c>
      <c r="B315" s="4" t="s">
        <v>363</v>
      </c>
      <c r="C315" s="11">
        <v>36922</v>
      </c>
      <c r="D315" s="52"/>
      <c r="E315" s="35"/>
      <c r="F315" s="35"/>
      <c r="G315" s="31"/>
      <c r="H315" s="31">
        <v>98.43643779741673</v>
      </c>
      <c r="I315" s="31"/>
      <c r="J315" s="31">
        <v>96.828478964401299</v>
      </c>
      <c r="K315" s="31">
        <v>97.476340694006311</v>
      </c>
      <c r="L315" s="31">
        <v>94.066570188133142</v>
      </c>
      <c r="M315" s="31"/>
      <c r="N315" s="31"/>
      <c r="O315" s="31"/>
      <c r="P315" s="41">
        <f t="shared" si="14"/>
        <v>96.701956910989367</v>
      </c>
    </row>
    <row r="316" spans="1:16" x14ac:dyDescent="0.2">
      <c r="A316" s="2">
        <f t="shared" si="10"/>
        <v>314</v>
      </c>
      <c r="B316" s="4" t="s">
        <v>325</v>
      </c>
      <c r="C316" s="11">
        <v>36935</v>
      </c>
      <c r="D316" s="52"/>
      <c r="E316" s="35"/>
      <c r="F316" s="35"/>
      <c r="G316" s="31"/>
      <c r="H316" s="31"/>
      <c r="I316" s="31"/>
      <c r="J316" s="31">
        <v>77.197585935450007</v>
      </c>
      <c r="K316" s="31">
        <v>97.229916897506925</v>
      </c>
      <c r="L316" s="31">
        <v>87.234042553191486</v>
      </c>
      <c r="M316" s="31"/>
      <c r="N316" s="31"/>
      <c r="O316" s="31"/>
      <c r="P316" s="41">
        <f t="shared" si="14"/>
        <v>87.220515128716144</v>
      </c>
    </row>
    <row r="317" spans="1:16" x14ac:dyDescent="0.2">
      <c r="A317" s="2">
        <f t="shared" si="10"/>
        <v>315</v>
      </c>
      <c r="B317" s="4" t="s">
        <v>326</v>
      </c>
      <c r="C317" s="11">
        <v>36981</v>
      </c>
      <c r="D317" s="52"/>
      <c r="E317" s="52"/>
      <c r="F317" s="35"/>
      <c r="G317" s="35">
        <v>98.837209302325576</v>
      </c>
      <c r="H317" s="31">
        <v>94.481830417227457</v>
      </c>
      <c r="I317" s="31">
        <v>94.917787742899847</v>
      </c>
      <c r="J317" s="31">
        <v>96.711509715994026</v>
      </c>
      <c r="K317" s="31"/>
      <c r="L317" s="31"/>
      <c r="M317" s="31"/>
      <c r="N317" s="31"/>
      <c r="O317" s="31"/>
      <c r="P317" s="41">
        <f t="shared" si="14"/>
        <v>95.370375958707129</v>
      </c>
    </row>
    <row r="318" spans="1:16" x14ac:dyDescent="0.2">
      <c r="A318" s="2">
        <f t="shared" si="10"/>
        <v>316</v>
      </c>
      <c r="B318" s="4" t="s">
        <v>327</v>
      </c>
      <c r="C318" s="11">
        <v>37019</v>
      </c>
      <c r="D318" s="52"/>
      <c r="E318" s="52"/>
      <c r="F318" s="35">
        <v>95.967741935483872</v>
      </c>
      <c r="G318" s="35">
        <v>90.382902938557436</v>
      </c>
      <c r="H318" s="31">
        <v>93.469387755102048</v>
      </c>
      <c r="I318" s="31"/>
      <c r="J318" s="31">
        <v>86.17086662569146</v>
      </c>
      <c r="K318" s="31">
        <v>88.626907073509017</v>
      </c>
      <c r="L318" s="31">
        <v>96.503496503496507</v>
      </c>
      <c r="M318" s="31"/>
      <c r="N318" s="31"/>
      <c r="O318" s="31"/>
      <c r="P318" s="41">
        <f t="shared" si="14"/>
        <v>91.192664489449754</v>
      </c>
    </row>
    <row r="319" spans="1:16" x14ac:dyDescent="0.2">
      <c r="A319" s="2">
        <f t="shared" si="10"/>
        <v>317</v>
      </c>
      <c r="B319" s="4" t="s">
        <v>362</v>
      </c>
      <c r="C319" s="11">
        <v>37037</v>
      </c>
      <c r="D319" s="52"/>
      <c r="E319" s="52"/>
      <c r="F319" s="35">
        <v>82.843137254901961</v>
      </c>
      <c r="G319" s="35"/>
      <c r="H319" s="31">
        <v>96.067415730337075</v>
      </c>
      <c r="I319" s="31"/>
      <c r="J319" s="31">
        <v>98.418156808803303</v>
      </c>
      <c r="K319" s="31"/>
      <c r="L319" s="31">
        <v>99.790502793296085</v>
      </c>
      <c r="M319" s="31"/>
      <c r="N319" s="31"/>
      <c r="O319" s="31"/>
      <c r="P319" s="41">
        <f t="shared" si="14"/>
        <v>98.092025110812145</v>
      </c>
    </row>
    <row r="320" spans="1:16" x14ac:dyDescent="0.2">
      <c r="A320" s="2">
        <f t="shared" si="10"/>
        <v>318</v>
      </c>
      <c r="B320" s="4" t="s">
        <v>281</v>
      </c>
      <c r="C320" s="11">
        <v>36900</v>
      </c>
      <c r="D320" s="35">
        <v>99.386503067484668</v>
      </c>
      <c r="E320" s="35">
        <v>99.700598802395206</v>
      </c>
      <c r="F320" s="34">
        <v>99.741602067183464</v>
      </c>
      <c r="G320" s="31">
        <v>100</v>
      </c>
      <c r="H320" s="31">
        <v>100</v>
      </c>
      <c r="I320" s="31">
        <v>99.326145552560646</v>
      </c>
      <c r="J320" s="31">
        <v>97.890295358649794</v>
      </c>
      <c r="K320" s="31">
        <v>100</v>
      </c>
      <c r="L320" s="31">
        <v>100</v>
      </c>
      <c r="M320" s="31"/>
      <c r="N320" s="31"/>
      <c r="O320" s="31"/>
      <c r="P320" s="41">
        <f>IF(SUM(F320:O320)=0,"",AVERAGE(F320:O320))</f>
        <v>99.565434711199131</v>
      </c>
    </row>
    <row r="321" spans="1:16" x14ac:dyDescent="0.2">
      <c r="A321" s="2">
        <f t="shared" si="10"/>
        <v>319</v>
      </c>
      <c r="B321" s="4" t="s">
        <v>282</v>
      </c>
      <c r="C321" s="11">
        <v>36900</v>
      </c>
      <c r="D321" s="35">
        <v>73.937153419593344</v>
      </c>
      <c r="E321" s="35">
        <v>96.856287425149702</v>
      </c>
      <c r="F321" s="34">
        <v>100</v>
      </c>
      <c r="G321" s="31">
        <v>96.508379888268152</v>
      </c>
      <c r="H321" s="31">
        <v>89.370629370629374</v>
      </c>
      <c r="I321" s="31">
        <v>87.841530054644807</v>
      </c>
      <c r="J321" s="31">
        <v>93.593314763231191</v>
      </c>
      <c r="K321" s="31">
        <v>96.207332490518326</v>
      </c>
      <c r="L321" s="31">
        <v>87.982195845697333</v>
      </c>
      <c r="M321" s="31"/>
      <c r="N321" s="31"/>
      <c r="O321" s="31"/>
      <c r="P321" s="41">
        <f>IF(SUM(F321:O321)=0,"",AVERAGE(F321:O321))</f>
        <v>93.071911773284185</v>
      </c>
    </row>
    <row r="322" spans="1:16" x14ac:dyDescent="0.2">
      <c r="A322" s="2">
        <f t="shared" si="10"/>
        <v>320</v>
      </c>
      <c r="B322" s="4" t="s">
        <v>283</v>
      </c>
      <c r="C322" s="11">
        <v>36894</v>
      </c>
      <c r="D322" s="51"/>
      <c r="E322" s="35">
        <v>96.285289747399702</v>
      </c>
      <c r="F322" s="34">
        <v>99.865410497981159</v>
      </c>
      <c r="G322" s="31">
        <v>98.75346260387812</v>
      </c>
      <c r="H322" s="31">
        <v>100</v>
      </c>
      <c r="I322" s="31">
        <v>99.719887955182074</v>
      </c>
      <c r="J322" s="31">
        <v>100</v>
      </c>
      <c r="K322" s="31">
        <v>99.865591397849457</v>
      </c>
      <c r="L322" s="31">
        <v>100</v>
      </c>
      <c r="M322" s="31"/>
      <c r="N322" s="31"/>
      <c r="O322" s="31"/>
      <c r="P322" s="41">
        <f>IF(SUM(F322:O322)=0,"",AVERAGE(F322:O322))</f>
        <v>99.743478922127252</v>
      </c>
    </row>
    <row r="323" spans="1:16" x14ac:dyDescent="0.2">
      <c r="A323" s="2">
        <f t="shared" si="10"/>
        <v>321</v>
      </c>
      <c r="B323" s="4" t="s">
        <v>284</v>
      </c>
      <c r="C323" s="11">
        <v>36895</v>
      </c>
      <c r="D323" s="51"/>
      <c r="E323" s="35">
        <v>84.926184926184931</v>
      </c>
      <c r="F323" s="34">
        <v>97.846567967698519</v>
      </c>
      <c r="G323" s="31">
        <v>96.260387811634345</v>
      </c>
      <c r="H323" s="31">
        <v>99.460916442048514</v>
      </c>
      <c r="I323" s="31">
        <v>98.465829846582992</v>
      </c>
      <c r="J323" s="31">
        <v>99.462365591397855</v>
      </c>
      <c r="K323" s="31">
        <v>96.635262449528938</v>
      </c>
      <c r="L323" s="31">
        <v>97.878359264497874</v>
      </c>
      <c r="M323" s="31"/>
      <c r="N323" s="31"/>
      <c r="O323" s="31"/>
      <c r="P323" s="41">
        <f>IF(SUM(F323:O323)=0,"",AVERAGE(F323:O323))</f>
        <v>98.001384196198416</v>
      </c>
    </row>
    <row r="324" spans="1:16" x14ac:dyDescent="0.2">
      <c r="A324" s="2">
        <f t="shared" si="10"/>
        <v>322</v>
      </c>
      <c r="B324" s="4" t="s">
        <v>285</v>
      </c>
      <c r="C324" s="11">
        <v>36907</v>
      </c>
      <c r="D324" s="52"/>
      <c r="E324" s="35">
        <v>86.032977691561598</v>
      </c>
      <c r="F324" s="35">
        <v>99.356499356499356</v>
      </c>
      <c r="G324" s="31">
        <v>100</v>
      </c>
      <c r="H324" s="31">
        <v>100</v>
      </c>
      <c r="I324" s="31">
        <v>99.72027972027972</v>
      </c>
      <c r="J324" s="31">
        <v>100</v>
      </c>
      <c r="K324" s="31">
        <v>99.192462987886941</v>
      </c>
      <c r="L324" s="31">
        <v>97.308781869688389</v>
      </c>
      <c r="M324" s="31"/>
      <c r="N324" s="31"/>
      <c r="O324" s="31"/>
      <c r="P324" s="41">
        <f>IF(SUM(G324:O324)=0,"",AVERAGE(G324:O324))</f>
        <v>99.370254096309168</v>
      </c>
    </row>
    <row r="325" spans="1:16" x14ac:dyDescent="0.2">
      <c r="A325" s="2">
        <f t="shared" si="10"/>
        <v>323</v>
      </c>
      <c r="B325" s="4" t="s">
        <v>286</v>
      </c>
      <c r="C325" s="11">
        <v>36907</v>
      </c>
      <c r="D325" s="52"/>
      <c r="E325" s="35">
        <v>97.676669893514031</v>
      </c>
      <c r="F325" s="35">
        <v>97.300771208226223</v>
      </c>
      <c r="G325" s="31">
        <v>89.850746268656721</v>
      </c>
      <c r="H325" s="31">
        <v>97.169811320754718</v>
      </c>
      <c r="I325" s="31">
        <v>97.899159663865547</v>
      </c>
      <c r="J325" s="31">
        <v>100</v>
      </c>
      <c r="K325" s="31">
        <v>96.346414073071713</v>
      </c>
      <c r="L325" s="31">
        <v>100</v>
      </c>
      <c r="M325" s="31"/>
      <c r="N325" s="31"/>
      <c r="O325" s="31"/>
      <c r="P325" s="41">
        <f>IF(SUM(G325:O325)=0,"",AVERAGE(G325:O325))</f>
        <v>96.877688554391455</v>
      </c>
    </row>
    <row r="326" spans="1:16" x14ac:dyDescent="0.2">
      <c r="A326" s="2">
        <f t="shared" ref="A326:A377" si="15">A325+1</f>
        <v>324</v>
      </c>
      <c r="B326" s="4" t="s">
        <v>287</v>
      </c>
      <c r="C326" s="11">
        <v>36903</v>
      </c>
      <c r="D326" s="51"/>
      <c r="E326" s="35">
        <v>84.466019417475735</v>
      </c>
      <c r="F326" s="34">
        <v>92.645161290322577</v>
      </c>
      <c r="G326" s="31">
        <v>97.962154294032018</v>
      </c>
      <c r="H326" s="31">
        <v>99.1869918699187</v>
      </c>
      <c r="I326" s="31">
        <v>99.718706047819978</v>
      </c>
      <c r="J326" s="31">
        <v>100</v>
      </c>
      <c r="K326" s="31">
        <v>96.900269541778982</v>
      </c>
      <c r="L326" s="31">
        <v>99.576271186440678</v>
      </c>
      <c r="M326" s="31"/>
      <c r="N326" s="31"/>
      <c r="O326" s="31"/>
      <c r="P326" s="41">
        <f>IF(SUM(F326:O326)=0,"",AVERAGE(F326:O326))</f>
        <v>97.99850774718756</v>
      </c>
    </row>
    <row r="327" spans="1:16" x14ac:dyDescent="0.2">
      <c r="A327" s="2">
        <f t="shared" si="15"/>
        <v>325</v>
      </c>
      <c r="B327" s="4" t="s">
        <v>288</v>
      </c>
      <c r="C327" s="11">
        <v>36908</v>
      </c>
      <c r="D327" s="52"/>
      <c r="E327" s="35">
        <v>98.698698698698692</v>
      </c>
      <c r="F327" s="35">
        <v>99.871299871299868</v>
      </c>
      <c r="G327" s="31">
        <v>100</v>
      </c>
      <c r="H327" s="31">
        <v>100</v>
      </c>
      <c r="I327" s="31">
        <v>99.85994397759103</v>
      </c>
      <c r="J327" s="31">
        <v>100</v>
      </c>
      <c r="K327" s="31">
        <v>100</v>
      </c>
      <c r="L327" s="31">
        <v>100</v>
      </c>
      <c r="M327" s="31"/>
      <c r="N327" s="31"/>
      <c r="O327" s="31"/>
      <c r="P327" s="41">
        <f>IF(SUM(G327:O327)=0,"",AVERAGE(G327:O327))</f>
        <v>99.976657329598495</v>
      </c>
    </row>
    <row r="328" spans="1:16" x14ac:dyDescent="0.2">
      <c r="A328" s="2">
        <f t="shared" si="15"/>
        <v>326</v>
      </c>
      <c r="B328" s="4" t="s">
        <v>289</v>
      </c>
      <c r="C328" s="11">
        <v>36908</v>
      </c>
      <c r="D328" s="52"/>
      <c r="E328" s="35">
        <v>97.878359264497874</v>
      </c>
      <c r="F328" s="35">
        <v>97.290322580645167</v>
      </c>
      <c r="G328" s="31">
        <v>96.783625730994146</v>
      </c>
      <c r="H328" s="31">
        <v>100</v>
      </c>
      <c r="I328" s="31">
        <v>99.719887955182074</v>
      </c>
      <c r="J328" s="31">
        <v>97.721179624664884</v>
      </c>
      <c r="K328" s="31">
        <v>100</v>
      </c>
      <c r="L328" s="31">
        <v>100</v>
      </c>
      <c r="M328" s="31"/>
      <c r="N328" s="31"/>
      <c r="O328" s="31"/>
      <c r="P328" s="41">
        <f>IF(SUM(G328:O328)=0,"",AVERAGE(G328:O328))</f>
        <v>99.037448885140179</v>
      </c>
    </row>
    <row r="329" spans="1:16" x14ac:dyDescent="0.2">
      <c r="A329" s="2">
        <f t="shared" si="15"/>
        <v>327</v>
      </c>
      <c r="B329" s="4" t="s">
        <v>290</v>
      </c>
      <c r="C329" s="11">
        <v>36910</v>
      </c>
      <c r="D329" s="52"/>
      <c r="E329" s="35">
        <v>95.535714285714292</v>
      </c>
      <c r="F329" s="35">
        <v>98.322580645161295</v>
      </c>
      <c r="G329" s="31">
        <v>99.854862119013063</v>
      </c>
      <c r="H329" s="31">
        <v>100</v>
      </c>
      <c r="I329" s="31">
        <v>99.859747545582053</v>
      </c>
      <c r="J329" s="31">
        <v>99.865951742627345</v>
      </c>
      <c r="K329" s="31">
        <v>100</v>
      </c>
      <c r="L329" s="31">
        <v>94.617563739376777</v>
      </c>
      <c r="M329" s="31"/>
      <c r="N329" s="31"/>
      <c r="O329" s="31"/>
      <c r="P329" s="41">
        <f>IF(SUM(G329:O329)=0,"",AVERAGE(G329:O329))</f>
        <v>99.033020857766545</v>
      </c>
    </row>
    <row r="330" spans="1:16" x14ac:dyDescent="0.2">
      <c r="A330" s="2">
        <f t="shared" si="15"/>
        <v>328</v>
      </c>
      <c r="B330" s="4" t="s">
        <v>291</v>
      </c>
      <c r="C330" s="11">
        <v>36907</v>
      </c>
      <c r="D330" s="52"/>
      <c r="E330" s="35">
        <v>89.282202556538834</v>
      </c>
      <c r="F330" s="35">
        <v>97.80927835051547</v>
      </c>
      <c r="G330" s="31">
        <v>100</v>
      </c>
      <c r="H330" s="31">
        <v>98.382749326145557</v>
      </c>
      <c r="I330" s="31">
        <v>93.969144460028048</v>
      </c>
      <c r="J330" s="31">
        <v>89.261744966442947</v>
      </c>
      <c r="K330" s="31">
        <v>100</v>
      </c>
      <c r="L330" s="31">
        <v>100</v>
      </c>
      <c r="M330" s="31"/>
      <c r="N330" s="31"/>
      <c r="O330" s="31"/>
      <c r="P330" s="41">
        <f>IF(SUM(G330:O330)=0,"",AVERAGE(G330:O330))</f>
        <v>96.935606458769428</v>
      </c>
    </row>
    <row r="331" spans="1:16" x14ac:dyDescent="0.2">
      <c r="A331" s="2">
        <f t="shared" si="15"/>
        <v>329</v>
      </c>
      <c r="B331" s="4" t="s">
        <v>297</v>
      </c>
      <c r="C331" s="11">
        <v>36970</v>
      </c>
      <c r="D331" s="52"/>
      <c r="E331" s="52"/>
      <c r="F331" s="54"/>
      <c r="G331" s="35">
        <v>99.121522693997065</v>
      </c>
      <c r="H331" s="35">
        <v>99.848024316109417</v>
      </c>
      <c r="I331" s="31">
        <v>98.609179415855351</v>
      </c>
      <c r="J331" s="31">
        <v>99.865410497981159</v>
      </c>
      <c r="K331" s="31">
        <v>100</v>
      </c>
      <c r="L331" s="31">
        <v>96.737588652482273</v>
      </c>
      <c r="M331" s="31"/>
      <c r="N331" s="31"/>
      <c r="O331" s="31"/>
      <c r="P331" s="41">
        <f>IF(SUM(I331:O331)=0,"",AVERAGE(I331:O331))</f>
        <v>98.803044641579689</v>
      </c>
    </row>
    <row r="332" spans="1:16" x14ac:dyDescent="0.2">
      <c r="A332" s="2">
        <f t="shared" si="15"/>
        <v>330</v>
      </c>
      <c r="B332" s="4" t="s">
        <v>298</v>
      </c>
      <c r="C332" s="11">
        <v>36971</v>
      </c>
      <c r="D332" s="52"/>
      <c r="E332" s="52"/>
      <c r="F332" s="54"/>
      <c r="G332" s="35">
        <v>94.366197183098592</v>
      </c>
      <c r="H332" s="35">
        <v>99.526813880126184</v>
      </c>
      <c r="I332" s="31">
        <v>94.926568758344459</v>
      </c>
      <c r="J332" s="31">
        <v>96.498599439775916</v>
      </c>
      <c r="K332" s="31">
        <v>99.590163934426229</v>
      </c>
      <c r="L332" s="31">
        <v>99.587912087912088</v>
      </c>
      <c r="M332" s="31"/>
      <c r="N332" s="31"/>
      <c r="O332" s="31"/>
      <c r="P332" s="41">
        <f>IF(SUM(I332:O332)=0,"",AVERAGE(I332:O332))</f>
        <v>97.650811055114673</v>
      </c>
    </row>
    <row r="333" spans="1:16" x14ac:dyDescent="0.2">
      <c r="A333" s="2">
        <f t="shared" si="15"/>
        <v>331</v>
      </c>
      <c r="B333" s="4" t="s">
        <v>275</v>
      </c>
      <c r="C333" s="11">
        <v>36914</v>
      </c>
      <c r="D333" s="52"/>
      <c r="E333" s="35">
        <v>88.836104513064129</v>
      </c>
      <c r="F333" s="35">
        <v>98.682476943346515</v>
      </c>
      <c r="G333" s="31">
        <v>98.967551622418881</v>
      </c>
      <c r="H333" s="31">
        <v>97.699594046008116</v>
      </c>
      <c r="I333" s="31">
        <v>98.472222222222229</v>
      </c>
      <c r="J333" s="31">
        <v>99.865771812080538</v>
      </c>
      <c r="K333" s="31">
        <v>99.856938483547921</v>
      </c>
      <c r="L333" s="31">
        <v>97.087378640776706</v>
      </c>
      <c r="M333" s="31"/>
      <c r="N333" s="31"/>
      <c r="O333" s="31"/>
      <c r="P333" s="41">
        <f>IF(SUM(G333:O333)=0,"",AVERAGE(G333:O333))</f>
        <v>98.658242804509072</v>
      </c>
    </row>
    <row r="334" spans="1:16" x14ac:dyDescent="0.2">
      <c r="A334" s="2">
        <f t="shared" si="15"/>
        <v>332</v>
      </c>
      <c r="B334" s="4" t="s">
        <v>368</v>
      </c>
      <c r="C334" s="11"/>
      <c r="D334" s="52"/>
      <c r="E334" s="52"/>
      <c r="F334" s="52"/>
      <c r="G334" s="52"/>
      <c r="H334" s="52"/>
      <c r="I334" s="52"/>
      <c r="J334" s="52"/>
      <c r="K334" s="52"/>
      <c r="L334" s="35">
        <v>99.628252788104106</v>
      </c>
      <c r="M334" s="35"/>
      <c r="N334" s="31"/>
      <c r="O334" s="31"/>
      <c r="P334" s="41"/>
    </row>
    <row r="335" spans="1:16" x14ac:dyDescent="0.2">
      <c r="A335" s="2">
        <f t="shared" si="15"/>
        <v>333</v>
      </c>
      <c r="B335" s="4" t="s">
        <v>369</v>
      </c>
      <c r="C335" s="11"/>
      <c r="D335" s="52"/>
      <c r="E335" s="52"/>
      <c r="F335" s="52"/>
      <c r="G335" s="52"/>
      <c r="H335" s="52"/>
      <c r="I335" s="52"/>
      <c r="J335" s="52"/>
      <c r="K335" s="52"/>
      <c r="L335" s="35">
        <v>70.476190476190482</v>
      </c>
      <c r="M335" s="35"/>
      <c r="N335" s="31"/>
      <c r="O335" s="31"/>
      <c r="P335" s="41"/>
    </row>
    <row r="336" spans="1:16" x14ac:dyDescent="0.2">
      <c r="A336" s="2">
        <f t="shared" si="15"/>
        <v>334</v>
      </c>
      <c r="B336" s="4" t="s">
        <v>351</v>
      </c>
      <c r="C336" s="11">
        <v>37082</v>
      </c>
      <c r="D336" s="52"/>
      <c r="E336" s="52"/>
      <c r="F336" s="52"/>
      <c r="G336" s="52"/>
      <c r="H336" s="52"/>
      <c r="I336" s="52"/>
      <c r="J336" s="33">
        <v>95.518867924528308</v>
      </c>
      <c r="K336" s="33">
        <v>91.32231404958678</v>
      </c>
      <c r="L336" s="31">
        <v>99.576868829337101</v>
      </c>
      <c r="M336" s="31"/>
      <c r="N336" s="31"/>
      <c r="O336" s="31"/>
      <c r="P336" s="41">
        <f t="shared" ref="P336:P341" si="16">IF(SUM(L336:O336)=0,"",AVERAGE(L336:O336))</f>
        <v>99.576868829337101</v>
      </c>
    </row>
    <row r="337" spans="1:16" x14ac:dyDescent="0.2">
      <c r="A337" s="2">
        <f t="shared" si="15"/>
        <v>335</v>
      </c>
      <c r="B337" s="4" t="s">
        <v>352</v>
      </c>
      <c r="C337" s="11">
        <v>37083</v>
      </c>
      <c r="D337" s="52"/>
      <c r="E337" s="52"/>
      <c r="F337" s="52"/>
      <c r="G337" s="52"/>
      <c r="H337" s="52"/>
      <c r="I337" s="52"/>
      <c r="J337" s="33">
        <v>95.29085872576178</v>
      </c>
      <c r="K337" s="33">
        <v>95.342465753424662</v>
      </c>
      <c r="L337" s="31">
        <v>99.025069637883007</v>
      </c>
      <c r="M337" s="31"/>
      <c r="N337" s="31"/>
      <c r="O337" s="31"/>
      <c r="P337" s="41">
        <f t="shared" si="16"/>
        <v>99.025069637883007</v>
      </c>
    </row>
    <row r="338" spans="1:16" x14ac:dyDescent="0.2">
      <c r="A338" s="2">
        <f t="shared" si="15"/>
        <v>336</v>
      </c>
      <c r="B338" s="4" t="s">
        <v>353</v>
      </c>
      <c r="C338" s="11">
        <v>37084</v>
      </c>
      <c r="D338" s="52"/>
      <c r="E338" s="52"/>
      <c r="F338" s="52"/>
      <c r="G338" s="52"/>
      <c r="H338" s="52"/>
      <c r="I338" s="52"/>
      <c r="J338" s="33">
        <v>92.546583850931682</v>
      </c>
      <c r="K338" s="33">
        <v>93.518518518518519</v>
      </c>
      <c r="L338" s="31">
        <v>100</v>
      </c>
      <c r="M338" s="31"/>
      <c r="N338" s="31"/>
      <c r="O338" s="31"/>
      <c r="P338" s="41">
        <f t="shared" si="16"/>
        <v>100</v>
      </c>
    </row>
    <row r="339" spans="1:16" x14ac:dyDescent="0.2">
      <c r="A339" s="2">
        <f t="shared" si="15"/>
        <v>337</v>
      </c>
      <c r="B339" s="4" t="s">
        <v>354</v>
      </c>
      <c r="C339" s="11">
        <v>37076</v>
      </c>
      <c r="D339" s="52"/>
      <c r="E339" s="52"/>
      <c r="F339" s="52"/>
      <c r="G339" s="52"/>
      <c r="H339" s="52"/>
      <c r="I339" s="52"/>
      <c r="J339" s="33">
        <v>99.147121535181242</v>
      </c>
      <c r="K339" s="33">
        <v>97.264021887824896</v>
      </c>
      <c r="L339" s="31">
        <v>100</v>
      </c>
      <c r="M339" s="31"/>
      <c r="N339" s="31"/>
      <c r="O339" s="31"/>
      <c r="P339" s="41">
        <f t="shared" si="16"/>
        <v>100</v>
      </c>
    </row>
    <row r="340" spans="1:16" x14ac:dyDescent="0.2">
      <c r="A340" s="2">
        <f t="shared" si="15"/>
        <v>338</v>
      </c>
      <c r="B340" s="4" t="s">
        <v>355</v>
      </c>
      <c r="C340" s="11">
        <v>37082</v>
      </c>
      <c r="D340" s="52"/>
      <c r="E340" s="52"/>
      <c r="F340" s="52"/>
      <c r="G340" s="52"/>
      <c r="H340" s="52"/>
      <c r="I340" s="52"/>
      <c r="J340" s="33">
        <v>90.425531914893611</v>
      </c>
      <c r="K340" s="33">
        <v>83.754993342210383</v>
      </c>
      <c r="L340" s="31">
        <v>100</v>
      </c>
      <c r="M340" s="31"/>
      <c r="N340" s="31"/>
      <c r="O340" s="31"/>
      <c r="P340" s="41">
        <f t="shared" si="16"/>
        <v>100</v>
      </c>
    </row>
    <row r="341" spans="1:16" x14ac:dyDescent="0.2">
      <c r="A341" s="2">
        <f t="shared" si="15"/>
        <v>339</v>
      </c>
      <c r="B341" s="4" t="s">
        <v>370</v>
      </c>
      <c r="C341" s="11"/>
      <c r="D341" s="52"/>
      <c r="E341" s="52"/>
      <c r="F341" s="52"/>
      <c r="G341" s="52"/>
      <c r="H341" s="52"/>
      <c r="I341" s="52"/>
      <c r="J341" s="33"/>
      <c r="K341" s="33"/>
      <c r="L341" s="31">
        <v>97.6</v>
      </c>
      <c r="M341" s="31"/>
      <c r="N341" s="31"/>
      <c r="O341" s="31"/>
      <c r="P341" s="41">
        <f t="shared" si="16"/>
        <v>97.6</v>
      </c>
    </row>
    <row r="342" spans="1:16" x14ac:dyDescent="0.2">
      <c r="A342" s="2">
        <f t="shared" si="15"/>
        <v>340</v>
      </c>
      <c r="B342" s="4" t="s">
        <v>328</v>
      </c>
      <c r="C342" s="11">
        <v>36949</v>
      </c>
      <c r="D342" s="52"/>
      <c r="E342" s="52"/>
      <c r="F342" s="35"/>
      <c r="G342" s="35"/>
      <c r="H342" s="31">
        <v>81.196581196581192</v>
      </c>
      <c r="I342" s="31"/>
      <c r="J342" s="31">
        <v>92.886740331491708</v>
      </c>
      <c r="K342" s="31"/>
      <c r="L342" s="31"/>
      <c r="M342" s="31"/>
      <c r="N342" s="31"/>
      <c r="O342" s="31"/>
      <c r="P342" s="41">
        <f>IF(SUM(H342:O342)=0,"",AVERAGE(H342:O342))</f>
        <v>87.04166076403645</v>
      </c>
    </row>
    <row r="343" spans="1:16" x14ac:dyDescent="0.2">
      <c r="A343" s="2">
        <f t="shared" si="15"/>
        <v>341</v>
      </c>
      <c r="B343" s="4" t="s">
        <v>329</v>
      </c>
      <c r="C343" s="11">
        <v>37001</v>
      </c>
      <c r="D343" s="52"/>
      <c r="E343" s="52"/>
      <c r="F343" s="35"/>
      <c r="G343" s="35"/>
      <c r="H343" s="31"/>
      <c r="I343" s="31"/>
      <c r="J343" s="31">
        <v>93.218357205495465</v>
      </c>
      <c r="K343" s="31">
        <v>96.527777777777771</v>
      </c>
      <c r="L343" s="31">
        <v>99.859154929577471</v>
      </c>
      <c r="M343" s="31"/>
      <c r="N343" s="31"/>
      <c r="O343" s="31"/>
      <c r="P343" s="41">
        <f>IF(SUM(H343:O343)=0,"",AVERAGE(H343:O343))</f>
        <v>96.535096637616903</v>
      </c>
    </row>
    <row r="344" spans="1:16" x14ac:dyDescent="0.2">
      <c r="A344" s="2">
        <f t="shared" si="15"/>
        <v>342</v>
      </c>
      <c r="B344" s="4" t="s">
        <v>330</v>
      </c>
      <c r="C344" s="11">
        <v>37014</v>
      </c>
      <c r="D344" s="52"/>
      <c r="E344" s="52"/>
      <c r="F344" s="52"/>
      <c r="G344" s="52"/>
      <c r="H344" s="35">
        <v>99.8</v>
      </c>
      <c r="I344" s="35">
        <v>99.164345403899716</v>
      </c>
      <c r="J344" s="31">
        <v>99.438990182328197</v>
      </c>
      <c r="K344" s="31">
        <v>100</v>
      </c>
      <c r="L344" s="31">
        <v>99.444444444444443</v>
      </c>
      <c r="M344" s="31"/>
      <c r="N344" s="31"/>
      <c r="O344" s="31"/>
      <c r="P344" s="41">
        <f>IF(SUM(J344:O344)=0,"",AVERAGE(J344:O344))</f>
        <v>99.627811542257561</v>
      </c>
    </row>
    <row r="345" spans="1:16" x14ac:dyDescent="0.2">
      <c r="A345" s="2">
        <f t="shared" si="15"/>
        <v>343</v>
      </c>
      <c r="B345" s="4" t="s">
        <v>331</v>
      </c>
      <c r="C345" s="11">
        <v>37018</v>
      </c>
      <c r="D345" s="52"/>
      <c r="E345" s="52"/>
      <c r="F345" s="52"/>
      <c r="G345" s="52"/>
      <c r="H345" s="35">
        <v>92.629482071713142</v>
      </c>
      <c r="I345" s="35">
        <v>99.579831932773104</v>
      </c>
      <c r="J345" s="31">
        <v>97.046413502109701</v>
      </c>
      <c r="K345" s="31">
        <v>100</v>
      </c>
      <c r="L345" s="31">
        <v>99.582753824756608</v>
      </c>
      <c r="M345" s="31"/>
      <c r="N345" s="31"/>
      <c r="O345" s="31"/>
      <c r="P345" s="41">
        <f>IF(SUM(J345:O345)=0,"",AVERAGE(J345:O345))</f>
        <v>98.876389108955436</v>
      </c>
    </row>
    <row r="346" spans="1:16" x14ac:dyDescent="0.2">
      <c r="A346" s="2">
        <f t="shared" si="15"/>
        <v>344</v>
      </c>
      <c r="B346" s="4" t="s">
        <v>332</v>
      </c>
      <c r="C346" s="11">
        <v>37020</v>
      </c>
      <c r="D346" s="52"/>
      <c r="E346" s="52"/>
      <c r="F346" s="52"/>
      <c r="G346" s="52"/>
      <c r="H346" s="35">
        <v>97.752808988764045</v>
      </c>
      <c r="I346" s="35">
        <v>99.582753824756608</v>
      </c>
      <c r="J346" s="31">
        <v>94.265734265734267</v>
      </c>
      <c r="K346" s="31">
        <v>100</v>
      </c>
      <c r="L346" s="31">
        <v>99.445214979195555</v>
      </c>
      <c r="M346" s="31"/>
      <c r="N346" s="31"/>
      <c r="O346" s="31"/>
      <c r="P346" s="41">
        <f>IF(SUM(J346:O346)=0,"",AVERAGE(J346:O346))</f>
        <v>97.903649748309931</v>
      </c>
    </row>
    <row r="347" spans="1:16" x14ac:dyDescent="0.2">
      <c r="A347" s="2">
        <f t="shared" si="15"/>
        <v>345</v>
      </c>
      <c r="B347" s="4" t="s">
        <v>333</v>
      </c>
      <c r="C347" s="11">
        <v>37027</v>
      </c>
      <c r="D347" s="52"/>
      <c r="E347" s="52"/>
      <c r="F347" s="52"/>
      <c r="G347" s="52"/>
      <c r="H347" s="52"/>
      <c r="I347" s="35">
        <v>95.098039215686271</v>
      </c>
      <c r="J347" s="35">
        <v>97.1264367816092</v>
      </c>
      <c r="K347" s="31">
        <v>100</v>
      </c>
      <c r="L347" s="31">
        <v>99.499165275459092</v>
      </c>
      <c r="M347" s="31"/>
      <c r="N347" s="31"/>
      <c r="O347" s="31"/>
      <c r="P347" s="41">
        <f>IF(SUM(K347:O347)=0,"",AVERAGE(K347:O347))</f>
        <v>99.749582637729546</v>
      </c>
    </row>
    <row r="348" spans="1:16" x14ac:dyDescent="0.2">
      <c r="A348" s="2">
        <f t="shared" si="15"/>
        <v>346</v>
      </c>
      <c r="B348" s="4" t="s">
        <v>334</v>
      </c>
      <c r="C348" s="11">
        <v>37033</v>
      </c>
      <c r="D348" s="52"/>
      <c r="E348" s="52"/>
      <c r="F348" s="52"/>
      <c r="G348" s="52"/>
      <c r="H348" s="52"/>
      <c r="I348" s="35"/>
      <c r="J348" s="35">
        <v>97.554157931516428</v>
      </c>
      <c r="K348" s="31">
        <v>99.048913043478265</v>
      </c>
      <c r="L348" s="31">
        <v>99.372056514913652</v>
      </c>
      <c r="M348" s="31"/>
      <c r="N348" s="31"/>
      <c r="O348" s="31"/>
      <c r="P348" s="41">
        <f t="shared" ref="P348:P353" si="17">IF(SUM(K348:O348)=0,"",AVERAGE(K348:O348))</f>
        <v>99.210484779195951</v>
      </c>
    </row>
    <row r="349" spans="1:16" x14ac:dyDescent="0.2">
      <c r="A349" s="2">
        <f t="shared" si="15"/>
        <v>347</v>
      </c>
      <c r="B349" s="4" t="s">
        <v>335</v>
      </c>
      <c r="C349" s="11">
        <v>37026</v>
      </c>
      <c r="D349" s="52"/>
      <c r="E349" s="52"/>
      <c r="F349" s="52"/>
      <c r="G349" s="52"/>
      <c r="H349" s="52"/>
      <c r="I349" s="35">
        <v>99.442896935933149</v>
      </c>
      <c r="J349" s="35">
        <v>99.158485273492289</v>
      </c>
      <c r="K349" s="31">
        <v>100</v>
      </c>
      <c r="L349" s="31">
        <v>99.306518723994458</v>
      </c>
      <c r="M349" s="31"/>
      <c r="N349" s="31"/>
      <c r="O349" s="31"/>
      <c r="P349" s="41">
        <f t="shared" si="17"/>
        <v>99.653259361997229</v>
      </c>
    </row>
    <row r="350" spans="1:16" x14ac:dyDescent="0.2">
      <c r="A350" s="2">
        <f t="shared" si="15"/>
        <v>348</v>
      </c>
      <c r="B350" s="4" t="s">
        <v>336</v>
      </c>
      <c r="C350" s="11">
        <v>37033</v>
      </c>
      <c r="D350" s="52"/>
      <c r="E350" s="52"/>
      <c r="F350" s="52"/>
      <c r="G350" s="52"/>
      <c r="H350" s="52"/>
      <c r="I350" s="35">
        <v>99.581005586592184</v>
      </c>
      <c r="J350" s="35">
        <v>99.298737727910236</v>
      </c>
      <c r="K350" s="31">
        <v>99.72936400541272</v>
      </c>
      <c r="L350" s="31">
        <v>99.442896935933149</v>
      </c>
      <c r="M350" s="31"/>
      <c r="N350" s="31"/>
      <c r="O350" s="31"/>
      <c r="P350" s="41">
        <f t="shared" si="17"/>
        <v>99.586130470672941</v>
      </c>
    </row>
    <row r="351" spans="1:16" x14ac:dyDescent="0.2">
      <c r="A351" s="2">
        <f t="shared" si="15"/>
        <v>349</v>
      </c>
      <c r="B351" s="4" t="s">
        <v>350</v>
      </c>
      <c r="C351" s="11">
        <v>37032</v>
      </c>
      <c r="D351" s="52"/>
      <c r="E351" s="52"/>
      <c r="F351" s="52"/>
      <c r="G351" s="52"/>
      <c r="H351" s="52"/>
      <c r="I351" s="35"/>
      <c r="J351" s="35">
        <v>93.788343558282207</v>
      </c>
      <c r="K351" s="31">
        <v>99.59349593495935</v>
      </c>
      <c r="L351" s="31">
        <v>95.972222222222229</v>
      </c>
      <c r="M351" s="31"/>
      <c r="N351" s="31"/>
      <c r="O351" s="31"/>
      <c r="P351" s="41">
        <f t="shared" si="17"/>
        <v>97.782859078590789</v>
      </c>
    </row>
    <row r="352" spans="1:16" x14ac:dyDescent="0.2">
      <c r="A352" s="2">
        <f t="shared" si="15"/>
        <v>350</v>
      </c>
      <c r="B352" s="4" t="s">
        <v>349</v>
      </c>
      <c r="C352" s="11">
        <v>37055</v>
      </c>
      <c r="D352" s="52"/>
      <c r="E352" s="52"/>
      <c r="F352" s="52"/>
      <c r="G352" s="52"/>
      <c r="H352" s="52"/>
      <c r="I352" s="35"/>
      <c r="J352" s="35">
        <v>93.221830985915489</v>
      </c>
      <c r="K352" s="31">
        <v>97.428958051420835</v>
      </c>
      <c r="L352" s="31">
        <v>97.079276773296243</v>
      </c>
      <c r="M352" s="31"/>
      <c r="N352" s="31"/>
      <c r="O352" s="31"/>
      <c r="P352" s="41">
        <f t="shared" si="17"/>
        <v>97.254117412358539</v>
      </c>
    </row>
    <row r="353" spans="1:16" x14ac:dyDescent="0.2">
      <c r="A353" s="2">
        <f t="shared" si="15"/>
        <v>351</v>
      </c>
      <c r="B353" s="4" t="s">
        <v>348</v>
      </c>
      <c r="C353" s="11">
        <v>37029</v>
      </c>
      <c r="D353" s="52"/>
      <c r="E353" s="52"/>
      <c r="F353" s="52"/>
      <c r="G353" s="52"/>
      <c r="H353" s="52"/>
      <c r="I353" s="35">
        <v>99.659863945578238</v>
      </c>
      <c r="J353" s="35">
        <v>94.537815126050418</v>
      </c>
      <c r="K353" s="31">
        <v>96.428571428571431</v>
      </c>
      <c r="L353" s="31">
        <v>98.467966573816156</v>
      </c>
      <c r="M353" s="31"/>
      <c r="N353" s="31"/>
      <c r="O353" s="31"/>
      <c r="P353" s="41">
        <f t="shared" si="17"/>
        <v>97.448269001193793</v>
      </c>
    </row>
    <row r="354" spans="1:16" x14ac:dyDescent="0.2">
      <c r="A354" s="2">
        <f t="shared" si="15"/>
        <v>352</v>
      </c>
      <c r="B354" s="4" t="s">
        <v>347</v>
      </c>
      <c r="C354" s="11">
        <v>37062</v>
      </c>
      <c r="D354" s="52"/>
      <c r="E354" s="52"/>
      <c r="F354" s="52"/>
      <c r="G354" s="52"/>
      <c r="H354" s="52"/>
      <c r="I354" s="52"/>
      <c r="J354" s="35">
        <v>97.122302158273385</v>
      </c>
      <c r="K354" s="35">
        <v>99.864314789687924</v>
      </c>
      <c r="L354" s="31">
        <v>99.574468085106389</v>
      </c>
      <c r="M354" s="31"/>
      <c r="N354" s="31"/>
      <c r="O354" s="31"/>
      <c r="P354" s="41">
        <f>IF(SUM(L354:O354)=0,"",AVERAGE(L354:O354))</f>
        <v>99.574468085106389</v>
      </c>
    </row>
    <row r="355" spans="1:16" x14ac:dyDescent="0.2">
      <c r="A355" s="2">
        <f t="shared" si="15"/>
        <v>353</v>
      </c>
      <c r="B355" s="4" t="s">
        <v>346</v>
      </c>
      <c r="C355" s="11">
        <v>37056</v>
      </c>
      <c r="D355" s="52"/>
      <c r="E355" s="52"/>
      <c r="F355" s="52"/>
      <c r="G355" s="52"/>
      <c r="H355" s="52"/>
      <c r="I355" s="35">
        <v>87.022900763358777</v>
      </c>
      <c r="J355" s="35">
        <v>95.792426367461431</v>
      </c>
      <c r="K355" s="31">
        <v>95.231607629427799</v>
      </c>
      <c r="L355" s="31">
        <v>99.861303744798889</v>
      </c>
      <c r="M355" s="31"/>
      <c r="N355" s="31"/>
      <c r="O355" s="31"/>
      <c r="P355" s="41">
        <f>IF(SUM(K355:O355)=0,"",AVERAGE(K355:O355))</f>
        <v>97.546455687113337</v>
      </c>
    </row>
    <row r="356" spans="1:16" x14ac:dyDescent="0.2">
      <c r="A356" s="2">
        <f t="shared" si="15"/>
        <v>354</v>
      </c>
      <c r="B356" s="4" t="s">
        <v>345</v>
      </c>
      <c r="C356" s="11">
        <v>37061</v>
      </c>
      <c r="D356" s="52"/>
      <c r="E356" s="52"/>
      <c r="F356" s="52"/>
      <c r="G356" s="52"/>
      <c r="H356" s="52"/>
      <c r="I356" s="52"/>
      <c r="J356" s="35">
        <v>98.595505617977523</v>
      </c>
      <c r="K356" s="35">
        <v>99.72936400541272</v>
      </c>
      <c r="L356" s="31">
        <v>99.719887955182074</v>
      </c>
      <c r="M356" s="31"/>
      <c r="N356" s="31"/>
      <c r="O356" s="31"/>
      <c r="P356" s="41">
        <f>IF(SUM(L356:O356)=0,"",AVERAGE(L356:O356))</f>
        <v>99.719887955182074</v>
      </c>
    </row>
    <row r="357" spans="1:16" x14ac:dyDescent="0.2">
      <c r="A357" s="2">
        <f t="shared" si="15"/>
        <v>355</v>
      </c>
      <c r="B357" s="4" t="s">
        <v>344</v>
      </c>
      <c r="C357" s="11">
        <v>37061</v>
      </c>
      <c r="D357" s="52"/>
      <c r="E357" s="52"/>
      <c r="F357" s="52"/>
      <c r="G357" s="52"/>
      <c r="H357" s="52"/>
      <c r="I357" s="52"/>
      <c r="J357" s="35">
        <v>99.002849002849004</v>
      </c>
      <c r="K357" s="35">
        <v>98.231292517006807</v>
      </c>
      <c r="L357" s="31">
        <v>99.583333333333329</v>
      </c>
      <c r="M357" s="31"/>
      <c r="N357" s="31"/>
      <c r="O357" s="31"/>
      <c r="P357" s="41">
        <f>IF(SUM(L357:O357)=0,"",AVERAGE(L357:O357))</f>
        <v>99.583333333333329</v>
      </c>
    </row>
    <row r="358" spans="1:16" x14ac:dyDescent="0.2">
      <c r="A358" s="2">
        <f t="shared" si="15"/>
        <v>356</v>
      </c>
      <c r="B358" s="4" t="s">
        <v>343</v>
      </c>
      <c r="C358" s="11">
        <v>37064</v>
      </c>
      <c r="D358" s="52"/>
      <c r="E358" s="52"/>
      <c r="F358" s="52"/>
      <c r="G358" s="52"/>
      <c r="H358" s="52"/>
      <c r="I358" s="52"/>
      <c r="J358" s="35">
        <v>79.878048780487802</v>
      </c>
      <c r="K358" s="35">
        <v>99.728629579375848</v>
      </c>
      <c r="L358" s="31">
        <v>99.722222222222229</v>
      </c>
      <c r="M358" s="31"/>
      <c r="N358" s="31"/>
      <c r="O358" s="31"/>
      <c r="P358" s="41">
        <f>IF(SUM(L358:O358)=0,"",AVERAGE(L358:O358))</f>
        <v>99.722222222222229</v>
      </c>
    </row>
    <row r="359" spans="1:16" x14ac:dyDescent="0.2">
      <c r="A359" s="2">
        <f t="shared" si="15"/>
        <v>357</v>
      </c>
      <c r="B359" s="4" t="s">
        <v>342</v>
      </c>
      <c r="C359" s="11">
        <v>37063</v>
      </c>
      <c r="D359" s="52"/>
      <c r="E359" s="52"/>
      <c r="F359" s="52"/>
      <c r="G359" s="52"/>
      <c r="H359" s="52"/>
      <c r="I359" s="52"/>
      <c r="J359" s="35">
        <v>97.156398104265406</v>
      </c>
      <c r="K359" s="35">
        <v>98.913043478260875</v>
      </c>
      <c r="L359" s="31">
        <v>97.910863509749305</v>
      </c>
      <c r="M359" s="31"/>
      <c r="N359" s="31"/>
      <c r="O359" s="31"/>
      <c r="P359" s="41">
        <f>IF(SUM(L359:O359)=0,"",AVERAGE(L359:O359))</f>
        <v>97.910863509749305</v>
      </c>
    </row>
    <row r="360" spans="1:16" x14ac:dyDescent="0.2">
      <c r="A360" s="2">
        <f t="shared" si="15"/>
        <v>358</v>
      </c>
      <c r="B360" s="4" t="s">
        <v>341</v>
      </c>
      <c r="C360" s="11">
        <v>37063</v>
      </c>
      <c r="D360" s="52"/>
      <c r="E360" s="52"/>
      <c r="F360" s="52"/>
      <c r="G360" s="52"/>
      <c r="H360" s="52"/>
      <c r="I360" s="52"/>
      <c r="J360" s="35">
        <v>93.168604651162795</v>
      </c>
      <c r="K360" s="35">
        <v>99.864314789687924</v>
      </c>
      <c r="L360" s="31">
        <v>99.583333333333329</v>
      </c>
      <c r="M360" s="31"/>
      <c r="N360" s="31"/>
      <c r="O360" s="31"/>
      <c r="P360" s="41">
        <f>IF(SUM(L360:O360)=0,"",AVERAGE(L360:O360))</f>
        <v>99.583333333333329</v>
      </c>
    </row>
    <row r="361" spans="1:16" x14ac:dyDescent="0.2">
      <c r="A361" s="2">
        <f t="shared" si="15"/>
        <v>359</v>
      </c>
      <c r="B361" s="4" t="s">
        <v>340</v>
      </c>
      <c r="C361" s="11">
        <v>37049</v>
      </c>
      <c r="D361" s="52"/>
      <c r="E361" s="52"/>
      <c r="F361" s="52"/>
      <c r="G361" s="52"/>
      <c r="H361" s="52"/>
      <c r="I361" s="35">
        <v>92.857142857142861</v>
      </c>
      <c r="J361" s="35">
        <v>89.340813464235623</v>
      </c>
      <c r="K361" s="31">
        <v>99.414348462664719</v>
      </c>
      <c r="L361" s="31">
        <v>98.196948682385582</v>
      </c>
      <c r="M361" s="31"/>
      <c r="N361" s="31"/>
      <c r="O361" s="31"/>
      <c r="P361" s="41">
        <f>IF(SUM(K361:O361)=0,"",AVERAGE(K361:O361))</f>
        <v>98.805648572525143</v>
      </c>
    </row>
    <row r="362" spans="1:16" x14ac:dyDescent="0.2">
      <c r="A362" s="2">
        <f t="shared" si="15"/>
        <v>360</v>
      </c>
      <c r="B362" s="4" t="s">
        <v>339</v>
      </c>
      <c r="C362" s="11">
        <v>37049</v>
      </c>
      <c r="D362" s="52"/>
      <c r="E362" s="52"/>
      <c r="F362" s="52"/>
      <c r="G362" s="52"/>
      <c r="H362" s="52"/>
      <c r="I362" s="35">
        <v>97.477477477477478</v>
      </c>
      <c r="J362" s="35">
        <v>87.977369165487971</v>
      </c>
      <c r="K362" s="31">
        <v>89.718309859154928</v>
      </c>
      <c r="L362" s="31">
        <v>95.856353591160214</v>
      </c>
      <c r="M362" s="31"/>
      <c r="N362" s="31"/>
      <c r="O362" s="31"/>
      <c r="P362" s="41">
        <f>IF(SUM(K362:O362)=0,"",AVERAGE(K362:O362))</f>
        <v>92.787331725157571</v>
      </c>
    </row>
    <row r="363" spans="1:16" x14ac:dyDescent="0.2">
      <c r="A363" s="2">
        <f t="shared" si="15"/>
        <v>361</v>
      </c>
      <c r="B363" s="4" t="s">
        <v>338</v>
      </c>
      <c r="C363" s="11">
        <v>37027</v>
      </c>
      <c r="D363" s="52"/>
      <c r="E363" s="52"/>
      <c r="F363" s="52"/>
      <c r="G363" s="52"/>
      <c r="H363" s="52"/>
      <c r="I363" s="35">
        <v>79.480037140204274</v>
      </c>
      <c r="J363" s="35">
        <v>98.457223001402525</v>
      </c>
      <c r="K363" s="31">
        <v>100</v>
      </c>
      <c r="L363" s="31">
        <v>99.443671766342135</v>
      </c>
      <c r="M363" s="31"/>
      <c r="N363" s="31"/>
      <c r="O363" s="31"/>
      <c r="P363" s="41">
        <f>IF(SUM(K363:O363)=0,"",AVERAGE(K363:O363))</f>
        <v>99.721835883171067</v>
      </c>
    </row>
    <row r="364" spans="1:16" x14ac:dyDescent="0.2">
      <c r="A364" s="2">
        <f t="shared" si="15"/>
        <v>362</v>
      </c>
      <c r="B364" s="4" t="s">
        <v>356</v>
      </c>
      <c r="C364" s="11">
        <v>37069</v>
      </c>
      <c r="D364" s="52"/>
      <c r="E364" s="52"/>
      <c r="F364" s="52"/>
      <c r="G364" s="52"/>
      <c r="H364" s="52"/>
      <c r="I364" s="52"/>
      <c r="J364" s="35">
        <v>96.731234866828089</v>
      </c>
      <c r="K364" s="35">
        <v>96.774193548387103</v>
      </c>
      <c r="L364" s="31">
        <v>98.75</v>
      </c>
      <c r="M364" s="31"/>
      <c r="N364" s="31"/>
      <c r="O364" s="31"/>
      <c r="P364" s="41">
        <f>IF(SUM(L364:O364)=0,"",AVERAGE(L364:O364))</f>
        <v>98.75</v>
      </c>
    </row>
    <row r="365" spans="1:16" x14ac:dyDescent="0.2">
      <c r="A365" s="2">
        <f t="shared" si="15"/>
        <v>363</v>
      </c>
      <c r="B365" s="4" t="s">
        <v>357</v>
      </c>
      <c r="C365" s="11">
        <v>37075</v>
      </c>
      <c r="D365" s="52"/>
      <c r="E365" s="52"/>
      <c r="F365" s="52"/>
      <c r="G365" s="52"/>
      <c r="H365" s="52"/>
      <c r="I365" s="52"/>
      <c r="J365" s="35">
        <v>99.703264094955486</v>
      </c>
      <c r="K365" s="35">
        <v>99.730820995962318</v>
      </c>
      <c r="L365" s="31">
        <v>99.861111111111114</v>
      </c>
      <c r="M365" s="31"/>
      <c r="N365" s="31"/>
      <c r="O365" s="31"/>
      <c r="P365" s="41">
        <f>IF(SUM(L365:O365)=0,"",AVERAGE(L365:O365))</f>
        <v>99.861111111111114</v>
      </c>
    </row>
    <row r="366" spans="1:16" x14ac:dyDescent="0.2">
      <c r="A366" s="2">
        <f t="shared" si="15"/>
        <v>364</v>
      </c>
      <c r="B366" s="4" t="s">
        <v>371</v>
      </c>
      <c r="C366" s="11"/>
      <c r="D366" s="52"/>
      <c r="E366" s="52"/>
      <c r="F366" s="52"/>
      <c r="G366" s="52"/>
      <c r="H366" s="52"/>
      <c r="I366" s="52"/>
      <c r="J366" s="52"/>
      <c r="K366" s="52"/>
      <c r="L366" s="35">
        <v>69.761904761904759</v>
      </c>
      <c r="M366" s="35"/>
      <c r="N366" s="31"/>
      <c r="O366" s="31"/>
      <c r="P366" s="41"/>
    </row>
    <row r="367" spans="1:16" x14ac:dyDescent="0.2">
      <c r="A367" s="2">
        <f t="shared" si="15"/>
        <v>365</v>
      </c>
      <c r="B367" s="4" t="s">
        <v>372</v>
      </c>
      <c r="C367" s="11"/>
      <c r="D367" s="52"/>
      <c r="E367" s="52"/>
      <c r="F367" s="52"/>
      <c r="G367" s="52"/>
      <c r="H367" s="52"/>
      <c r="I367" s="52"/>
      <c r="J367" s="52"/>
      <c r="K367" s="52"/>
      <c r="L367" s="35">
        <v>99.65517241379311</v>
      </c>
      <c r="M367" s="35"/>
      <c r="N367" s="31"/>
      <c r="O367" s="31"/>
      <c r="P367" s="41"/>
    </row>
    <row r="368" spans="1:16" x14ac:dyDescent="0.2">
      <c r="A368" s="2">
        <f t="shared" si="15"/>
        <v>366</v>
      </c>
      <c r="B368" s="4" t="s">
        <v>373</v>
      </c>
      <c r="C368" s="11"/>
      <c r="D368" s="52"/>
      <c r="E368" s="52"/>
      <c r="F368" s="52"/>
      <c r="G368" s="52"/>
      <c r="H368" s="52"/>
      <c r="I368" s="52"/>
      <c r="J368" s="52"/>
      <c r="K368" s="52"/>
      <c r="L368" s="35">
        <v>93.891402714932127</v>
      </c>
      <c r="M368" s="35"/>
      <c r="N368" s="31"/>
      <c r="O368" s="31"/>
      <c r="P368" s="41"/>
    </row>
    <row r="369" spans="1:16" x14ac:dyDescent="0.2">
      <c r="A369" s="2">
        <f t="shared" si="15"/>
        <v>367</v>
      </c>
      <c r="B369" s="4" t="s">
        <v>374</v>
      </c>
      <c r="C369" s="11">
        <v>37098</v>
      </c>
      <c r="D369" s="52"/>
      <c r="E369" s="52"/>
      <c r="F369" s="52"/>
      <c r="G369" s="52"/>
      <c r="H369" s="52"/>
      <c r="I369" s="52"/>
      <c r="J369" s="52"/>
      <c r="K369" s="52"/>
      <c r="L369" s="35">
        <v>94.448252227553112</v>
      </c>
      <c r="M369" s="35"/>
      <c r="N369" s="31"/>
      <c r="O369" s="31"/>
      <c r="P369" s="41"/>
    </row>
    <row r="370" spans="1:16" x14ac:dyDescent="0.2">
      <c r="A370" s="2">
        <f t="shared" si="15"/>
        <v>368</v>
      </c>
      <c r="B370" s="4" t="s">
        <v>375</v>
      </c>
      <c r="C370" s="11">
        <v>37104</v>
      </c>
      <c r="D370" s="52"/>
      <c r="E370" s="52"/>
      <c r="F370" s="52"/>
      <c r="G370" s="52"/>
      <c r="H370" s="52"/>
      <c r="I370" s="52"/>
      <c r="J370" s="52"/>
      <c r="K370" s="52"/>
      <c r="L370" s="35">
        <v>71.087719298245617</v>
      </c>
      <c r="M370" s="35"/>
      <c r="N370" s="31"/>
      <c r="O370" s="31"/>
      <c r="P370" s="41"/>
    </row>
    <row r="371" spans="1:16" x14ac:dyDescent="0.2">
      <c r="A371" s="2">
        <f t="shared" si="15"/>
        <v>369</v>
      </c>
      <c r="B371" s="4" t="s">
        <v>364</v>
      </c>
      <c r="C371" s="11">
        <v>37119</v>
      </c>
      <c r="D371" s="52"/>
      <c r="E371" s="52"/>
      <c r="F371" s="52"/>
      <c r="G371" s="52"/>
      <c r="H371" s="52"/>
      <c r="I371" s="52"/>
      <c r="J371" s="52"/>
      <c r="K371" s="52"/>
      <c r="L371" s="35">
        <v>89.693593314763234</v>
      </c>
      <c r="M371" s="35"/>
      <c r="N371" s="31"/>
      <c r="O371" s="31"/>
      <c r="P371" s="41"/>
    </row>
    <row r="372" spans="1:16" x14ac:dyDescent="0.2">
      <c r="A372" s="2">
        <f t="shared" si="15"/>
        <v>370</v>
      </c>
      <c r="B372" s="4" t="s">
        <v>365</v>
      </c>
      <c r="C372" s="11">
        <v>37123</v>
      </c>
      <c r="D372" s="52"/>
      <c r="E372" s="52"/>
      <c r="F372" s="52"/>
      <c r="G372" s="52"/>
      <c r="H372" s="52"/>
      <c r="I372" s="52"/>
      <c r="J372" s="52"/>
      <c r="K372" s="52"/>
      <c r="L372" s="35">
        <v>95.682451253481901</v>
      </c>
      <c r="M372" s="35"/>
      <c r="N372" s="31"/>
      <c r="O372" s="31"/>
      <c r="P372" s="41"/>
    </row>
    <row r="373" spans="1:16" x14ac:dyDescent="0.2">
      <c r="A373" s="2">
        <f t="shared" si="15"/>
        <v>371</v>
      </c>
      <c r="B373" s="4" t="s">
        <v>366</v>
      </c>
      <c r="C373" s="11">
        <v>37122</v>
      </c>
      <c r="D373" s="52"/>
      <c r="E373" s="52"/>
      <c r="F373" s="52"/>
      <c r="G373" s="52"/>
      <c r="H373" s="52"/>
      <c r="I373" s="52"/>
      <c r="J373" s="52"/>
      <c r="K373" s="52"/>
      <c r="L373" s="35">
        <v>97.389885807504072</v>
      </c>
      <c r="M373" s="35"/>
      <c r="N373" s="31"/>
      <c r="O373" s="31"/>
      <c r="P373" s="41"/>
    </row>
    <row r="374" spans="1:16" x14ac:dyDescent="0.2">
      <c r="A374" s="2">
        <f t="shared" si="15"/>
        <v>372</v>
      </c>
      <c r="B374" s="4" t="s">
        <v>367</v>
      </c>
      <c r="C374" s="11">
        <v>37105</v>
      </c>
      <c r="D374" s="52"/>
      <c r="E374" s="52"/>
      <c r="F374" s="52"/>
      <c r="G374" s="52"/>
      <c r="H374" s="52"/>
      <c r="I374" s="52"/>
      <c r="J374" s="52"/>
      <c r="K374" s="35">
        <v>99.855491329479776</v>
      </c>
      <c r="L374" s="35">
        <v>96.805555555555557</v>
      </c>
      <c r="M374" s="31"/>
      <c r="N374" s="31"/>
      <c r="O374" s="31"/>
      <c r="P374" s="41"/>
    </row>
    <row r="375" spans="1:16" x14ac:dyDescent="0.2">
      <c r="A375" s="2">
        <f t="shared" si="15"/>
        <v>373</v>
      </c>
      <c r="B375" s="4" t="s">
        <v>376</v>
      </c>
      <c r="C375" s="11"/>
      <c r="D375" s="52"/>
      <c r="E375" s="52"/>
      <c r="F375" s="52"/>
      <c r="G375" s="52"/>
      <c r="H375" s="52"/>
      <c r="I375" s="52"/>
      <c r="J375" s="52"/>
      <c r="K375" s="35"/>
      <c r="L375" s="35">
        <v>91.129032258064512</v>
      </c>
      <c r="M375" s="31"/>
      <c r="N375" s="31"/>
      <c r="O375" s="31"/>
      <c r="P375" s="41"/>
    </row>
    <row r="376" spans="1:16" x14ac:dyDescent="0.2">
      <c r="A376" s="2">
        <f t="shared" si="15"/>
        <v>374</v>
      </c>
      <c r="B376" s="4" t="s">
        <v>377</v>
      </c>
      <c r="C376" s="11"/>
      <c r="D376" s="52"/>
      <c r="E376" s="52"/>
      <c r="F376" s="52"/>
      <c r="G376" s="52"/>
      <c r="H376" s="52"/>
      <c r="I376" s="52"/>
      <c r="J376" s="52"/>
      <c r="K376" s="35"/>
      <c r="L376" s="35">
        <v>100</v>
      </c>
      <c r="M376" s="31"/>
      <c r="N376" s="31"/>
      <c r="O376" s="31"/>
      <c r="P376" s="41"/>
    </row>
    <row r="377" spans="1:16" x14ac:dyDescent="0.2">
      <c r="A377" s="2">
        <f t="shared" si="15"/>
        <v>375</v>
      </c>
      <c r="B377" s="4" t="s">
        <v>378</v>
      </c>
      <c r="C377" s="11"/>
      <c r="D377" s="52"/>
      <c r="E377" s="52"/>
      <c r="F377" s="52"/>
      <c r="G377" s="52"/>
      <c r="H377" s="52"/>
      <c r="I377" s="52"/>
      <c r="J377" s="52"/>
      <c r="K377" s="35"/>
      <c r="L377" s="35">
        <v>100</v>
      </c>
      <c r="M377" s="31"/>
      <c r="N377" s="31"/>
      <c r="O377" s="31"/>
      <c r="P377" s="41"/>
    </row>
    <row r="379" spans="1:16" x14ac:dyDescent="0.2">
      <c r="B379" s="95" t="s">
        <v>504</v>
      </c>
      <c r="C379" s="6"/>
      <c r="D379" s="46">
        <f>AVERAGE(D6:D16,D18:D25,D27:D34,D36:D127,D129:D160,D162:D183,D185:D220,D230,D247:D255,D267:D268)</f>
        <v>97.852348260467124</v>
      </c>
      <c r="E379" s="42">
        <f>AVERAGE(E6:E34,E36:E183,E185:E220,E230,E247:E257,E267:E268,E278,E304,E333)</f>
        <v>98.234143436650029</v>
      </c>
      <c r="F379" s="42">
        <f>AVERAGE(F6:F24,F26:F34,F36:F94,F96:F158,F160:F211,F213:F221,F230:F237,F240:F257,F266:F268,F272:F287,F294:F300,F304,F308,F320:F323,F326,F212)</f>
        <v>97.954025840877122</v>
      </c>
      <c r="G379" s="42">
        <f>AVERAGE(G6:G21,G23:G34,G36:G95,G96:G159,G160:G212,G213:G229,G230:G239,G240:G257,G266:G268,G272:G292,G294:G300,G304,G307:G309,G320:G325,G326:G330,G333)</f>
        <v>98.423124993317572</v>
      </c>
      <c r="H379" s="42">
        <f>AVERAGE(H6:H14,H16:H34,H36:H95,H96:H159,H160:H212,H213:H229,H230:H239,H240:H257,H261:H268,H272:H292,H294:H300,H304:H306,H307:H319,H320:H325,H326:H330,H333:H343,H293)</f>
        <v>98.137405979250545</v>
      </c>
      <c r="I379" s="42">
        <f>AVERAGE(I6:I14,I16:I34,I36:I95,I96:I159,I160:I212,I213:I229,I230:I239,I240:I260,I261:I271,I272:I292,I294:I303,I304:I306,I307:I319,I320:I325,I326:I332,I333:I343)</f>
        <v>97.898925278538456</v>
      </c>
      <c r="J379" s="42">
        <f>AVERAGE(J6:J15,J16:J34,J36:J95,J96:J159,J160:J212,J213:J229,J230:J239,J240:J260,J261:J271,J272:J288,J292:J303,J304:J306,J307:J319,J320:J325,J326:J333,J342:J343,J344:J346)</f>
        <v>96.707675424761462</v>
      </c>
      <c r="K379" s="42">
        <f>AVERAGE(K6:K15,K16:K34,K36:K95,K96:K159,K160:K212,K213:K229,K230:K239,K240:K260,K261:K271,K272:K291,K292:K303,K304:K306,K307:K319,K320:K325,K326:K333,K342:K353,K355,K361:K363)</f>
        <v>96.746461922037781</v>
      </c>
      <c r="L379" s="42">
        <f>AVERAGE(L6:L181,L183:L230,L232,L235:L261,L263:L288,L290,L292,L294:L310,L312:L316,L318:L333,L336:L341,L343:L365)</f>
        <v>97.652586872584507</v>
      </c>
    </row>
    <row r="380" spans="1:16" x14ac:dyDescent="0.2">
      <c r="B380" s="7"/>
      <c r="C380" s="6"/>
      <c r="D380" s="46"/>
      <c r="E380" s="42"/>
      <c r="F380" s="42"/>
      <c r="G380" s="42"/>
      <c r="H380" s="42"/>
      <c r="I380" s="42"/>
      <c r="J380" s="42"/>
      <c r="K380" s="42"/>
      <c r="L380" s="42"/>
    </row>
    <row r="381" spans="1:16" x14ac:dyDescent="0.2">
      <c r="B381" s="95" t="s">
        <v>503</v>
      </c>
      <c r="C381" s="6"/>
      <c r="D381" s="55">
        <v>278</v>
      </c>
      <c r="E381" s="55">
        <v>302</v>
      </c>
      <c r="F381" s="55">
        <v>318</v>
      </c>
      <c r="G381" s="55">
        <v>329</v>
      </c>
      <c r="H381" s="55">
        <v>337</v>
      </c>
      <c r="I381" s="55">
        <v>350</v>
      </c>
      <c r="J381" s="55">
        <v>357</v>
      </c>
      <c r="K381" s="55">
        <v>365</v>
      </c>
      <c r="L381" s="55">
        <v>375</v>
      </c>
    </row>
    <row r="382" spans="1:16" x14ac:dyDescent="0.2">
      <c r="B382" s="95"/>
      <c r="C382" s="6"/>
      <c r="D382" s="55"/>
      <c r="E382" s="55"/>
      <c r="F382" s="55"/>
      <c r="G382" s="55"/>
      <c r="H382" s="55"/>
      <c r="I382" s="55"/>
      <c r="J382" s="55"/>
      <c r="K382" s="55"/>
      <c r="L382" s="55"/>
    </row>
    <row r="383" spans="1:16" x14ac:dyDescent="0.2">
      <c r="D383" s="46"/>
      <c r="E383" s="53"/>
    </row>
    <row r="384" spans="1:16" x14ac:dyDescent="0.2">
      <c r="B384" s="13"/>
      <c r="C384" t="s">
        <v>513</v>
      </c>
    </row>
    <row r="385" spans="2:3" x14ac:dyDescent="0.2">
      <c r="B385" s="99"/>
      <c r="C385" s="99"/>
    </row>
    <row r="386" spans="2:3" x14ac:dyDescent="0.2">
      <c r="B386" s="50" t="s">
        <v>249</v>
      </c>
    </row>
  </sheetData>
  <mergeCells count="1">
    <mergeCell ref="B385:C385"/>
  </mergeCells>
  <printOptions horizontalCentered="1"/>
  <pageMargins left="0.19685039370078741" right="0.19685039370078741" top="0.78740157480314965" bottom="0.78740157480314965" header="0.51181102362204722" footer="0.51181102362204722"/>
  <pageSetup scale="96" orientation="landscape" r:id="rId1"/>
  <headerFooter alignWithMargins="0">
    <oddHeader>&amp;L&amp;11EW 1.5&amp;C&amp;11&amp;UEuropean Availability
&amp;R&amp;11 2001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EW 1.5 - U.S</vt:lpstr>
      <vt:lpstr>EW 1.5 - Europe</vt:lpstr>
      <vt:lpstr>Diagramm U.S.</vt:lpstr>
      <vt:lpstr>Diagram Europe</vt:lpstr>
      <vt:lpstr>'EW 1.5 - Europe'!Print_Titles</vt:lpstr>
      <vt:lpstr>'EW 1.5 - U.S'!Print_Titles</vt:lpstr>
    </vt:vector>
  </TitlesOfParts>
  <Company>TWE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PC21</dc:creator>
  <cp:lastModifiedBy>Jan Havlíček</cp:lastModifiedBy>
  <cp:lastPrinted>2001-11-08T02:15:16Z</cp:lastPrinted>
  <dcterms:created xsi:type="dcterms:W3CDTF">1999-08-09T13:01:48Z</dcterms:created>
  <dcterms:modified xsi:type="dcterms:W3CDTF">2023-09-16T21:17:12Z</dcterms:modified>
</cp:coreProperties>
</file>