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BF217D-6534-4250-B271-B4683BE3180E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Turbine Allocation" sheetId="1" r:id="rId1"/>
    <sheet name="Contract Payment Summary" sheetId="4" r:id="rId2"/>
  </sheets>
  <calcPr calcId="0" iterate="1"/>
  <customWorkbookViews>
    <customWorkbookView name="GE - Personal View" guid="{26AA0C00-CF87-11D4-BA96-006008ECE09A}" mergeInterval="0" personalView="1" maximized="1" windowWidth="1020" windowHeight="670" activeSheetId="4" showStatusbar="0" showComments="commNone"/>
  </customWorkbookViews>
</workbook>
</file>

<file path=xl/calcChain.xml><?xml version="1.0" encoding="utf-8"?>
<calcChain xmlns="http://schemas.openxmlformats.org/spreadsheetml/2006/main">
  <c r="F5" i="4" l="1"/>
  <c r="J5" i="4"/>
  <c r="F6" i="4"/>
  <c r="J6" i="4"/>
  <c r="F7" i="4"/>
  <c r="J7" i="4"/>
  <c r="F8" i="4"/>
  <c r="J8" i="4"/>
  <c r="F9" i="4"/>
  <c r="J9" i="4"/>
  <c r="C10" i="4"/>
  <c r="E10" i="4"/>
  <c r="F10" i="4"/>
  <c r="J10" i="4"/>
  <c r="C11" i="4"/>
  <c r="E11" i="4"/>
  <c r="F11" i="4"/>
  <c r="J11" i="4"/>
  <c r="F12" i="4"/>
  <c r="J12" i="4"/>
  <c r="B14" i="4"/>
  <c r="C14" i="4"/>
  <c r="D14" i="4"/>
  <c r="E14" i="4"/>
  <c r="F14" i="4"/>
  <c r="G14" i="4"/>
  <c r="H14" i="4"/>
  <c r="I14" i="4"/>
  <c r="J14" i="4"/>
</calcChain>
</file>

<file path=xl/sharedStrings.xml><?xml version="1.0" encoding="utf-8"?>
<sst xmlns="http://schemas.openxmlformats.org/spreadsheetml/2006/main" count="68" uniqueCount="31">
  <si>
    <t>#</t>
  </si>
  <si>
    <t>Turbine Unit #</t>
  </si>
  <si>
    <t>Delivery Date</t>
  </si>
  <si>
    <t>Project Name</t>
  </si>
  <si>
    <t>Change Orders</t>
  </si>
  <si>
    <t>Enron South America</t>
  </si>
  <si>
    <t>#3</t>
  </si>
  <si>
    <t>PSCO/Fountain Valley</t>
  </si>
  <si>
    <t>#1 - Dual Fuel</t>
  </si>
  <si>
    <t>Austin</t>
  </si>
  <si>
    <t>#2</t>
  </si>
  <si>
    <t>Coral Energy</t>
  </si>
  <si>
    <t>To be assigned</t>
  </si>
  <si>
    <t>Las Vegas</t>
  </si>
  <si>
    <t>LM 6000 Turbine Allocation</t>
  </si>
  <si>
    <t>TOTAL</t>
  </si>
  <si>
    <t>PSCO - Units 13-16</t>
  </si>
  <si>
    <t>PSCO - Units 7 &amp; 8</t>
  </si>
  <si>
    <t>Coral - Unit 17</t>
  </si>
  <si>
    <t>Coral - Unit 18</t>
  </si>
  <si>
    <t>ESA - Units 1-6</t>
  </si>
  <si>
    <t>ESA - Units 21 &amp; 22</t>
  </si>
  <si>
    <t>Austin - Units 9 -12</t>
  </si>
  <si>
    <t>LV Cogen - Units 19-20 &amp; 23-24</t>
  </si>
  <si>
    <t>Value</t>
  </si>
  <si>
    <t xml:space="preserve">Contract </t>
  </si>
  <si>
    <t>Paid Through</t>
  </si>
  <si>
    <t xml:space="preserve">  </t>
  </si>
  <si>
    <t>LM 6000 Contract Payment Summary</t>
  </si>
  <si>
    <t>Change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</si>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</sst>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2" xfId="0" applyBorder="1"/>
    <xf numFmtId="3" fontId="0" fillId="0" borderId="2" xfId="0" applyNumberFormat="1" applyBorder="1"/>
    <xf numFmtId="0" fontId="0" fillId="0" borderId="3" xfId="0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5" fontId="1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I27" sqref="I27"/>
    </sheetView>
  </sheetViews>
  <sheetFormatPr defaultRowHeight="12.75" x14ac:dyDescent="0.2"/>
  <cols>
    <col min="1" max="1" width="4.85546875" customWidth="1"/>
    <col min="2" max="2" width="16.140625" customWidth="1"/>
    <col min="3" max="3" width="15" customWidth="1"/>
    <col min="4" max="4" width="22.140625" customWidth="1"/>
    <col min="5" max="5" width="16.140625" customWidth="1"/>
    <col min="6" max="6" width="14.42578125" bestFit="1" customWidth="1"/>
    <col min="7" max="7" width="15.5703125" bestFit="1" customWidth="1"/>
  </cols>
  <sheetData>
    <row r="1" spans="1:6" ht="15.75" x14ac:dyDescent="0.25">
      <c r="A1" s="8" t="s">
        <v>14</v>
      </c>
    </row>
    <row r="3" spans="1:6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5"/>
    </row>
    <row r="4" spans="1:6" x14ac:dyDescent="0.2">
      <c r="A4" s="2">
        <v>1</v>
      </c>
      <c r="B4" s="2">
        <v>308898</v>
      </c>
      <c r="C4" s="3">
        <v>36715</v>
      </c>
      <c r="D4" s="2" t="s">
        <v>5</v>
      </c>
      <c r="E4" s="2" t="s">
        <v>6</v>
      </c>
      <c r="F4" s="7"/>
    </row>
    <row r="5" spans="1:6" x14ac:dyDescent="0.2">
      <c r="A5" s="2">
        <v>2</v>
      </c>
      <c r="B5" s="2">
        <v>308951</v>
      </c>
      <c r="C5" s="3">
        <v>36733</v>
      </c>
      <c r="D5" s="2" t="s">
        <v>5</v>
      </c>
      <c r="E5" s="2" t="s">
        <v>6</v>
      </c>
      <c r="F5" s="7"/>
    </row>
    <row r="6" spans="1:6" x14ac:dyDescent="0.2">
      <c r="A6" s="2">
        <v>3</v>
      </c>
      <c r="B6" s="2">
        <v>308972</v>
      </c>
      <c r="C6" s="3">
        <v>36753</v>
      </c>
      <c r="D6" s="2" t="s">
        <v>5</v>
      </c>
      <c r="E6" s="2" t="s">
        <v>6</v>
      </c>
      <c r="F6" s="7"/>
    </row>
    <row r="7" spans="1:6" x14ac:dyDescent="0.2">
      <c r="A7" s="2">
        <v>4</v>
      </c>
      <c r="B7" s="2">
        <v>308999</v>
      </c>
      <c r="C7" s="3">
        <v>36716</v>
      </c>
      <c r="D7" s="2" t="s">
        <v>5</v>
      </c>
      <c r="E7" s="2" t="s">
        <v>6</v>
      </c>
      <c r="F7" s="7"/>
    </row>
    <row r="8" spans="1:6" x14ac:dyDescent="0.2">
      <c r="A8" s="2">
        <v>5</v>
      </c>
      <c r="B8" s="2">
        <v>309020</v>
      </c>
      <c r="C8" s="3">
        <v>36717</v>
      </c>
      <c r="D8" s="2" t="s">
        <v>5</v>
      </c>
      <c r="E8" s="2" t="s">
        <v>6</v>
      </c>
      <c r="F8" s="7"/>
    </row>
    <row r="9" spans="1:6" x14ac:dyDescent="0.2">
      <c r="A9" s="2">
        <v>6</v>
      </c>
      <c r="B9" s="2">
        <v>309073</v>
      </c>
      <c r="C9" s="3">
        <v>36728</v>
      </c>
      <c r="D9" s="2" t="s">
        <v>5</v>
      </c>
      <c r="E9" s="2" t="s">
        <v>6</v>
      </c>
      <c r="F9" s="7"/>
    </row>
    <row r="10" spans="1:6" x14ac:dyDescent="0.2">
      <c r="A10" s="2">
        <v>7</v>
      </c>
      <c r="B10" s="2">
        <v>309101</v>
      </c>
      <c r="C10" s="3">
        <v>36733</v>
      </c>
      <c r="D10" s="2" t="s">
        <v>7</v>
      </c>
      <c r="E10" s="2" t="s">
        <v>8</v>
      </c>
      <c r="F10" s="7"/>
    </row>
    <row r="11" spans="1:6" x14ac:dyDescent="0.2">
      <c r="A11" s="2">
        <v>8</v>
      </c>
      <c r="B11" s="2">
        <v>309123</v>
      </c>
      <c r="C11" s="3">
        <v>36753</v>
      </c>
      <c r="D11" s="2" t="s">
        <v>7</v>
      </c>
      <c r="E11" s="2" t="s">
        <v>8</v>
      </c>
      <c r="F11" s="7"/>
    </row>
    <row r="12" spans="1:6" x14ac:dyDescent="0.2">
      <c r="A12" s="2">
        <v>9</v>
      </c>
      <c r="B12" s="2">
        <v>309266</v>
      </c>
      <c r="C12" s="3">
        <v>36757</v>
      </c>
      <c r="D12" s="2" t="s">
        <v>9</v>
      </c>
      <c r="E12" s="2"/>
      <c r="F12" s="7"/>
    </row>
    <row r="13" spans="1:6" x14ac:dyDescent="0.2">
      <c r="A13" s="2">
        <v>10</v>
      </c>
      <c r="B13" s="2">
        <v>309547</v>
      </c>
      <c r="C13" s="3">
        <v>36770</v>
      </c>
      <c r="D13" s="2" t="s">
        <v>9</v>
      </c>
      <c r="E13" s="2"/>
      <c r="F13" s="7"/>
    </row>
    <row r="14" spans="1:6" x14ac:dyDescent="0.2">
      <c r="A14" s="2">
        <v>11</v>
      </c>
      <c r="B14" s="2">
        <v>309575</v>
      </c>
      <c r="C14" s="3">
        <v>36775</v>
      </c>
      <c r="D14" s="2" t="s">
        <v>9</v>
      </c>
      <c r="E14" s="2"/>
      <c r="F14" s="7"/>
    </row>
    <row r="15" spans="1:6" x14ac:dyDescent="0.2">
      <c r="A15" s="2">
        <v>12</v>
      </c>
      <c r="B15" s="2">
        <v>309578</v>
      </c>
      <c r="C15" s="3">
        <v>36783</v>
      </c>
      <c r="D15" s="2" t="s">
        <v>9</v>
      </c>
      <c r="E15" s="2"/>
      <c r="F15" s="7"/>
    </row>
    <row r="16" spans="1:6" x14ac:dyDescent="0.2">
      <c r="A16" s="2">
        <v>13</v>
      </c>
      <c r="B16" s="2">
        <v>309420</v>
      </c>
      <c r="C16" s="3">
        <v>36790</v>
      </c>
      <c r="D16" s="2" t="s">
        <v>7</v>
      </c>
      <c r="E16" s="2" t="s">
        <v>10</v>
      </c>
      <c r="F16" s="7"/>
    </row>
    <row r="17" spans="1:6" x14ac:dyDescent="0.2">
      <c r="A17" s="2">
        <v>14</v>
      </c>
      <c r="B17" s="2">
        <v>309505</v>
      </c>
      <c r="C17" s="3">
        <v>36797</v>
      </c>
      <c r="D17" s="2" t="s">
        <v>7</v>
      </c>
      <c r="E17" s="2" t="s">
        <v>10</v>
      </c>
      <c r="F17" s="7"/>
    </row>
    <row r="18" spans="1:6" x14ac:dyDescent="0.2">
      <c r="A18" s="2">
        <v>15</v>
      </c>
      <c r="B18" s="2">
        <v>309573</v>
      </c>
      <c r="C18" s="3">
        <v>36824</v>
      </c>
      <c r="D18" s="2" t="s">
        <v>7</v>
      </c>
      <c r="E18" s="2" t="s">
        <v>10</v>
      </c>
      <c r="F18" s="7"/>
    </row>
    <row r="19" spans="1:6" x14ac:dyDescent="0.2">
      <c r="A19" s="2">
        <v>16</v>
      </c>
      <c r="B19" s="2">
        <v>309601</v>
      </c>
      <c r="C19" s="3">
        <v>36831</v>
      </c>
      <c r="D19" s="2" t="s">
        <v>7</v>
      </c>
      <c r="E19" s="2" t="s">
        <v>10</v>
      </c>
      <c r="F19" s="7"/>
    </row>
    <row r="20" spans="1:6" x14ac:dyDescent="0.2">
      <c r="A20" s="2">
        <v>17</v>
      </c>
      <c r="B20" s="2">
        <v>309604</v>
      </c>
      <c r="C20" s="3">
        <v>36843</v>
      </c>
      <c r="D20" s="2" t="s">
        <v>11</v>
      </c>
      <c r="E20" s="2" t="s">
        <v>8</v>
      </c>
      <c r="F20" s="7"/>
    </row>
    <row r="21" spans="1:6" x14ac:dyDescent="0.2">
      <c r="A21" s="2">
        <v>18</v>
      </c>
      <c r="B21" s="2">
        <v>309719</v>
      </c>
      <c r="C21" s="3">
        <v>36850</v>
      </c>
      <c r="D21" s="2" t="s">
        <v>11</v>
      </c>
      <c r="E21" s="2" t="s">
        <v>8</v>
      </c>
      <c r="F21" s="7"/>
    </row>
    <row r="22" spans="1:6" x14ac:dyDescent="0.2">
      <c r="A22" s="2">
        <v>19</v>
      </c>
      <c r="B22" s="2" t="s">
        <v>12</v>
      </c>
      <c r="C22" s="3">
        <v>36728</v>
      </c>
      <c r="D22" s="2" t="s">
        <v>13</v>
      </c>
      <c r="E22" s="2"/>
      <c r="F22" s="7"/>
    </row>
    <row r="23" spans="1:6" x14ac:dyDescent="0.2">
      <c r="A23" s="2">
        <v>20</v>
      </c>
      <c r="B23" s="2" t="s">
        <v>12</v>
      </c>
      <c r="C23" s="3">
        <v>36731</v>
      </c>
      <c r="D23" s="2" t="s">
        <v>13</v>
      </c>
      <c r="E23" s="2"/>
      <c r="F23" s="7"/>
    </row>
    <row r="24" spans="1:6" x14ac:dyDescent="0.2">
      <c r="A24" s="2">
        <v>21</v>
      </c>
      <c r="B24" s="2">
        <v>309898</v>
      </c>
      <c r="C24" s="3">
        <v>36923</v>
      </c>
      <c r="D24" s="2" t="s">
        <v>5</v>
      </c>
      <c r="E24" s="2" t="s">
        <v>6</v>
      </c>
      <c r="F24" s="7"/>
    </row>
    <row r="25" spans="1:6" x14ac:dyDescent="0.2">
      <c r="A25" s="2">
        <v>22</v>
      </c>
      <c r="B25" s="2">
        <v>309988</v>
      </c>
      <c r="C25" s="3">
        <v>36918</v>
      </c>
      <c r="D25" s="2" t="s">
        <v>5</v>
      </c>
      <c r="E25" s="2" t="s">
        <v>6</v>
      </c>
      <c r="F25" s="7"/>
    </row>
    <row r="26" spans="1:6" x14ac:dyDescent="0.2">
      <c r="A26" s="2">
        <v>23</v>
      </c>
      <c r="B26" s="2" t="s">
        <v>12</v>
      </c>
      <c r="C26" s="3">
        <v>36737</v>
      </c>
      <c r="D26" s="2" t="s">
        <v>13</v>
      </c>
      <c r="E26" s="2"/>
      <c r="F26" s="7"/>
    </row>
    <row r="27" spans="1:6" x14ac:dyDescent="0.2">
      <c r="A27" s="2">
        <v>24</v>
      </c>
      <c r="B27" s="2" t="s">
        <v>12</v>
      </c>
      <c r="C27" s="3">
        <v>36770</v>
      </c>
      <c r="D27" s="2" t="s">
        <v>13</v>
      </c>
      <c r="E27" s="2"/>
      <c r="F27" s="7"/>
    </row>
    <row r="28" spans="1:6" x14ac:dyDescent="0.2">
      <c r="A28" s="1"/>
      <c r="B28" s="1"/>
      <c r="C28" s="1"/>
      <c r="D28" s="1"/>
      <c r="E28" s="1"/>
    </row>
  </sheetData>
  <customSheetViews>
    <customSheetView guid="{26AA0C00-CF87-11D4-BA96-006008ECE09A}" showRuler="0">
      <selection activeCell="I27" sqref="I27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tabSelected="1" workbookViewId="0">
      <selection activeCell="J8" sqref="J8"/>
    </sheetView>
  </sheetViews>
  <sheetFormatPr defaultRowHeight="12.75" x14ac:dyDescent="0.2"/>
  <cols>
    <col min="1" max="1" width="27.7109375" customWidth="1"/>
    <col min="2" max="2" width="11.140625" bestFit="1" customWidth="1"/>
    <col min="3" max="3" width="11.140625" customWidth="1"/>
    <col min="4" max="4" width="13.28515625" bestFit="1" customWidth="1"/>
    <col min="5" max="5" width="10.7109375" customWidth="1"/>
    <col min="6" max="6" width="10.7109375" bestFit="1" customWidth="1"/>
    <col min="7" max="9" width="10.7109375" customWidth="1"/>
    <col min="10" max="10" width="11.140625" bestFit="1" customWidth="1"/>
    <col min="11" max="11" width="10.140625" bestFit="1" customWidth="1"/>
  </cols>
  <sheetData>
    <row r="1" spans="1:11" ht="15.75" x14ac:dyDescent="0.25">
      <c r="A1" s="8" t="s">
        <v>28</v>
      </c>
    </row>
    <row r="2" spans="1:11" ht="15.75" x14ac:dyDescent="0.25">
      <c r="A2" s="8"/>
    </row>
    <row r="3" spans="1:11" x14ac:dyDescent="0.2">
      <c r="A3" s="16"/>
      <c r="B3" s="18" t="s">
        <v>25</v>
      </c>
      <c r="C3" s="18" t="s">
        <v>29</v>
      </c>
      <c r="D3" s="18" t="s">
        <v>26</v>
      </c>
      <c r="E3" s="18"/>
      <c r="F3" s="20"/>
      <c r="G3" s="20"/>
      <c r="H3" s="20"/>
      <c r="I3" s="20"/>
      <c r="J3" s="21"/>
    </row>
    <row r="4" spans="1:11" x14ac:dyDescent="0.2">
      <c r="A4" s="17" t="s">
        <v>3</v>
      </c>
      <c r="B4" s="19" t="s">
        <v>24</v>
      </c>
      <c r="C4" s="19" t="s">
        <v>30</v>
      </c>
      <c r="D4" s="22">
        <v>36872</v>
      </c>
      <c r="E4" s="22">
        <v>36887</v>
      </c>
      <c r="F4" s="22">
        <v>36906</v>
      </c>
      <c r="G4" s="22">
        <v>37026</v>
      </c>
      <c r="H4" s="22">
        <v>37102</v>
      </c>
      <c r="I4" s="22">
        <v>37118</v>
      </c>
      <c r="J4" s="23" t="s">
        <v>15</v>
      </c>
    </row>
    <row r="5" spans="1:11" x14ac:dyDescent="0.2">
      <c r="A5" s="14" t="s">
        <v>22</v>
      </c>
      <c r="B5" s="15">
        <v>56288000</v>
      </c>
      <c r="C5" s="15">
        <v>0</v>
      </c>
      <c r="D5" s="15">
        <v>56288000</v>
      </c>
      <c r="E5" s="15">
        <v>0</v>
      </c>
      <c r="F5" s="15">
        <f>B5+C5-D5-E5</f>
        <v>0</v>
      </c>
      <c r="G5" s="15"/>
      <c r="H5" s="14"/>
      <c r="I5" s="14"/>
      <c r="J5" s="15">
        <f>SUM(D5:I5)</f>
        <v>56288000</v>
      </c>
      <c r="K5" s="6"/>
    </row>
    <row r="6" spans="1:11" x14ac:dyDescent="0.2">
      <c r="A6" s="10" t="s">
        <v>16</v>
      </c>
      <c r="B6" s="12">
        <v>56288000</v>
      </c>
      <c r="C6" s="15">
        <v>792000</v>
      </c>
      <c r="D6" s="15">
        <v>49846000</v>
      </c>
      <c r="E6" s="15">
        <v>0</v>
      </c>
      <c r="F6" s="15">
        <f t="shared" ref="F6:F11" si="0">B6+C6-D6-E6</f>
        <v>7234000</v>
      </c>
      <c r="G6" s="12"/>
      <c r="H6" s="10"/>
      <c r="I6" s="10"/>
      <c r="J6" s="15">
        <f t="shared" ref="J6:J12" si="1">SUM(D6:I6)</f>
        <v>57080000</v>
      </c>
      <c r="K6" s="6"/>
    </row>
    <row r="7" spans="1:11" x14ac:dyDescent="0.2">
      <c r="A7" s="10" t="s">
        <v>17</v>
      </c>
      <c r="B7" s="12">
        <v>28144000</v>
      </c>
      <c r="C7" s="15">
        <v>560000</v>
      </c>
      <c r="D7" s="15">
        <v>25046000</v>
      </c>
      <c r="E7" s="15">
        <v>0</v>
      </c>
      <c r="F7" s="15">
        <f t="shared" si="0"/>
        <v>3658000</v>
      </c>
      <c r="G7" s="12"/>
      <c r="H7" s="10"/>
      <c r="I7" s="10"/>
      <c r="J7" s="15">
        <f t="shared" si="1"/>
        <v>28704000</v>
      </c>
      <c r="K7" s="6"/>
    </row>
    <row r="8" spans="1:11" x14ac:dyDescent="0.2">
      <c r="A8" s="10" t="s">
        <v>18</v>
      </c>
      <c r="B8" s="12">
        <v>14072000</v>
      </c>
      <c r="C8" s="15">
        <v>280000</v>
      </c>
      <c r="D8" s="15">
        <v>12523000</v>
      </c>
      <c r="E8" s="15">
        <v>0</v>
      </c>
      <c r="F8" s="15">
        <f t="shared" si="0"/>
        <v>1829000</v>
      </c>
      <c r="G8" s="12"/>
      <c r="H8" s="10"/>
      <c r="I8" s="10"/>
      <c r="J8" s="15">
        <f t="shared" si="1"/>
        <v>14352000</v>
      </c>
      <c r="K8" s="6"/>
    </row>
    <row r="9" spans="1:11" x14ac:dyDescent="0.2">
      <c r="A9" s="10" t="s">
        <v>19</v>
      </c>
      <c r="B9" s="12">
        <v>14072000</v>
      </c>
      <c r="C9" s="15">
        <v>280000</v>
      </c>
      <c r="D9" s="15">
        <v>12523000</v>
      </c>
      <c r="E9" s="15">
        <v>0</v>
      </c>
      <c r="F9" s="15">
        <f t="shared" si="0"/>
        <v>1829000</v>
      </c>
      <c r="G9" s="12"/>
      <c r="H9" s="10"/>
      <c r="I9" s="10"/>
      <c r="J9" s="15">
        <f t="shared" si="1"/>
        <v>14352000</v>
      </c>
      <c r="K9" s="6"/>
    </row>
    <row r="10" spans="1:11" x14ac:dyDescent="0.2">
      <c r="A10" s="10" t="s">
        <v>20</v>
      </c>
      <c r="B10" s="12">
        <v>84432000</v>
      </c>
      <c r="C10" s="15">
        <f>9487050+199680</f>
        <v>9686730</v>
      </c>
      <c r="D10" s="15">
        <v>67545600</v>
      </c>
      <c r="E10" s="15">
        <f>(9487050/8)*6</f>
        <v>7115287.5</v>
      </c>
      <c r="F10" s="15">
        <f t="shared" si="0"/>
        <v>19457842.5</v>
      </c>
      <c r="G10" s="12"/>
      <c r="H10" s="10"/>
      <c r="I10" s="10"/>
      <c r="J10" s="15">
        <f t="shared" si="1"/>
        <v>94118730</v>
      </c>
      <c r="K10" s="6"/>
    </row>
    <row r="11" spans="1:11" x14ac:dyDescent="0.2">
      <c r="A11" s="10" t="s">
        <v>21</v>
      </c>
      <c r="B11" s="12">
        <v>28144000</v>
      </c>
      <c r="C11" s="15">
        <f>3162350+66560</f>
        <v>3228910</v>
      </c>
      <c r="D11" s="15">
        <v>25329600</v>
      </c>
      <c r="E11" s="15">
        <f>(9487050/8)*2</f>
        <v>2371762.5</v>
      </c>
      <c r="F11" s="15">
        <f t="shared" si="0"/>
        <v>3671547.5</v>
      </c>
      <c r="G11" s="12"/>
      <c r="H11" s="10"/>
      <c r="I11" s="10"/>
      <c r="J11" s="15">
        <f t="shared" si="1"/>
        <v>31372910</v>
      </c>
      <c r="K11" s="6"/>
    </row>
    <row r="12" spans="1:11" x14ac:dyDescent="0.2">
      <c r="A12" s="10" t="s">
        <v>23</v>
      </c>
      <c r="B12" s="12">
        <v>56288000</v>
      </c>
      <c r="C12" s="15">
        <v>0</v>
      </c>
      <c r="D12" s="15">
        <v>5628800</v>
      </c>
      <c r="E12">
        <v>0</v>
      </c>
      <c r="F12" s="15">
        <f>B12+C12-D12-E12-G12-H12-I12</f>
        <v>0</v>
      </c>
      <c r="G12" s="12">
        <v>16886400</v>
      </c>
      <c r="H12" s="12">
        <v>16886400</v>
      </c>
      <c r="I12" s="12">
        <v>16886400</v>
      </c>
      <c r="J12" s="15">
        <f t="shared" si="1"/>
        <v>56288000</v>
      </c>
      <c r="K12" s="6"/>
    </row>
    <row r="13" spans="1:11" x14ac:dyDescent="0.2">
      <c r="A13" s="10"/>
      <c r="B13" s="12"/>
      <c r="C13" s="12"/>
      <c r="D13" s="10"/>
      <c r="E13" s="10"/>
      <c r="F13" s="10"/>
      <c r="G13" s="10"/>
      <c r="H13" s="10"/>
      <c r="I13" s="10"/>
      <c r="J13" s="10"/>
    </row>
    <row r="14" spans="1:11" x14ac:dyDescent="0.2">
      <c r="A14" s="11" t="s">
        <v>15</v>
      </c>
      <c r="B14" s="13">
        <f t="shared" ref="B14:J14" si="2">SUM(B5:B12)</f>
        <v>337728000</v>
      </c>
      <c r="C14" s="13">
        <f>SUM(C5:C12)</f>
        <v>14827640</v>
      </c>
      <c r="D14" s="13">
        <f t="shared" si="2"/>
        <v>254730000</v>
      </c>
      <c r="E14" s="13">
        <f>SUM(E5:E11)</f>
        <v>9487050</v>
      </c>
      <c r="F14" s="13">
        <f t="shared" si="2"/>
        <v>37679390</v>
      </c>
      <c r="G14" s="13">
        <f t="shared" si="2"/>
        <v>16886400</v>
      </c>
      <c r="H14" s="13">
        <f t="shared" si="2"/>
        <v>16886400</v>
      </c>
      <c r="I14" s="13">
        <f t="shared" si="2"/>
        <v>16886400</v>
      </c>
      <c r="J14" s="13">
        <f t="shared" si="2"/>
        <v>352555640</v>
      </c>
    </row>
    <row r="17" spans="1:10" ht="14.25" x14ac:dyDescent="0.2">
      <c r="A17" s="9"/>
      <c r="B17" s="6"/>
      <c r="J17" s="6"/>
    </row>
    <row r="18" spans="1:10" x14ac:dyDescent="0.2">
      <c r="B18" s="6"/>
      <c r="C18" s="6"/>
      <c r="J18" s="6"/>
    </row>
    <row r="19" spans="1:10" x14ac:dyDescent="0.2">
      <c r="A19" t="s">
        <v>27</v>
      </c>
      <c r="E19" s="6"/>
      <c r="F19" s="6"/>
    </row>
    <row r="20" spans="1:10" ht="14.25" x14ac:dyDescent="0.2">
      <c r="A20" s="9"/>
      <c r="J20" s="6"/>
    </row>
    <row r="22" spans="1:10" x14ac:dyDescent="0.2">
      <c r="F22" s="6"/>
    </row>
    <row r="23" spans="1:10" x14ac:dyDescent="0.2">
      <c r="F23" s="6"/>
      <c r="G23" s="6"/>
      <c r="H23" s="6"/>
    </row>
    <row r="24" spans="1:10" x14ac:dyDescent="0.2">
      <c r="F24" s="6"/>
      <c r="G24" s="6"/>
      <c r="H24" s="6"/>
    </row>
    <row r="25" spans="1:10" x14ac:dyDescent="0.2">
      <c r="D25" s="6"/>
      <c r="E25" s="6"/>
      <c r="F25" s="6"/>
      <c r="G25" s="6"/>
      <c r="H25" s="6"/>
    </row>
    <row r="26" spans="1:10" x14ac:dyDescent="0.2">
      <c r="D26" s="6"/>
      <c r="E26" s="6"/>
      <c r="F26" s="6"/>
      <c r="G26" s="6"/>
      <c r="H26" s="6"/>
    </row>
    <row r="27" spans="1:10" x14ac:dyDescent="0.2">
      <c r="D27" s="6"/>
      <c r="E27" s="6"/>
      <c r="F27" s="6"/>
      <c r="G27" s="6"/>
      <c r="H27" s="6"/>
    </row>
    <row r="28" spans="1:10" x14ac:dyDescent="0.2">
      <c r="F28" s="6"/>
      <c r="H28" s="6"/>
    </row>
  </sheetData>
  <customSheetViews>
    <customSheetView guid="{26AA0C00-CF87-11D4-BA96-006008ECE09A}" fitToPage="1" showRuler="0">
      <selection activeCell="C23" sqref="C23"/>
      <pageMargins left="0.75" right="0.75" top="1" bottom="1" header="0.5" footer="0.5"/>
      <pageSetup scale="89" orientation="landscape" verticalDpi="0" r:id="rId1"/>
      <headerFooter alignWithMargins="0"/>
    </customSheetView>
  </customSheetViews>
  <pageMargins left="0.75" right="0.75" top="1" bottom="1" header="0.5" footer="0.5"/>
  <pageSetup scale="89" orientation="landscape" verticalDpi="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Turbine Allocation</vt:lpstr>
      <vt:lpstr>Contract Payment 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rwalker2</dc:creator>
  <cp:lastModifiedBy>Jan Havlíček</cp:lastModifiedBy>
  <cp:lastPrinted>2000-12-07T21:47:34Z</cp:lastPrinted>
  <dcterms:created xsi:type="dcterms:W3CDTF">2000-12-07T16:48:35Z</dcterms:created>
  <dcterms:modified xsi:type="dcterms:W3CDTF">2023-09-16T21:52:29Z</dcterms:modified>
</cp:coreProperties>
</file>