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5723C7-56D2-4D0D-BB64-458B3086CD4B}" xr6:coauthVersionLast="47" xr6:coauthVersionMax="47" xr10:uidLastSave="{00000000-0000-0000-0000-000000000000}"/>
  <bookViews>
    <workbookView xWindow="-120" yWindow="-120" windowWidth="38640" windowHeight="15720" tabRatio="605"/>
  </bookViews>
  <sheets>
    <sheet name="summary" sheetId="4" r:id="rId1"/>
    <sheet name="detail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O10" i="2"/>
  <c r="Q10" i="2"/>
  <c r="K11" i="2"/>
  <c r="M11" i="2"/>
  <c r="O11" i="2"/>
  <c r="Q11" i="2"/>
  <c r="K12" i="2"/>
  <c r="M12" i="2"/>
  <c r="O12" i="2"/>
  <c r="Q12" i="2"/>
  <c r="K13" i="2"/>
  <c r="M13" i="2"/>
  <c r="O13" i="2"/>
  <c r="Q13" i="2"/>
  <c r="K14" i="2"/>
  <c r="M14" i="2"/>
  <c r="O14" i="2"/>
  <c r="Q14" i="2"/>
  <c r="K15" i="2"/>
  <c r="M15" i="2"/>
  <c r="O15" i="2"/>
  <c r="Q15" i="2"/>
  <c r="K16" i="2"/>
  <c r="M16" i="2"/>
  <c r="O16" i="2"/>
  <c r="Q16" i="2"/>
  <c r="K17" i="2"/>
  <c r="M17" i="2"/>
  <c r="O17" i="2"/>
  <c r="Q17" i="2"/>
  <c r="K18" i="2"/>
  <c r="M18" i="2"/>
  <c r="O18" i="2"/>
  <c r="Q18" i="2"/>
  <c r="K19" i="2"/>
  <c r="M19" i="2"/>
  <c r="O19" i="2"/>
  <c r="Q19" i="2"/>
  <c r="K20" i="2"/>
  <c r="O20" i="2"/>
  <c r="Q20" i="2"/>
  <c r="O21" i="2"/>
  <c r="Q21" i="2"/>
  <c r="O22" i="2"/>
  <c r="Q22" i="2"/>
  <c r="O23" i="2"/>
  <c r="Q23" i="2"/>
  <c r="I26" i="2"/>
  <c r="O26" i="2"/>
  <c r="C6" i="4"/>
  <c r="C8" i="4"/>
  <c r="C10" i="4"/>
  <c r="C13" i="4"/>
  <c r="C15" i="4"/>
  <c r="C17" i="4"/>
  <c r="C22" i="4"/>
  <c r="C24" i="4"/>
  <c r="C27" i="4"/>
</calcChain>
</file>

<file path=xl/sharedStrings.xml><?xml version="1.0" encoding="utf-8"?>
<sst xmlns="http://schemas.openxmlformats.org/spreadsheetml/2006/main" count="63" uniqueCount="49">
  <si>
    <t>Invoice</t>
  </si>
  <si>
    <t>04/24/2000</t>
  </si>
  <si>
    <t>WESTLB FUNDINGS</t>
  </si>
  <si>
    <t>Interest</t>
  </si>
  <si>
    <t>Balance</t>
  </si>
  <si>
    <t>Beg Balance</t>
  </si>
  <si>
    <t>12/21/2000</t>
  </si>
  <si>
    <t>ENRON AMERICA</t>
  </si>
  <si>
    <t xml:space="preserve">Total invoice payments </t>
  </si>
  <si>
    <t>8 GE Turbines</t>
  </si>
  <si>
    <t>GE Turbines Option Premium</t>
  </si>
  <si>
    <t>01/01/2001</t>
  </si>
  <si>
    <t>01/02/2001</t>
  </si>
  <si>
    <t>01/15/2001</t>
  </si>
  <si>
    <t>01/16/2001</t>
  </si>
  <si>
    <t>02/04/2000</t>
  </si>
  <si>
    <t>02/05/2001</t>
  </si>
  <si>
    <t>03/04/2001</t>
  </si>
  <si>
    <t>03/05/2001</t>
  </si>
  <si>
    <t>04/04/2001</t>
  </si>
  <si>
    <t>04/05/2001</t>
  </si>
  <si>
    <t>04/10/2001</t>
  </si>
  <si>
    <t>04/09/2001</t>
  </si>
  <si>
    <t>04/23/2001</t>
  </si>
  <si>
    <t>05/15/2001</t>
  </si>
  <si>
    <t>05/03/2001</t>
  </si>
  <si>
    <t>05/04/2001</t>
  </si>
  <si>
    <t>GE Change Orders</t>
  </si>
  <si>
    <t>Payment  Date</t>
  </si>
  <si>
    <t>Amount</t>
  </si>
  <si>
    <t>To</t>
  </si>
  <si>
    <t># of days</t>
  </si>
  <si>
    <t>GE Spare Parts</t>
  </si>
  <si>
    <t>NEPCO Advance</t>
  </si>
  <si>
    <t>LIBOR + 82P</t>
  </si>
  <si>
    <t>AS OF MAY 15, 2001</t>
  </si>
  <si>
    <t>GE EQUIPMENTS &amp; NEPCA ADVANCES</t>
  </si>
  <si>
    <t>CPMF @ .0038 on 100% debt funding</t>
  </si>
  <si>
    <t>NEPCO Remaining Fixed Fees</t>
  </si>
  <si>
    <t>GE EQUIPMENTS COST SUMMARY</t>
  </si>
  <si>
    <t>May 15, 2001</t>
  </si>
  <si>
    <t>IPI @ 5%</t>
  </si>
  <si>
    <t>Total Borrow from Enron</t>
  </si>
  <si>
    <t>Estimated Interest thru May 15, 2001</t>
  </si>
  <si>
    <t>*</t>
  </si>
  <si>
    <t>Pending Shipping Date</t>
  </si>
  <si>
    <t>Estimated 1st Draw in May from WestLB</t>
  </si>
  <si>
    <t>Total invoice to SFE</t>
  </si>
  <si>
    <t>1st Draw in May from WestLB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</si>
</sst>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000000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0" fillId="0" borderId="0" xfId="0" applyAlignment="1">
      <alignment horizontal="center"/>
    </xf>
    <xf numFmtId="169" fontId="2" fillId="0" borderId="0" xfId="0" applyNumberFormat="1" applyFont="1" applyAlignment="1">
      <alignment horizontal="center"/>
    </xf>
    <xf numFmtId="165" fontId="2" fillId="0" borderId="1" xfId="0" applyNumberFormat="1" applyFont="1" applyBorder="1"/>
    <xf numFmtId="43" fontId="2" fillId="0" borderId="0" xfId="0" applyNumberFormat="1" applyFont="1"/>
    <xf numFmtId="167" fontId="2" fillId="0" borderId="0" xfId="2" applyNumberFormat="1" applyFont="1"/>
    <xf numFmtId="165" fontId="3" fillId="0" borderId="0" xfId="1" applyNumberFormat="1" applyFont="1"/>
    <xf numFmtId="165" fontId="2" fillId="0" borderId="0" xfId="0" applyNumberFormat="1" applyFont="1" applyFill="1"/>
    <xf numFmtId="165" fontId="2" fillId="0" borderId="0" xfId="0" applyNumberFormat="1" applyFont="1" applyBorder="1"/>
    <xf numFmtId="165" fontId="2" fillId="0" borderId="0" xfId="1" applyNumberFormat="1" applyFont="1" applyBorder="1"/>
    <xf numFmtId="167" fontId="3" fillId="0" borderId="2" xfId="2" applyNumberFormat="1" applyFont="1" applyBorder="1"/>
    <xf numFmtId="167" fontId="3" fillId="0" borderId="3" xfId="2" applyNumberFormat="1" applyFont="1" applyBorder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abSelected="1" workbookViewId="0">
      <selection activeCell="A24" sqref="A24"/>
    </sheetView>
  </sheetViews>
  <sheetFormatPr defaultRowHeight="15" x14ac:dyDescent="0.2"/>
  <cols>
    <col min="1" max="1" width="44.42578125" style="1" customWidth="1"/>
    <col min="2" max="2" width="5.140625" style="1" customWidth="1"/>
    <col min="3" max="3" width="20.85546875" style="7" customWidth="1"/>
    <col min="4" max="4" width="5.140625" style="1" customWidth="1"/>
    <col min="5" max="16384" width="9.140625" style="1"/>
  </cols>
  <sheetData>
    <row r="1" spans="1:6" ht="15.75" x14ac:dyDescent="0.25">
      <c r="A1" s="22" t="s">
        <v>7</v>
      </c>
      <c r="B1" s="22"/>
      <c r="C1" s="22"/>
    </row>
    <row r="2" spans="1:6" ht="15.75" x14ac:dyDescent="0.25">
      <c r="A2" s="22" t="s">
        <v>39</v>
      </c>
      <c r="B2" s="22"/>
      <c r="C2" s="22"/>
    </row>
    <row r="3" spans="1:6" ht="15.75" x14ac:dyDescent="0.25">
      <c r="A3" s="23" t="s">
        <v>40</v>
      </c>
      <c r="B3" s="23"/>
      <c r="C3" s="23"/>
    </row>
    <row r="6" spans="1:6" x14ac:dyDescent="0.2">
      <c r="A6" s="1" t="s">
        <v>8</v>
      </c>
      <c r="C6" s="15">
        <f>+detail!I26-detail!I20-detail!I15</f>
        <v>137703000.78</v>
      </c>
    </row>
    <row r="8" spans="1:6" x14ac:dyDescent="0.2">
      <c r="A8" s="1" t="s">
        <v>33</v>
      </c>
      <c r="C8" s="7">
        <f>+detail!I15</f>
        <v>3000000</v>
      </c>
    </row>
    <row r="9" spans="1:6" x14ac:dyDescent="0.2">
      <c r="C9" s="19"/>
    </row>
    <row r="10" spans="1:6" x14ac:dyDescent="0.2">
      <c r="A10" s="1" t="s">
        <v>43</v>
      </c>
      <c r="B10" s="2" t="s">
        <v>44</v>
      </c>
      <c r="C10" s="19">
        <f>+detail!O26</f>
        <v>3358734.4089425355</v>
      </c>
      <c r="D10" s="2"/>
    </row>
    <row r="11" spans="1:6" x14ac:dyDescent="0.2">
      <c r="C11" s="8"/>
    </row>
    <row r="13" spans="1:6" s="3" customFormat="1" ht="16.5" thickBot="1" x14ac:dyDescent="0.3">
      <c r="A13" s="3" t="s">
        <v>42</v>
      </c>
      <c r="C13" s="20">
        <f>SUM(C6:C11)</f>
        <v>144061735.18894255</v>
      </c>
    </row>
    <row r="14" spans="1:6" ht="15.75" thickTop="1" x14ac:dyDescent="0.2">
      <c r="F14" s="2"/>
    </row>
    <row r="15" spans="1:6" x14ac:dyDescent="0.2">
      <c r="A15" s="1" t="s">
        <v>38</v>
      </c>
      <c r="C15" s="7">
        <f>+detail!I20</f>
        <v>7992000</v>
      </c>
    </row>
    <row r="16" spans="1:6" x14ac:dyDescent="0.2">
      <c r="C16" s="8"/>
    </row>
    <row r="17" spans="1:4" s="3" customFormat="1" ht="16.5" thickBot="1" x14ac:dyDescent="0.3">
      <c r="A17" s="3" t="s">
        <v>47</v>
      </c>
      <c r="C17" s="21">
        <f>SUM(C13:C16)</f>
        <v>152053735.18894255</v>
      </c>
    </row>
    <row r="18" spans="1:4" ht="15.75" thickTop="1" x14ac:dyDescent="0.2"/>
    <row r="20" spans="1:4" ht="15.75" x14ac:dyDescent="0.25">
      <c r="A20" s="3" t="s">
        <v>48</v>
      </c>
    </row>
    <row r="22" spans="1:4" x14ac:dyDescent="0.2">
      <c r="A22" s="1" t="s">
        <v>41</v>
      </c>
      <c r="B22" s="2" t="s">
        <v>44</v>
      </c>
      <c r="C22" s="7">
        <f>+C17*0.05</f>
        <v>7602686.7594471276</v>
      </c>
      <c r="D22" s="2"/>
    </row>
    <row r="24" spans="1:4" x14ac:dyDescent="0.2">
      <c r="A24" s="1" t="s">
        <v>38</v>
      </c>
      <c r="C24" s="7">
        <f>+C15</f>
        <v>7992000</v>
      </c>
    </row>
    <row r="25" spans="1:4" x14ac:dyDescent="0.2">
      <c r="C25" s="8"/>
    </row>
    <row r="27" spans="1:4" s="3" customFormat="1" ht="14.25" customHeight="1" thickBot="1" x14ac:dyDescent="0.3">
      <c r="A27" s="3" t="s">
        <v>46</v>
      </c>
      <c r="C27" s="20">
        <f>SUM(C22:C24)</f>
        <v>15594686.759447128</v>
      </c>
    </row>
    <row r="28" spans="1:4" ht="15.75" thickTop="1" x14ac:dyDescent="0.2"/>
    <row r="29" spans="1:4" ht="15.75" x14ac:dyDescent="0.25">
      <c r="B29" s="9" t="s">
        <v>44</v>
      </c>
      <c r="C29" s="16" t="s">
        <v>45</v>
      </c>
    </row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655"/>
  <sheetViews>
    <sheetView topLeftCell="A2" workbookViewId="0">
      <selection activeCell="A16" sqref="A16"/>
    </sheetView>
  </sheetViews>
  <sheetFormatPr defaultRowHeight="15" x14ac:dyDescent="0.2"/>
  <cols>
    <col min="1" max="1" width="42.5703125" style="1" customWidth="1"/>
    <col min="2" max="2" width="2.7109375" style="1" customWidth="1"/>
    <col min="3" max="3" width="17.5703125" style="1" customWidth="1"/>
    <col min="4" max="4" width="1.85546875" style="1" customWidth="1"/>
    <col min="5" max="5" width="15.42578125" style="1" customWidth="1"/>
    <col min="6" max="6" width="1.85546875" style="1" customWidth="1"/>
    <col min="7" max="7" width="15.42578125" style="1" customWidth="1"/>
    <col min="8" max="8" width="2" style="1" customWidth="1"/>
    <col min="9" max="9" width="17.42578125" style="1" customWidth="1"/>
    <col min="10" max="10" width="2.42578125" style="1" customWidth="1"/>
    <col min="11" max="11" width="16.42578125" style="1" customWidth="1"/>
    <col min="12" max="12" width="2.28515625" style="1" customWidth="1"/>
    <col min="13" max="13" width="15.42578125" style="2" customWidth="1"/>
    <col min="14" max="14" width="2.5703125" style="1" customWidth="1"/>
    <col min="15" max="15" width="17.140625" style="1" customWidth="1"/>
    <col min="16" max="16" width="1.85546875" style="1" customWidth="1"/>
    <col min="17" max="17" width="17.28515625" style="1" customWidth="1"/>
    <col min="18" max="18" width="2.42578125" style="1" customWidth="1"/>
    <col min="19" max="19" width="14.140625" style="1" customWidth="1"/>
    <col min="20" max="20" width="2.5703125" style="1" customWidth="1"/>
    <col min="21" max="21" width="19.28515625" style="1" customWidth="1"/>
    <col min="22" max="22" width="3.5703125" style="1" customWidth="1"/>
    <col min="23" max="23" width="16" style="1" customWidth="1"/>
    <col min="24" max="24" width="2.28515625" style="1" customWidth="1"/>
    <col min="25" max="25" width="14.140625" style="1" bestFit="1" customWidth="1"/>
    <col min="26" max="16384" width="9.140625" style="1"/>
  </cols>
  <sheetData>
    <row r="1" spans="1:183" ht="15.75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183" ht="15.75" x14ac:dyDescent="0.25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183" ht="15.75" x14ac:dyDescent="0.2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183" ht="15.75" x14ac:dyDescent="0.25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6" spans="1:183" x14ac:dyDescent="0.2">
      <c r="M6" s="1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</row>
    <row r="7" spans="1:183" x14ac:dyDescent="0.2">
      <c r="M7" s="11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</row>
    <row r="8" spans="1:183" s="4" customFormat="1" ht="15.75" x14ac:dyDescent="0.25">
      <c r="A8" s="4" t="s">
        <v>0</v>
      </c>
      <c r="C8" s="4" t="s">
        <v>28</v>
      </c>
      <c r="E8" s="4" t="s">
        <v>30</v>
      </c>
      <c r="G8" s="4" t="s">
        <v>31</v>
      </c>
      <c r="I8" s="4" t="s">
        <v>29</v>
      </c>
      <c r="K8" s="4" t="s">
        <v>5</v>
      </c>
      <c r="M8" s="4" t="s">
        <v>34</v>
      </c>
      <c r="N8" s="1"/>
      <c r="O8" s="4" t="s">
        <v>3</v>
      </c>
      <c r="P8" s="1"/>
      <c r="Q8" s="4" t="s">
        <v>4</v>
      </c>
      <c r="R8" s="1"/>
      <c r="S8" s="1"/>
      <c r="T8" s="1"/>
      <c r="U8" s="1"/>
      <c r="V8" s="1"/>
      <c r="W8" s="1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</row>
    <row r="9" spans="1:183" x14ac:dyDescent="0.2"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</row>
    <row r="10" spans="1:183" x14ac:dyDescent="0.2">
      <c r="A10" s="1" t="s">
        <v>9</v>
      </c>
      <c r="C10" s="6" t="s">
        <v>6</v>
      </c>
      <c r="D10" s="6"/>
      <c r="E10" s="6" t="s">
        <v>11</v>
      </c>
      <c r="F10" s="6"/>
      <c r="G10" s="6"/>
      <c r="I10" s="7">
        <v>101872931</v>
      </c>
      <c r="J10" s="7"/>
      <c r="K10" s="7">
        <f>I10</f>
        <v>101872931</v>
      </c>
      <c r="O10" s="10">
        <f>K10*M10/12</f>
        <v>0</v>
      </c>
      <c r="Q10" s="10">
        <f t="shared" ref="Q10:Q19" si="0">O10+K10</f>
        <v>101872931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</row>
    <row r="11" spans="1:183" x14ac:dyDescent="0.2">
      <c r="A11" s="1" t="s">
        <v>10</v>
      </c>
      <c r="C11" s="6" t="s">
        <v>6</v>
      </c>
      <c r="D11" s="6"/>
      <c r="E11" s="6" t="s">
        <v>11</v>
      </c>
      <c r="F11" s="6"/>
      <c r="G11" s="6">
        <v>12</v>
      </c>
      <c r="I11" s="7">
        <v>1665645</v>
      </c>
      <c r="K11" s="10">
        <f>+Q10+I11</f>
        <v>103538576</v>
      </c>
      <c r="M11" s="2">
        <f>0.0668419+0.0082</f>
        <v>7.5041899999999995E-2</v>
      </c>
      <c r="O11" s="10">
        <f>K11*M11/365*G11</f>
        <v>255443.22629044604</v>
      </c>
      <c r="Q11" s="10">
        <f t="shared" si="0"/>
        <v>103794019.22629045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</row>
    <row r="12" spans="1:183" x14ac:dyDescent="0.2">
      <c r="A12" s="1" t="s">
        <v>27</v>
      </c>
      <c r="C12" s="6" t="s">
        <v>12</v>
      </c>
      <c r="D12" s="6"/>
      <c r="E12" s="6" t="s">
        <v>13</v>
      </c>
      <c r="F12" s="6"/>
      <c r="G12" s="6">
        <v>14</v>
      </c>
      <c r="I12" s="7">
        <v>9487050</v>
      </c>
      <c r="K12" s="10">
        <f t="shared" ref="K12:K20" si="1">Q11+I12</f>
        <v>113281069.22629045</v>
      </c>
      <c r="M12" s="2">
        <f>0.0585998+0.0082</f>
        <v>6.6799800000000006E-2</v>
      </c>
      <c r="O12" s="10">
        <f>K12*M12/365*G12</f>
        <v>290246.95548885758</v>
      </c>
      <c r="Q12" s="10">
        <f t="shared" si="0"/>
        <v>113571316.18177931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</row>
    <row r="13" spans="1:183" x14ac:dyDescent="0.2">
      <c r="A13" s="1" t="s">
        <v>27</v>
      </c>
      <c r="C13" s="6" t="s">
        <v>14</v>
      </c>
      <c r="D13" s="6"/>
      <c r="E13" s="6" t="s">
        <v>15</v>
      </c>
      <c r="F13" s="6"/>
      <c r="G13" s="6">
        <v>17</v>
      </c>
      <c r="I13" s="7">
        <v>23129391</v>
      </c>
      <c r="J13" s="7"/>
      <c r="K13" s="10">
        <f t="shared" si="1"/>
        <v>136700707.18177933</v>
      </c>
      <c r="M13" s="2">
        <f>0.0585998+0.0082</f>
        <v>6.6799800000000006E-2</v>
      </c>
      <c r="O13" s="10">
        <f>K13*M13/365*G13</f>
        <v>425306.46107732662</v>
      </c>
      <c r="Q13" s="10">
        <f t="shared" si="0"/>
        <v>137126013.64285666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</row>
    <row r="14" spans="1:183" x14ac:dyDescent="0.2">
      <c r="A14" s="1" t="s">
        <v>32</v>
      </c>
      <c r="C14" s="6" t="s">
        <v>16</v>
      </c>
      <c r="D14" s="6"/>
      <c r="E14" s="6" t="s">
        <v>17</v>
      </c>
      <c r="F14" s="6"/>
      <c r="G14" s="6">
        <v>30</v>
      </c>
      <c r="I14" s="7">
        <v>748356.9</v>
      </c>
      <c r="J14" s="7"/>
      <c r="K14" s="10">
        <f t="shared" si="1"/>
        <v>137874370.54285666</v>
      </c>
      <c r="M14" s="12">
        <f>0.055294+0.0082</f>
        <v>6.3494000000000009E-2</v>
      </c>
      <c r="O14" s="10">
        <f>K14*M14/12</f>
        <v>729516.27360401175</v>
      </c>
      <c r="Q14" s="10">
        <f t="shared" si="0"/>
        <v>138603886.81646067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</row>
    <row r="15" spans="1:183" x14ac:dyDescent="0.2">
      <c r="A15" s="1" t="s">
        <v>33</v>
      </c>
      <c r="C15" s="6" t="s">
        <v>18</v>
      </c>
      <c r="D15" s="6"/>
      <c r="E15" s="6" t="s">
        <v>19</v>
      </c>
      <c r="F15" s="6"/>
      <c r="G15" s="6">
        <v>30</v>
      </c>
      <c r="I15" s="7">
        <v>3000000</v>
      </c>
      <c r="J15" s="7"/>
      <c r="K15" s="10">
        <f t="shared" si="1"/>
        <v>141603886.81646067</v>
      </c>
      <c r="M15" s="2">
        <f>0.0512964+0.0082</f>
        <v>5.9496399999999998E-2</v>
      </c>
      <c r="O15" s="10">
        <f>K15*M15/12</f>
        <v>702076.79096557247</v>
      </c>
      <c r="Q15" s="10">
        <f t="shared" si="0"/>
        <v>142305963.60742626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</row>
    <row r="16" spans="1:183" x14ac:dyDescent="0.2">
      <c r="A16" s="5"/>
      <c r="C16" s="6" t="s">
        <v>20</v>
      </c>
      <c r="D16" s="6"/>
      <c r="E16" s="6" t="s">
        <v>22</v>
      </c>
      <c r="F16" s="6"/>
      <c r="G16" s="6">
        <v>5</v>
      </c>
      <c r="I16" s="7"/>
      <c r="J16" s="7"/>
      <c r="K16" s="10">
        <f t="shared" si="1"/>
        <v>142305963.60742626</v>
      </c>
      <c r="M16" s="2">
        <f>0.0512964+0.0082</f>
        <v>5.9496399999999998E-2</v>
      </c>
      <c r="O16" s="10">
        <f>K16*M16/365*G16</f>
        <v>115982.08949551886</v>
      </c>
      <c r="Q16" s="10">
        <f t="shared" si="0"/>
        <v>142421945.69692177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</row>
    <row r="17" spans="1:183" x14ac:dyDescent="0.2">
      <c r="A17" s="1" t="s">
        <v>32</v>
      </c>
      <c r="C17" s="6" t="s">
        <v>21</v>
      </c>
      <c r="D17" s="6"/>
      <c r="E17" s="6" t="s">
        <v>23</v>
      </c>
      <c r="F17" s="6"/>
      <c r="G17" s="6">
        <v>14</v>
      </c>
      <c r="I17" s="7">
        <v>123</v>
      </c>
      <c r="J17" s="7"/>
      <c r="K17" s="10">
        <f t="shared" si="1"/>
        <v>142422068.69692177</v>
      </c>
      <c r="M17" s="2">
        <f>0.0512964+0.0082</f>
        <v>5.9496399999999998E-2</v>
      </c>
      <c r="O17" s="10">
        <f>K17*M17/365*G17</f>
        <v>325014.80863636575</v>
      </c>
      <c r="Q17" s="10">
        <f t="shared" si="0"/>
        <v>142747083.50555813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</row>
    <row r="18" spans="1:183" x14ac:dyDescent="0.2">
      <c r="A18" s="1" t="s">
        <v>32</v>
      </c>
      <c r="C18" s="6" t="s">
        <v>1</v>
      </c>
      <c r="D18" s="6"/>
      <c r="E18" s="6" t="s">
        <v>25</v>
      </c>
      <c r="F18" s="6"/>
      <c r="G18" s="6">
        <v>10</v>
      </c>
      <c r="I18" s="7">
        <v>750484.23</v>
      </c>
      <c r="J18" s="7"/>
      <c r="K18" s="10">
        <f t="shared" si="1"/>
        <v>143497567.73555812</v>
      </c>
      <c r="M18" s="2">
        <f>0.0512964+0.0082</f>
        <v>5.9496399999999998E-2</v>
      </c>
      <c r="O18" s="10">
        <f>K18*M18/365*G18</f>
        <v>233906.53942525643</v>
      </c>
      <c r="Q18" s="10">
        <f t="shared" si="0"/>
        <v>143731474.27498338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</row>
    <row r="19" spans="1:183" x14ac:dyDescent="0.2">
      <c r="A19" s="1" t="s">
        <v>32</v>
      </c>
      <c r="C19" s="6" t="s">
        <v>26</v>
      </c>
      <c r="D19" s="6"/>
      <c r="E19" s="6" t="s">
        <v>24</v>
      </c>
      <c r="F19" s="6"/>
      <c r="G19" s="6">
        <v>12</v>
      </c>
      <c r="I19" s="7">
        <v>49019.65</v>
      </c>
      <c r="K19" s="17">
        <f t="shared" si="1"/>
        <v>143780493.92498338</v>
      </c>
      <c r="M19" s="2">
        <f>0.0512964+0.0082</f>
        <v>5.9496399999999998E-2</v>
      </c>
      <c r="O19" s="10">
        <f>K19*M19/365*G19</f>
        <v>281241.26395917963</v>
      </c>
      <c r="Q19" s="10">
        <f t="shared" si="0"/>
        <v>144061735.18894255</v>
      </c>
      <c r="S19" s="10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</row>
    <row r="20" spans="1:183" x14ac:dyDescent="0.2">
      <c r="A20" s="1" t="s">
        <v>38</v>
      </c>
      <c r="C20" s="6" t="s">
        <v>24</v>
      </c>
      <c r="D20" s="6"/>
      <c r="E20" s="6"/>
      <c r="F20" s="6"/>
      <c r="G20" s="6">
        <v>0</v>
      </c>
      <c r="I20" s="7">
        <v>7992000</v>
      </c>
      <c r="J20"/>
      <c r="K20" s="10">
        <f t="shared" si="1"/>
        <v>152053735.18894255</v>
      </c>
      <c r="O20" s="10">
        <f>K20*M20/12</f>
        <v>0</v>
      </c>
      <c r="Q20" s="10">
        <f>O20+K20</f>
        <v>152053735.18894255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183" x14ac:dyDescent="0.2">
      <c r="A21" s="1" t="s">
        <v>37</v>
      </c>
      <c r="C21" s="6" t="s">
        <v>24</v>
      </c>
      <c r="D21" s="6"/>
      <c r="E21" s="6"/>
      <c r="F21" s="6"/>
      <c r="G21" s="6"/>
      <c r="I21" s="7"/>
      <c r="J21"/>
      <c r="K21" s="10"/>
      <c r="M21" s="12"/>
      <c r="O21" s="10">
        <f>K21*M21/12</f>
        <v>0</v>
      </c>
      <c r="Q21" s="10">
        <f>O21+K21</f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183" x14ac:dyDescent="0.2">
      <c r="C22" s="6"/>
      <c r="D22" s="6"/>
      <c r="E22" s="6"/>
      <c r="F22" s="6"/>
      <c r="G22" s="6"/>
      <c r="I22" s="7"/>
      <c r="K22" s="10"/>
      <c r="M22" s="12"/>
      <c r="O22" s="10">
        <f>K22*M22/12</f>
        <v>0</v>
      </c>
      <c r="Q22" s="10">
        <f>O22+K22</f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183" x14ac:dyDescent="0.2">
      <c r="C23" s="6"/>
      <c r="D23" s="6"/>
      <c r="E23" s="6"/>
      <c r="F23" s="6"/>
      <c r="G23" s="6"/>
      <c r="I23" s="18"/>
      <c r="K23" s="10"/>
      <c r="M23" s="12"/>
      <c r="O23" s="10">
        <f>K23*M23/365*9</f>
        <v>0</v>
      </c>
      <c r="Q23" s="10">
        <f>O23+K23</f>
        <v>0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183" ht="15.75" x14ac:dyDescent="0.25">
      <c r="B24" s="9"/>
      <c r="C24" s="6"/>
      <c r="D24" s="6"/>
      <c r="E24" s="6"/>
      <c r="F24" s="6"/>
      <c r="G24" s="6"/>
      <c r="I24" s="13"/>
      <c r="K24" s="10"/>
      <c r="M24" s="12"/>
      <c r="O24" s="13"/>
      <c r="Q24" s="10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183" ht="15.75" x14ac:dyDescent="0.25">
      <c r="B25" s="9"/>
      <c r="C25" s="6"/>
      <c r="D25" s="6"/>
      <c r="E25" s="6"/>
      <c r="F25" s="6"/>
      <c r="G25" s="6"/>
      <c r="I25" s="10"/>
      <c r="K25" s="10"/>
      <c r="O25" s="10"/>
      <c r="Q25" s="10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</row>
    <row r="26" spans="1:183" s="3" customFormat="1" ht="15.75" x14ac:dyDescent="0.25">
      <c r="B26" s="9"/>
      <c r="C26" s="6"/>
      <c r="D26" s="6"/>
      <c r="E26" s="6"/>
      <c r="F26" s="6"/>
      <c r="G26" s="6"/>
      <c r="I26" s="7">
        <f>SUM(I10:I24)</f>
        <v>148695000.78</v>
      </c>
      <c r="K26" s="10"/>
      <c r="L26" s="1"/>
      <c r="M26" s="2"/>
      <c r="N26" s="1"/>
      <c r="O26" s="10">
        <f>SUM(O10:O24)</f>
        <v>3358734.4089425355</v>
      </c>
      <c r="P26" s="1"/>
      <c r="Q26" s="10"/>
      <c r="R26" s="1"/>
      <c r="S26" s="1"/>
      <c r="T26" s="1"/>
      <c r="U26" s="1"/>
      <c r="V26" s="1"/>
      <c r="W26" s="1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</row>
    <row r="27" spans="1:183" ht="15.75" x14ac:dyDescent="0.25">
      <c r="B27" s="9"/>
      <c r="C27" s="6"/>
      <c r="D27" s="6"/>
      <c r="E27" s="6"/>
      <c r="F27" s="6"/>
      <c r="G27" s="6"/>
      <c r="I27" s="7"/>
      <c r="Q27" s="10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</row>
    <row r="28" spans="1:183" x14ac:dyDescent="0.2">
      <c r="A28" s="5"/>
      <c r="C28" s="6"/>
      <c r="D28" s="6"/>
      <c r="E28" s="6"/>
      <c r="F28" s="6"/>
      <c r="G28" s="6"/>
      <c r="I28" s="7"/>
      <c r="Q28" s="10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</row>
    <row r="29" spans="1:183" x14ac:dyDescent="0.2">
      <c r="C29" s="2"/>
      <c r="D29" s="2"/>
      <c r="E29" s="2"/>
      <c r="F29" s="2"/>
      <c r="G29" s="2"/>
      <c r="I29" s="7"/>
      <c r="Q29" s="10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</row>
    <row r="30" spans="1:183" s="3" customFormat="1" ht="15.75" x14ac:dyDescent="0.25">
      <c r="C30" s="9"/>
      <c r="D30" s="9"/>
      <c r="E30" s="9"/>
      <c r="F30" s="9"/>
      <c r="G30" s="9"/>
      <c r="I30" s="16"/>
      <c r="M30" s="2"/>
      <c r="N30" s="1"/>
      <c r="O30" s="1"/>
      <c r="P30" s="1"/>
      <c r="Q30" s="10"/>
      <c r="R30" s="1"/>
      <c r="S30" s="1"/>
      <c r="T30" s="1"/>
      <c r="U30" s="1"/>
      <c r="V30" s="1"/>
      <c r="W30" s="1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</row>
    <row r="31" spans="1:183" s="3" customFormat="1" ht="15.75" x14ac:dyDescent="0.25">
      <c r="C31" s="9"/>
      <c r="D31" s="9"/>
      <c r="E31" s="9"/>
      <c r="F31" s="9"/>
      <c r="G31" s="9"/>
      <c r="M31" s="2"/>
      <c r="N31" s="1"/>
      <c r="O31" s="1"/>
      <c r="P31" s="1"/>
      <c r="Q31" s="10"/>
      <c r="R31" s="1"/>
      <c r="S31" s="1"/>
      <c r="T31" s="1"/>
      <c r="U31" s="1"/>
      <c r="V31" s="1"/>
      <c r="W31" s="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</row>
    <row r="32" spans="1:183" x14ac:dyDescent="0.2">
      <c r="C32" s="2"/>
      <c r="D32" s="2"/>
      <c r="E32" s="2"/>
      <c r="F32" s="2"/>
      <c r="G32" s="2"/>
      <c r="Q32" s="10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</row>
    <row r="33" spans="1:183" s="3" customFormat="1" ht="15.75" x14ac:dyDescent="0.25">
      <c r="K33" s="1"/>
      <c r="M33" s="2"/>
      <c r="N33" s="1"/>
      <c r="O33" s="14"/>
      <c r="P33" s="1"/>
      <c r="Q33" s="7"/>
      <c r="R33" s="1"/>
      <c r="S33" s="1"/>
      <c r="T33" s="1"/>
      <c r="U33" s="1"/>
      <c r="V33" s="1"/>
      <c r="W33" s="1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</row>
    <row r="34" spans="1:183" x14ac:dyDescent="0.2">
      <c r="Q34" s="10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</row>
    <row r="35" spans="1:183" x14ac:dyDescent="0.2">
      <c r="A35" s="5"/>
      <c r="Q35" s="18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</row>
    <row r="36" spans="1:183" x14ac:dyDescent="0.2">
      <c r="Q36" s="10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</row>
    <row r="37" spans="1:183" x14ac:dyDescent="0.2">
      <c r="A37" s="5"/>
      <c r="Q37" s="10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</row>
    <row r="38" spans="1:183" x14ac:dyDescent="0.2">
      <c r="Q38" s="10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</row>
    <row r="39" spans="1:183" s="3" customFormat="1" ht="15.75" x14ac:dyDescent="0.25">
      <c r="K39" s="1"/>
      <c r="M39" s="2"/>
      <c r="N39" s="1"/>
      <c r="O39" s="1"/>
      <c r="P39" s="1"/>
      <c r="Q39" s="10"/>
      <c r="R39" s="1"/>
      <c r="S39" s="1"/>
      <c r="T39" s="1"/>
      <c r="U39" s="1"/>
      <c r="V39" s="1"/>
      <c r="W39" s="1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</row>
    <row r="40" spans="1:183" x14ac:dyDescent="0.2">
      <c r="M40" s="11"/>
      <c r="N40"/>
      <c r="O40"/>
      <c r="P40"/>
      <c r="Q40" s="1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</row>
    <row r="41" spans="1:183" x14ac:dyDescent="0.2">
      <c r="M41" s="11"/>
      <c r="N41"/>
      <c r="O41"/>
      <c r="P41"/>
      <c r="Q41" s="10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</row>
    <row r="42" spans="1:183" x14ac:dyDescent="0.2">
      <c r="M42" s="11"/>
      <c r="N42"/>
      <c r="O42"/>
      <c r="P42"/>
      <c r="Q42" s="10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</row>
    <row r="43" spans="1:183" x14ac:dyDescent="0.2">
      <c r="M43" s="11"/>
      <c r="N43"/>
      <c r="O43"/>
      <c r="P43"/>
      <c r="Q43" s="10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</row>
    <row r="44" spans="1:183" x14ac:dyDescent="0.2">
      <c r="M44" s="11"/>
      <c r="N44"/>
      <c r="O44"/>
      <c r="P44"/>
      <c r="Q44" s="10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</row>
    <row r="45" spans="1:183" x14ac:dyDescent="0.2">
      <c r="M45" s="11"/>
      <c r="N45"/>
      <c r="O45"/>
      <c r="P45"/>
      <c r="Q45" s="10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</row>
    <row r="46" spans="1:183" x14ac:dyDescent="0.2">
      <c r="M46" s="11"/>
      <c r="N46"/>
      <c r="O46"/>
      <c r="P46"/>
      <c r="Q46" s="1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</row>
    <row r="47" spans="1:183" x14ac:dyDescent="0.2">
      <c r="M47" s="11"/>
      <c r="N47"/>
      <c r="O47"/>
      <c r="P47"/>
      <c r="Q47" s="1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</row>
    <row r="48" spans="1:183" x14ac:dyDescent="0.2">
      <c r="M48" s="11"/>
      <c r="N48"/>
      <c r="O48"/>
      <c r="P48"/>
      <c r="Q48" s="10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</row>
    <row r="49" spans="13:183" x14ac:dyDescent="0.2">
      <c r="M49" s="11"/>
      <c r="N49"/>
      <c r="O49"/>
      <c r="P49"/>
      <c r="Q49" s="10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</row>
    <row r="50" spans="13:183" x14ac:dyDescent="0.2">
      <c r="M50" s="11"/>
      <c r="N50"/>
      <c r="O50"/>
      <c r="P50"/>
      <c r="Q50" s="1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</row>
    <row r="51" spans="13:183" x14ac:dyDescent="0.2">
      <c r="M51" s="11"/>
      <c r="N51"/>
      <c r="O51"/>
      <c r="P51"/>
      <c r="Q51" s="10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</row>
    <row r="52" spans="13:183" x14ac:dyDescent="0.2">
      <c r="M52" s="11"/>
      <c r="N52"/>
      <c r="O52"/>
      <c r="P52"/>
      <c r="Q52" s="10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</row>
    <row r="53" spans="13:183" x14ac:dyDescent="0.2">
      <c r="M53" s="11"/>
      <c r="N53"/>
      <c r="O53"/>
      <c r="P53"/>
      <c r="Q53" s="10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</row>
    <row r="54" spans="13:183" x14ac:dyDescent="0.2">
      <c r="M54" s="11"/>
      <c r="N54"/>
      <c r="O54"/>
      <c r="P54"/>
      <c r="Q54" s="10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</row>
    <row r="55" spans="13:183" x14ac:dyDescent="0.2">
      <c r="M55" s="11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</row>
    <row r="56" spans="13:183" x14ac:dyDescent="0.2">
      <c r="M56" s="11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</row>
    <row r="57" spans="13:183" x14ac:dyDescent="0.2">
      <c r="M57" s="11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</row>
    <row r="58" spans="13:183" x14ac:dyDescent="0.2">
      <c r="M58" s="11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</row>
    <row r="59" spans="13:183" x14ac:dyDescent="0.2">
      <c r="M59" s="11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</row>
    <row r="60" spans="13:183" x14ac:dyDescent="0.2">
      <c r="M60" s="11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</row>
    <row r="61" spans="13:183" x14ac:dyDescent="0.2">
      <c r="M61" s="1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</row>
    <row r="62" spans="13:183" x14ac:dyDescent="0.2">
      <c r="M62" s="11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</row>
    <row r="63" spans="13:183" x14ac:dyDescent="0.2">
      <c r="M63" s="11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</row>
    <row r="64" spans="13:183" x14ac:dyDescent="0.2">
      <c r="M64" s="11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</row>
    <row r="65" spans="13:183" x14ac:dyDescent="0.2">
      <c r="M65" s="11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</row>
    <row r="66" spans="13:183" x14ac:dyDescent="0.2">
      <c r="M66" s="11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</row>
    <row r="67" spans="13:183" x14ac:dyDescent="0.2">
      <c r="M67" s="11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</row>
    <row r="68" spans="13:183" x14ac:dyDescent="0.2">
      <c r="M68" s="11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</row>
    <row r="69" spans="13:183" x14ac:dyDescent="0.2">
      <c r="M69" s="11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</row>
    <row r="70" spans="13:183" x14ac:dyDescent="0.2">
      <c r="M70" s="11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</row>
    <row r="71" spans="13:183" x14ac:dyDescent="0.2">
      <c r="M71" s="1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</row>
    <row r="72" spans="13:183" x14ac:dyDescent="0.2">
      <c r="M72" s="11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</row>
    <row r="73" spans="13:183" x14ac:dyDescent="0.2">
      <c r="M73" s="11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</row>
    <row r="74" spans="13:183" x14ac:dyDescent="0.2">
      <c r="M74" s="11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</row>
    <row r="75" spans="13:183" x14ac:dyDescent="0.2">
      <c r="M75" s="11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</row>
    <row r="76" spans="13:183" x14ac:dyDescent="0.2">
      <c r="M76" s="11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</row>
    <row r="77" spans="13:183" x14ac:dyDescent="0.2">
      <c r="M77" s="11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</row>
    <row r="78" spans="13:183" x14ac:dyDescent="0.2">
      <c r="M78" s="11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</row>
    <row r="79" spans="13:183" x14ac:dyDescent="0.2">
      <c r="M79" s="11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</row>
    <row r="80" spans="13:183" x14ac:dyDescent="0.2">
      <c r="M80" s="11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</row>
    <row r="81" spans="13:183" x14ac:dyDescent="0.2">
      <c r="M81" s="1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</row>
    <row r="82" spans="13:183" x14ac:dyDescent="0.2">
      <c r="M82" s="11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</row>
    <row r="83" spans="13:183" x14ac:dyDescent="0.2">
      <c r="M83" s="11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</row>
    <row r="84" spans="13:183" x14ac:dyDescent="0.2">
      <c r="M84" s="11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</row>
    <row r="85" spans="13:183" x14ac:dyDescent="0.2">
      <c r="M85" s="11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</row>
    <row r="86" spans="13:183" x14ac:dyDescent="0.2">
      <c r="M86" s="11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</row>
    <row r="87" spans="13:183" x14ac:dyDescent="0.2">
      <c r="M87" s="11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</row>
    <row r="88" spans="13:183" x14ac:dyDescent="0.2">
      <c r="M88" s="11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</row>
    <row r="89" spans="13:183" x14ac:dyDescent="0.2">
      <c r="M89" s="11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</row>
    <row r="90" spans="13:183" x14ac:dyDescent="0.2">
      <c r="M90" s="11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</row>
    <row r="91" spans="13:183" x14ac:dyDescent="0.2">
      <c r="M91" s="1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</row>
    <row r="92" spans="13:183" x14ac:dyDescent="0.2">
      <c r="M92" s="11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</row>
    <row r="93" spans="13:183" x14ac:dyDescent="0.2">
      <c r="M93" s="11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</row>
    <row r="94" spans="13:183" x14ac:dyDescent="0.2">
      <c r="M94" s="11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</row>
    <row r="95" spans="13:183" x14ac:dyDescent="0.2">
      <c r="M95" s="11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</row>
    <row r="96" spans="13:183" x14ac:dyDescent="0.2">
      <c r="M96" s="11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</row>
    <row r="97" spans="13:183" x14ac:dyDescent="0.2">
      <c r="M97" s="11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</row>
    <row r="98" spans="13:183" x14ac:dyDescent="0.2">
      <c r="M98" s="11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</row>
    <row r="99" spans="13:183" x14ac:dyDescent="0.2">
      <c r="M99" s="11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</row>
    <row r="100" spans="13:183" x14ac:dyDescent="0.2">
      <c r="M100" s="11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</row>
    <row r="101" spans="13:183" x14ac:dyDescent="0.2">
      <c r="M101" s="1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</row>
    <row r="102" spans="13:183" x14ac:dyDescent="0.2">
      <c r="M102" s="11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</row>
    <row r="103" spans="13:183" x14ac:dyDescent="0.2">
      <c r="M103" s="11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</row>
    <row r="104" spans="13:183" x14ac:dyDescent="0.2">
      <c r="M104" s="11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</row>
    <row r="105" spans="13:183" x14ac:dyDescent="0.2">
      <c r="M105" s="11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</row>
    <row r="106" spans="13:183" x14ac:dyDescent="0.2">
      <c r="M106" s="1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</row>
    <row r="107" spans="13:183" x14ac:dyDescent="0.2">
      <c r="M107" s="1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</row>
    <row r="108" spans="13:183" x14ac:dyDescent="0.2">
      <c r="M108" s="1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</row>
    <row r="109" spans="13:183" x14ac:dyDescent="0.2">
      <c r="M109" s="1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</row>
    <row r="110" spans="13:183" x14ac:dyDescent="0.2">
      <c r="M110" s="1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</row>
    <row r="111" spans="13:183" x14ac:dyDescent="0.2">
      <c r="M111" s="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</row>
    <row r="112" spans="13:183" x14ac:dyDescent="0.2">
      <c r="M112" s="1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</row>
    <row r="113" spans="13:183" x14ac:dyDescent="0.2">
      <c r="M113" s="1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</row>
    <row r="114" spans="13:183" x14ac:dyDescent="0.2">
      <c r="M114" s="1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</row>
    <row r="115" spans="13:183" x14ac:dyDescent="0.2">
      <c r="M115" s="1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</row>
    <row r="116" spans="13:183" x14ac:dyDescent="0.2">
      <c r="M116" s="11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</row>
    <row r="117" spans="13:183" x14ac:dyDescent="0.2">
      <c r="M117" s="11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</row>
    <row r="118" spans="13:183" x14ac:dyDescent="0.2">
      <c r="M118" s="11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</row>
    <row r="119" spans="13:183" x14ac:dyDescent="0.2">
      <c r="M119" s="1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</row>
    <row r="120" spans="13:183" x14ac:dyDescent="0.2">
      <c r="M120" s="11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</row>
    <row r="121" spans="13:183" x14ac:dyDescent="0.2">
      <c r="M121" s="1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</row>
    <row r="122" spans="13:183" x14ac:dyDescent="0.2">
      <c r="M122" s="11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</row>
    <row r="123" spans="13:183" x14ac:dyDescent="0.2">
      <c r="M123" s="11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</row>
    <row r="124" spans="13:183" x14ac:dyDescent="0.2">
      <c r="M124" s="11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</row>
    <row r="125" spans="13:183" x14ac:dyDescent="0.2">
      <c r="M125" s="11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</row>
    <row r="126" spans="13:183" x14ac:dyDescent="0.2">
      <c r="M126" s="11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</row>
    <row r="127" spans="13:183" x14ac:dyDescent="0.2">
      <c r="M127" s="11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</row>
    <row r="128" spans="13:183" x14ac:dyDescent="0.2">
      <c r="M128" s="1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</row>
    <row r="129" spans="13:183" x14ac:dyDescent="0.2">
      <c r="M129" s="11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</row>
    <row r="130" spans="13:183" x14ac:dyDescent="0.2">
      <c r="M130" s="11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</row>
    <row r="131" spans="13:183" x14ac:dyDescent="0.2">
      <c r="M131" s="1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</row>
    <row r="132" spans="13:183" x14ac:dyDescent="0.2">
      <c r="M132" s="1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</row>
    <row r="133" spans="13:183" x14ac:dyDescent="0.2">
      <c r="M133" s="11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</row>
    <row r="134" spans="13:183" x14ac:dyDescent="0.2">
      <c r="M134" s="1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</row>
    <row r="135" spans="13:183" x14ac:dyDescent="0.2">
      <c r="M135" s="11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</row>
    <row r="136" spans="13:183" x14ac:dyDescent="0.2">
      <c r="M136" s="1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</row>
    <row r="137" spans="13:183" x14ac:dyDescent="0.2">
      <c r="M137" s="11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</row>
    <row r="138" spans="13:183" x14ac:dyDescent="0.2">
      <c r="M138" s="11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</row>
    <row r="139" spans="13:183" x14ac:dyDescent="0.2">
      <c r="M139" s="1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</row>
    <row r="140" spans="13:183" x14ac:dyDescent="0.2">
      <c r="M140" s="1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</row>
    <row r="141" spans="13:183" x14ac:dyDescent="0.2">
      <c r="M141" s="1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</row>
    <row r="142" spans="13:183" x14ac:dyDescent="0.2">
      <c r="M142" s="11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</row>
    <row r="143" spans="13:183" x14ac:dyDescent="0.2">
      <c r="M143" s="11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</row>
    <row r="144" spans="13:183" x14ac:dyDescent="0.2">
      <c r="M144" s="11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</row>
    <row r="145" spans="13:183" x14ac:dyDescent="0.2">
      <c r="M145" s="11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</row>
    <row r="146" spans="13:183" x14ac:dyDescent="0.2">
      <c r="M146" s="11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</row>
    <row r="147" spans="13:183" x14ac:dyDescent="0.2">
      <c r="M147" s="11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</row>
    <row r="148" spans="13:183" x14ac:dyDescent="0.2">
      <c r="M148" s="11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</row>
    <row r="149" spans="13:183" x14ac:dyDescent="0.2">
      <c r="M149" s="1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</row>
    <row r="150" spans="13:183" x14ac:dyDescent="0.2">
      <c r="M150" s="1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</row>
    <row r="151" spans="13:183" x14ac:dyDescent="0.2">
      <c r="M151" s="1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</row>
    <row r="152" spans="13:183" x14ac:dyDescent="0.2">
      <c r="M152" s="11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</row>
    <row r="153" spans="13:183" x14ac:dyDescent="0.2">
      <c r="M153" s="11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13:183" x14ac:dyDescent="0.2">
      <c r="M154" s="11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</row>
    <row r="155" spans="13:183" x14ac:dyDescent="0.2">
      <c r="M155" s="11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</row>
    <row r="156" spans="13:183" x14ac:dyDescent="0.2">
      <c r="M156" s="11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</row>
    <row r="157" spans="13:183" x14ac:dyDescent="0.2">
      <c r="M157" s="11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</row>
    <row r="158" spans="13:183" x14ac:dyDescent="0.2">
      <c r="M158" s="11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</row>
    <row r="159" spans="13:183" x14ac:dyDescent="0.2">
      <c r="M159" s="1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</row>
    <row r="160" spans="13:183" x14ac:dyDescent="0.2">
      <c r="M160" s="11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</row>
    <row r="161" spans="13:183" x14ac:dyDescent="0.2">
      <c r="M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</row>
    <row r="162" spans="13:183" x14ac:dyDescent="0.2">
      <c r="M162" s="1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</row>
    <row r="163" spans="13:183" x14ac:dyDescent="0.2">
      <c r="M163" s="1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</row>
    <row r="164" spans="13:183" x14ac:dyDescent="0.2">
      <c r="M164" s="1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</row>
    <row r="165" spans="13:183" x14ac:dyDescent="0.2">
      <c r="M165" s="1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</row>
    <row r="166" spans="13:183" x14ac:dyDescent="0.2">
      <c r="M166" s="1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</row>
    <row r="167" spans="13:183" x14ac:dyDescent="0.2">
      <c r="M167" s="1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</row>
    <row r="168" spans="13:183" x14ac:dyDescent="0.2">
      <c r="M168" s="1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</row>
    <row r="169" spans="13:183" x14ac:dyDescent="0.2">
      <c r="M169" s="1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</row>
    <row r="170" spans="13:183" x14ac:dyDescent="0.2">
      <c r="M170" s="1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</row>
    <row r="171" spans="13:183" x14ac:dyDescent="0.2">
      <c r="M171" s="1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</row>
    <row r="172" spans="13:183" x14ac:dyDescent="0.2">
      <c r="M172" s="1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</row>
    <row r="173" spans="13:183" x14ac:dyDescent="0.2">
      <c r="M173" s="1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</row>
    <row r="174" spans="13:183" x14ac:dyDescent="0.2">
      <c r="M174" s="1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</row>
    <row r="175" spans="13:183" x14ac:dyDescent="0.2">
      <c r="M175" s="1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</row>
    <row r="176" spans="13:183" x14ac:dyDescent="0.2">
      <c r="M176" s="1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</row>
    <row r="177" spans="13:183" x14ac:dyDescent="0.2">
      <c r="M177" s="1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</row>
    <row r="178" spans="13:183" x14ac:dyDescent="0.2">
      <c r="M178" s="1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</row>
    <row r="179" spans="13:183" x14ac:dyDescent="0.2">
      <c r="M179" s="1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</row>
    <row r="180" spans="13:183" x14ac:dyDescent="0.2">
      <c r="M180" s="1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</row>
    <row r="181" spans="13:183" x14ac:dyDescent="0.2">
      <c r="M181" s="1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</row>
    <row r="182" spans="13:183" x14ac:dyDescent="0.2">
      <c r="M182" s="1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</row>
    <row r="183" spans="13:183" x14ac:dyDescent="0.2">
      <c r="M183" s="1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</row>
    <row r="184" spans="13:183" x14ac:dyDescent="0.2">
      <c r="M184" s="1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</row>
    <row r="185" spans="13:183" x14ac:dyDescent="0.2">
      <c r="M185" s="1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</row>
    <row r="186" spans="13:183" x14ac:dyDescent="0.2">
      <c r="M186" s="11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</row>
    <row r="187" spans="13:183" x14ac:dyDescent="0.2">
      <c r="M187" s="1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</row>
    <row r="188" spans="13:183" x14ac:dyDescent="0.2">
      <c r="M188" s="1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</row>
    <row r="189" spans="13:183" x14ac:dyDescent="0.2">
      <c r="M189" s="11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</row>
    <row r="190" spans="13:183" x14ac:dyDescent="0.2">
      <c r="M190" s="11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</row>
    <row r="191" spans="13:183" x14ac:dyDescent="0.2">
      <c r="M191" s="1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</row>
    <row r="192" spans="13:183" x14ac:dyDescent="0.2">
      <c r="M192" s="11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</row>
    <row r="193" spans="13:183" x14ac:dyDescent="0.2">
      <c r="M193" s="11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</row>
    <row r="194" spans="13:183" x14ac:dyDescent="0.2">
      <c r="M194" s="11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</row>
    <row r="195" spans="13:183" x14ac:dyDescent="0.2">
      <c r="M195" s="11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</row>
    <row r="196" spans="13:183" x14ac:dyDescent="0.2">
      <c r="M196" s="11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</row>
    <row r="197" spans="13:183" x14ac:dyDescent="0.2">
      <c r="M197" s="11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</row>
    <row r="198" spans="13:183" x14ac:dyDescent="0.2">
      <c r="M198" s="11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</row>
    <row r="199" spans="13:183" x14ac:dyDescent="0.2">
      <c r="M199" s="11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</row>
    <row r="200" spans="13:183" x14ac:dyDescent="0.2">
      <c r="M200" s="11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</row>
    <row r="201" spans="13:183" x14ac:dyDescent="0.2">
      <c r="M201" s="1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</row>
    <row r="202" spans="13:183" x14ac:dyDescent="0.2">
      <c r="M202" s="11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</row>
    <row r="203" spans="13:183" x14ac:dyDescent="0.2">
      <c r="M203" s="11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</row>
    <row r="204" spans="13:183" x14ac:dyDescent="0.2">
      <c r="M204" s="11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</row>
    <row r="205" spans="13:183" x14ac:dyDescent="0.2">
      <c r="M205" s="11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</row>
    <row r="206" spans="13:183" x14ac:dyDescent="0.2">
      <c r="M206" s="11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</row>
    <row r="207" spans="13:183" x14ac:dyDescent="0.2">
      <c r="M207" s="11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</row>
    <row r="208" spans="13:183" x14ac:dyDescent="0.2">
      <c r="M208" s="11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</row>
    <row r="209" spans="13:183" x14ac:dyDescent="0.2">
      <c r="M209" s="11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</row>
    <row r="210" spans="13:183" x14ac:dyDescent="0.2">
      <c r="M210" s="11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</row>
    <row r="211" spans="13:183" x14ac:dyDescent="0.2">
      <c r="M211" s="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</row>
    <row r="212" spans="13:183" x14ac:dyDescent="0.2">
      <c r="M212" s="11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</row>
    <row r="213" spans="13:183" x14ac:dyDescent="0.2">
      <c r="M213" s="11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</row>
    <row r="214" spans="13:183" x14ac:dyDescent="0.2">
      <c r="M214" s="11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</row>
    <row r="215" spans="13:183" x14ac:dyDescent="0.2">
      <c r="M215" s="1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</row>
    <row r="216" spans="13:183" x14ac:dyDescent="0.2">
      <c r="M216" s="1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</row>
    <row r="217" spans="13:183" x14ac:dyDescent="0.2">
      <c r="M217" s="11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</row>
    <row r="218" spans="13:183" x14ac:dyDescent="0.2">
      <c r="M218" s="11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</row>
    <row r="219" spans="13:183" x14ac:dyDescent="0.2">
      <c r="M219" s="11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</row>
    <row r="220" spans="13:183" x14ac:dyDescent="0.2">
      <c r="M220" s="11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</row>
    <row r="221" spans="13:183" x14ac:dyDescent="0.2">
      <c r="M221" s="1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</row>
    <row r="222" spans="13:183" x14ac:dyDescent="0.2">
      <c r="M222" s="11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</row>
    <row r="223" spans="13:183" x14ac:dyDescent="0.2">
      <c r="M223" s="11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</row>
    <row r="224" spans="13:183" x14ac:dyDescent="0.2">
      <c r="M224" s="11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</row>
    <row r="225" spans="13:183" x14ac:dyDescent="0.2">
      <c r="M225" s="11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</row>
    <row r="226" spans="13:183" x14ac:dyDescent="0.2">
      <c r="M226" s="11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</row>
    <row r="227" spans="13:183" x14ac:dyDescent="0.2">
      <c r="M227" s="11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</row>
    <row r="228" spans="13:183" x14ac:dyDescent="0.2">
      <c r="M228" s="11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</row>
    <row r="229" spans="13:183" x14ac:dyDescent="0.2">
      <c r="M229" s="11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</row>
    <row r="230" spans="13:183" x14ac:dyDescent="0.2">
      <c r="M230" s="11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</row>
    <row r="231" spans="13:183" x14ac:dyDescent="0.2">
      <c r="M231" s="1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</row>
    <row r="232" spans="13:183" x14ac:dyDescent="0.2">
      <c r="M232" s="11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</row>
    <row r="233" spans="13:183" x14ac:dyDescent="0.2">
      <c r="M233" s="11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</row>
    <row r="234" spans="13:183" x14ac:dyDescent="0.2">
      <c r="M234" s="11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</row>
    <row r="235" spans="13:183" x14ac:dyDescent="0.2">
      <c r="M235" s="11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</row>
    <row r="236" spans="13:183" x14ac:dyDescent="0.2">
      <c r="M236" s="11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</row>
    <row r="237" spans="13:183" x14ac:dyDescent="0.2">
      <c r="M237" s="11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</row>
    <row r="238" spans="13:183" x14ac:dyDescent="0.2">
      <c r="M238" s="11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</row>
    <row r="239" spans="13:183" x14ac:dyDescent="0.2">
      <c r="M239" s="11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</row>
    <row r="240" spans="13:183" x14ac:dyDescent="0.2">
      <c r="M240" s="11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</row>
    <row r="241" spans="13:183" x14ac:dyDescent="0.2">
      <c r="M241" s="1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</row>
    <row r="242" spans="13:183" x14ac:dyDescent="0.2">
      <c r="M242" s="11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</row>
    <row r="243" spans="13:183" x14ac:dyDescent="0.2">
      <c r="M243" s="1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</row>
    <row r="244" spans="13:183" x14ac:dyDescent="0.2">
      <c r="M244" s="1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</row>
    <row r="245" spans="13:183" x14ac:dyDescent="0.2">
      <c r="M245" s="11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</row>
    <row r="246" spans="13:183" x14ac:dyDescent="0.2">
      <c r="M246" s="11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</row>
    <row r="247" spans="13:183" x14ac:dyDescent="0.2">
      <c r="M247" s="11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</row>
    <row r="248" spans="13:183" x14ac:dyDescent="0.2">
      <c r="M248" s="11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</row>
    <row r="249" spans="13:183" x14ac:dyDescent="0.2">
      <c r="M249" s="11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</row>
    <row r="250" spans="13:183" x14ac:dyDescent="0.2">
      <c r="M250" s="11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</row>
    <row r="251" spans="13:183" x14ac:dyDescent="0.2">
      <c r="M251" s="1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</row>
    <row r="252" spans="13:183" x14ac:dyDescent="0.2">
      <c r="M252" s="11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</row>
    <row r="253" spans="13:183" x14ac:dyDescent="0.2">
      <c r="M253" s="11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</row>
    <row r="254" spans="13:183" x14ac:dyDescent="0.2">
      <c r="M254" s="11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</row>
    <row r="255" spans="13:183" x14ac:dyDescent="0.2">
      <c r="M255" s="11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</row>
    <row r="256" spans="13:183" x14ac:dyDescent="0.2">
      <c r="M256" s="11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</row>
    <row r="257" spans="13:183" x14ac:dyDescent="0.2">
      <c r="M257" s="11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</row>
    <row r="258" spans="13:183" x14ac:dyDescent="0.2">
      <c r="M258" s="11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</row>
    <row r="259" spans="13:183" x14ac:dyDescent="0.2">
      <c r="M259" s="11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</row>
    <row r="260" spans="13:183" x14ac:dyDescent="0.2">
      <c r="M260" s="11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</row>
    <row r="261" spans="13:183" x14ac:dyDescent="0.2">
      <c r="M261" s="1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</row>
    <row r="262" spans="13:183" x14ac:dyDescent="0.2">
      <c r="M262" s="11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</row>
    <row r="263" spans="13:183" x14ac:dyDescent="0.2">
      <c r="M263" s="11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</row>
    <row r="264" spans="13:183" x14ac:dyDescent="0.2">
      <c r="M264" s="11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</row>
    <row r="265" spans="13:183" x14ac:dyDescent="0.2">
      <c r="M265" s="11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</row>
    <row r="266" spans="13:183" x14ac:dyDescent="0.2">
      <c r="M266" s="11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</row>
    <row r="267" spans="13:183" x14ac:dyDescent="0.2">
      <c r="M267" s="11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</row>
    <row r="268" spans="13:183" x14ac:dyDescent="0.2">
      <c r="M268" s="11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</row>
    <row r="269" spans="13:183" x14ac:dyDescent="0.2">
      <c r="M269" s="11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</row>
    <row r="270" spans="13:183" x14ac:dyDescent="0.2">
      <c r="M270" s="11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</row>
    <row r="271" spans="13:183" x14ac:dyDescent="0.2">
      <c r="M271" s="1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</row>
    <row r="272" spans="13:183" x14ac:dyDescent="0.2">
      <c r="M272" s="1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</row>
    <row r="273" spans="13:183" x14ac:dyDescent="0.2">
      <c r="M273" s="11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</row>
    <row r="274" spans="13:183" x14ac:dyDescent="0.2">
      <c r="M274" s="11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</row>
    <row r="275" spans="13:183" x14ac:dyDescent="0.2">
      <c r="M275" s="11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</row>
    <row r="276" spans="13:183" x14ac:dyDescent="0.2">
      <c r="M276" s="11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</row>
    <row r="277" spans="13:183" x14ac:dyDescent="0.2">
      <c r="M277" s="11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</row>
    <row r="278" spans="13:183" x14ac:dyDescent="0.2">
      <c r="M278" s="11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</row>
    <row r="279" spans="13:183" x14ac:dyDescent="0.2">
      <c r="M279" s="11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</row>
    <row r="280" spans="13:183" x14ac:dyDescent="0.2">
      <c r="M280" s="11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</row>
    <row r="281" spans="13:183" x14ac:dyDescent="0.2">
      <c r="M281" s="1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</row>
    <row r="282" spans="13:183" x14ac:dyDescent="0.2">
      <c r="M282" s="11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</row>
    <row r="283" spans="13:183" x14ac:dyDescent="0.2">
      <c r="M283" s="11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</row>
    <row r="284" spans="13:183" x14ac:dyDescent="0.2">
      <c r="M284" s="11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</row>
    <row r="285" spans="13:183" x14ac:dyDescent="0.2">
      <c r="M285" s="11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</row>
    <row r="286" spans="13:183" x14ac:dyDescent="0.2">
      <c r="M286" s="11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</row>
    <row r="287" spans="13:183" x14ac:dyDescent="0.2">
      <c r="M287" s="11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</row>
    <row r="288" spans="13:183" x14ac:dyDescent="0.2">
      <c r="M288" s="11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</row>
    <row r="289" spans="13:183" x14ac:dyDescent="0.2">
      <c r="M289" s="11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</row>
    <row r="290" spans="13:183" x14ac:dyDescent="0.2">
      <c r="M290" s="11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</row>
    <row r="291" spans="13:183" x14ac:dyDescent="0.2">
      <c r="M291" s="1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</row>
    <row r="292" spans="13:183" x14ac:dyDescent="0.2">
      <c r="M292" s="11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</row>
    <row r="293" spans="13:183" x14ac:dyDescent="0.2">
      <c r="M293" s="11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</row>
    <row r="294" spans="13:183" x14ac:dyDescent="0.2">
      <c r="M294" s="11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</row>
    <row r="295" spans="13:183" x14ac:dyDescent="0.2">
      <c r="M295" s="11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</row>
    <row r="296" spans="13:183" x14ac:dyDescent="0.2">
      <c r="M296" s="11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</row>
    <row r="297" spans="13:183" x14ac:dyDescent="0.2">
      <c r="M297" s="11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</row>
    <row r="298" spans="13:183" x14ac:dyDescent="0.2">
      <c r="M298" s="11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</row>
    <row r="299" spans="13:183" x14ac:dyDescent="0.2">
      <c r="M299" s="1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</row>
    <row r="300" spans="13:183" x14ac:dyDescent="0.2">
      <c r="M300" s="1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</row>
    <row r="301" spans="13:183" x14ac:dyDescent="0.2">
      <c r="M301" s="1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</row>
    <row r="302" spans="13:183" x14ac:dyDescent="0.2">
      <c r="M302" s="11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</row>
    <row r="303" spans="13:183" x14ac:dyDescent="0.2">
      <c r="M303" s="11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</row>
    <row r="304" spans="13:183" x14ac:dyDescent="0.2">
      <c r="M304" s="11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</row>
    <row r="305" spans="13:183" x14ac:dyDescent="0.2">
      <c r="M305" s="11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</row>
    <row r="306" spans="13:183" x14ac:dyDescent="0.2">
      <c r="M306" s="11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</row>
    <row r="307" spans="13:183" x14ac:dyDescent="0.2">
      <c r="M307" s="11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</row>
    <row r="308" spans="13:183" x14ac:dyDescent="0.2">
      <c r="M308" s="11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</row>
    <row r="309" spans="13:183" x14ac:dyDescent="0.2">
      <c r="M309" s="11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</row>
    <row r="310" spans="13:183" x14ac:dyDescent="0.2">
      <c r="M310" s="11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</row>
    <row r="311" spans="13:183" x14ac:dyDescent="0.2">
      <c r="M311" s="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</row>
    <row r="312" spans="13:183" x14ac:dyDescent="0.2">
      <c r="M312" s="11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</row>
    <row r="313" spans="13:183" x14ac:dyDescent="0.2">
      <c r="M313" s="11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</row>
    <row r="314" spans="13:183" x14ac:dyDescent="0.2">
      <c r="M314" s="11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</row>
    <row r="315" spans="13:183" x14ac:dyDescent="0.2">
      <c r="M315" s="11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</row>
    <row r="316" spans="13:183" x14ac:dyDescent="0.2">
      <c r="M316" s="11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</row>
    <row r="317" spans="13:183" x14ac:dyDescent="0.2">
      <c r="M317" s="11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</row>
    <row r="318" spans="13:183" x14ac:dyDescent="0.2">
      <c r="M318" s="11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</row>
    <row r="319" spans="13:183" x14ac:dyDescent="0.2">
      <c r="M319" s="11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</row>
    <row r="320" spans="13:183" x14ac:dyDescent="0.2">
      <c r="M320" s="11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</row>
    <row r="321" spans="13:183" x14ac:dyDescent="0.2">
      <c r="M321" s="1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</row>
    <row r="322" spans="13:183" x14ac:dyDescent="0.2">
      <c r="M322" s="11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</row>
    <row r="323" spans="13:183" x14ac:dyDescent="0.2">
      <c r="M323" s="11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</row>
    <row r="324" spans="13:183" x14ac:dyDescent="0.2">
      <c r="M324" s="11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</row>
    <row r="325" spans="13:183" x14ac:dyDescent="0.2">
      <c r="M325" s="11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</row>
    <row r="326" spans="13:183" x14ac:dyDescent="0.2">
      <c r="M326" s="11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</row>
    <row r="327" spans="13:183" x14ac:dyDescent="0.2">
      <c r="M327" s="1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</row>
    <row r="328" spans="13:183" x14ac:dyDescent="0.2">
      <c r="M328" s="11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</row>
    <row r="329" spans="13:183" x14ac:dyDescent="0.2">
      <c r="M329" s="11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</row>
    <row r="330" spans="13:183" x14ac:dyDescent="0.2">
      <c r="M330" s="11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</row>
    <row r="331" spans="13:183" x14ac:dyDescent="0.2">
      <c r="M331" s="1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</row>
    <row r="332" spans="13:183" x14ac:dyDescent="0.2">
      <c r="M332" s="11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</row>
    <row r="333" spans="13:183" x14ac:dyDescent="0.2">
      <c r="M333" s="11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</row>
    <row r="334" spans="13:183" x14ac:dyDescent="0.2">
      <c r="M334" s="11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</row>
    <row r="335" spans="13:183" x14ac:dyDescent="0.2">
      <c r="M335" s="11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</row>
    <row r="336" spans="13:183" x14ac:dyDescent="0.2">
      <c r="M336" s="11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</row>
    <row r="337" spans="13:183" x14ac:dyDescent="0.2">
      <c r="M337" s="11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</row>
    <row r="338" spans="13:183" x14ac:dyDescent="0.2">
      <c r="M338" s="11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</row>
    <row r="339" spans="13:183" x14ac:dyDescent="0.2">
      <c r="M339" s="11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</row>
    <row r="340" spans="13:183" x14ac:dyDescent="0.2">
      <c r="M340" s="11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</row>
    <row r="341" spans="13:183" x14ac:dyDescent="0.2">
      <c r="M341" s="1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</row>
    <row r="342" spans="13:183" x14ac:dyDescent="0.2">
      <c r="M342" s="11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</row>
    <row r="343" spans="13:183" x14ac:dyDescent="0.2">
      <c r="M343" s="11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</row>
    <row r="344" spans="13:183" x14ac:dyDescent="0.2">
      <c r="M344" s="11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</row>
    <row r="345" spans="13:183" x14ac:dyDescent="0.2">
      <c r="M345" s="11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</row>
    <row r="346" spans="13:183" x14ac:dyDescent="0.2">
      <c r="M346" s="11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</row>
    <row r="347" spans="13:183" x14ac:dyDescent="0.2">
      <c r="M347" s="11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</row>
    <row r="348" spans="13:183" x14ac:dyDescent="0.2">
      <c r="M348" s="11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</row>
    <row r="349" spans="13:183" x14ac:dyDescent="0.2">
      <c r="M349" s="11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</row>
    <row r="350" spans="13:183" x14ac:dyDescent="0.2">
      <c r="M350" s="11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</row>
    <row r="351" spans="13:183" x14ac:dyDescent="0.2">
      <c r="M351" s="1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</row>
    <row r="352" spans="13:183" x14ac:dyDescent="0.2">
      <c r="M352" s="11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</row>
    <row r="353" spans="13:183" x14ac:dyDescent="0.2">
      <c r="M353" s="11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</row>
    <row r="354" spans="13:183" x14ac:dyDescent="0.2">
      <c r="M354" s="11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</row>
    <row r="355" spans="13:183" x14ac:dyDescent="0.2">
      <c r="M355" s="1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</row>
    <row r="356" spans="13:183" x14ac:dyDescent="0.2">
      <c r="M356" s="1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</row>
    <row r="357" spans="13:183" x14ac:dyDescent="0.2">
      <c r="M357" s="11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</row>
    <row r="358" spans="13:183" x14ac:dyDescent="0.2">
      <c r="M358" s="11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</row>
    <row r="359" spans="13:183" x14ac:dyDescent="0.2">
      <c r="M359" s="11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</row>
    <row r="360" spans="13:183" x14ac:dyDescent="0.2">
      <c r="M360" s="11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</row>
    <row r="361" spans="13:183" x14ac:dyDescent="0.2">
      <c r="M361" s="1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</row>
    <row r="362" spans="13:183" x14ac:dyDescent="0.2">
      <c r="M362" s="11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</row>
    <row r="363" spans="13:183" x14ac:dyDescent="0.2">
      <c r="M363" s="11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</row>
    <row r="364" spans="13:183" x14ac:dyDescent="0.2">
      <c r="M364" s="11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</row>
    <row r="365" spans="13:183" x14ac:dyDescent="0.2">
      <c r="M365" s="11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</row>
    <row r="366" spans="13:183" x14ac:dyDescent="0.2">
      <c r="M366" s="11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</row>
    <row r="367" spans="13:183" x14ac:dyDescent="0.2">
      <c r="M367" s="11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</row>
    <row r="368" spans="13:183" x14ac:dyDescent="0.2">
      <c r="M368" s="11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</row>
    <row r="369" spans="13:183" x14ac:dyDescent="0.2">
      <c r="M369" s="11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</row>
    <row r="370" spans="13:183" x14ac:dyDescent="0.2">
      <c r="M370" s="11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</row>
    <row r="371" spans="13:183" x14ac:dyDescent="0.2">
      <c r="M371" s="1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</row>
    <row r="372" spans="13:183" x14ac:dyDescent="0.2">
      <c r="M372" s="11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</row>
    <row r="373" spans="13:183" x14ac:dyDescent="0.2">
      <c r="M373" s="11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</row>
    <row r="374" spans="13:183" x14ac:dyDescent="0.2">
      <c r="M374" s="11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</row>
    <row r="375" spans="13:183" x14ac:dyDescent="0.2">
      <c r="M375" s="11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</row>
    <row r="376" spans="13:183" x14ac:dyDescent="0.2">
      <c r="M376" s="11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</row>
    <row r="377" spans="13:183" x14ac:dyDescent="0.2">
      <c r="M377" s="11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</row>
    <row r="378" spans="13:183" x14ac:dyDescent="0.2">
      <c r="M378" s="11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</row>
    <row r="379" spans="13:183" x14ac:dyDescent="0.2">
      <c r="M379" s="11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</row>
    <row r="380" spans="13:183" x14ac:dyDescent="0.2">
      <c r="M380" s="11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</row>
    <row r="381" spans="13:183" x14ac:dyDescent="0.2">
      <c r="M381" s="1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</row>
    <row r="382" spans="13:183" x14ac:dyDescent="0.2">
      <c r="M382" s="11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</row>
    <row r="383" spans="13:183" x14ac:dyDescent="0.2">
      <c r="M383" s="11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</row>
    <row r="384" spans="13:183" x14ac:dyDescent="0.2">
      <c r="M384" s="11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</row>
    <row r="385" spans="13:183" x14ac:dyDescent="0.2">
      <c r="M385" s="11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</row>
    <row r="386" spans="13:183" x14ac:dyDescent="0.2">
      <c r="M386" s="11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</row>
    <row r="387" spans="13:183" x14ac:dyDescent="0.2">
      <c r="M387" s="11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</row>
    <row r="388" spans="13:183" x14ac:dyDescent="0.2">
      <c r="M388" s="11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</row>
    <row r="389" spans="13:183" x14ac:dyDescent="0.2">
      <c r="M389" s="11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</row>
    <row r="390" spans="13:183" x14ac:dyDescent="0.2">
      <c r="M390" s="11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</row>
    <row r="391" spans="13:183" x14ac:dyDescent="0.2">
      <c r="M391" s="1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</row>
    <row r="392" spans="13:183" x14ac:dyDescent="0.2">
      <c r="M392" s="11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</row>
    <row r="393" spans="13:183" x14ac:dyDescent="0.2">
      <c r="M393" s="11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</row>
    <row r="394" spans="13:183" x14ac:dyDescent="0.2">
      <c r="M394" s="11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</row>
    <row r="395" spans="13:183" x14ac:dyDescent="0.2">
      <c r="M395" s="11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</row>
    <row r="396" spans="13:183" x14ac:dyDescent="0.2">
      <c r="M396" s="11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</row>
    <row r="397" spans="13:183" x14ac:dyDescent="0.2">
      <c r="M397" s="11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</row>
    <row r="398" spans="13:183" x14ac:dyDescent="0.2">
      <c r="M398" s="11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</row>
    <row r="399" spans="13:183" x14ac:dyDescent="0.2">
      <c r="M399" s="11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</row>
    <row r="400" spans="13:183" x14ac:dyDescent="0.2">
      <c r="M400" s="11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</row>
    <row r="401" spans="13:183" x14ac:dyDescent="0.2">
      <c r="M401" s="1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</row>
    <row r="402" spans="13:183" x14ac:dyDescent="0.2">
      <c r="M402" s="11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</row>
    <row r="403" spans="13:183" x14ac:dyDescent="0.2">
      <c r="M403" s="11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</row>
    <row r="404" spans="13:183" x14ac:dyDescent="0.2">
      <c r="M404" s="11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</row>
    <row r="405" spans="13:183" x14ac:dyDescent="0.2">
      <c r="M405" s="11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</row>
    <row r="406" spans="13:183" x14ac:dyDescent="0.2">
      <c r="M406" s="11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</row>
    <row r="407" spans="13:183" x14ac:dyDescent="0.2">
      <c r="M407" s="11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</row>
    <row r="408" spans="13:183" x14ac:dyDescent="0.2">
      <c r="M408" s="11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</row>
    <row r="409" spans="13:183" x14ac:dyDescent="0.2">
      <c r="M409" s="11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</row>
    <row r="410" spans="13:183" x14ac:dyDescent="0.2">
      <c r="M410" s="11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</row>
    <row r="411" spans="13:183" x14ac:dyDescent="0.2">
      <c r="M411" s="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</row>
    <row r="412" spans="13:183" x14ac:dyDescent="0.2">
      <c r="M412" s="11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</row>
    <row r="413" spans="13:183" x14ac:dyDescent="0.2">
      <c r="M413" s="11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</row>
    <row r="414" spans="13:183" x14ac:dyDescent="0.2">
      <c r="M414" s="11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</row>
    <row r="415" spans="13:183" x14ac:dyDescent="0.2">
      <c r="M415" s="11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</row>
    <row r="416" spans="13:183" x14ac:dyDescent="0.2">
      <c r="M416" s="11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</row>
    <row r="417" spans="13:183" x14ac:dyDescent="0.2">
      <c r="M417" s="11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</row>
    <row r="418" spans="13:183" x14ac:dyDescent="0.2">
      <c r="M418" s="11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</row>
    <row r="419" spans="13:183" x14ac:dyDescent="0.2">
      <c r="M419" s="11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</row>
    <row r="420" spans="13:183" x14ac:dyDescent="0.2">
      <c r="M420" s="11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</row>
    <row r="421" spans="13:183" x14ac:dyDescent="0.2">
      <c r="M421" s="1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</row>
    <row r="422" spans="13:183" x14ac:dyDescent="0.2">
      <c r="M422" s="11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</row>
    <row r="423" spans="13:183" x14ac:dyDescent="0.2">
      <c r="M423" s="11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</row>
    <row r="424" spans="13:183" x14ac:dyDescent="0.2">
      <c r="M424" s="11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</row>
    <row r="425" spans="13:183" x14ac:dyDescent="0.2">
      <c r="M425" s="11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</row>
    <row r="426" spans="13:183" x14ac:dyDescent="0.2">
      <c r="M426" s="11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</row>
    <row r="427" spans="13:183" x14ac:dyDescent="0.2">
      <c r="M427" s="11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</row>
    <row r="428" spans="13:183" x14ac:dyDescent="0.2">
      <c r="M428" s="11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</row>
    <row r="429" spans="13:183" x14ac:dyDescent="0.2">
      <c r="M429" s="11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</row>
    <row r="430" spans="13:183" x14ac:dyDescent="0.2">
      <c r="M430" s="11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</row>
    <row r="431" spans="13:183" x14ac:dyDescent="0.2">
      <c r="M431" s="1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</row>
    <row r="432" spans="13:183" x14ac:dyDescent="0.2">
      <c r="M432" s="11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</row>
    <row r="433" spans="13:183" x14ac:dyDescent="0.2">
      <c r="M433" s="11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</row>
    <row r="434" spans="13:183" x14ac:dyDescent="0.2">
      <c r="M434" s="11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</row>
    <row r="435" spans="13:183" x14ac:dyDescent="0.2">
      <c r="M435" s="11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</row>
    <row r="436" spans="13:183" x14ac:dyDescent="0.2">
      <c r="M436" s="11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</row>
    <row r="437" spans="13:183" x14ac:dyDescent="0.2">
      <c r="M437" s="11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</row>
    <row r="438" spans="13:183" x14ac:dyDescent="0.2">
      <c r="M438" s="11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</row>
    <row r="439" spans="13:183" x14ac:dyDescent="0.2">
      <c r="M439" s="11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</row>
    <row r="440" spans="13:183" x14ac:dyDescent="0.2">
      <c r="M440" s="11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</row>
    <row r="441" spans="13:183" x14ac:dyDescent="0.2">
      <c r="M441" s="1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</row>
    <row r="442" spans="13:183" x14ac:dyDescent="0.2">
      <c r="M442" s="11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</row>
    <row r="443" spans="13:183" x14ac:dyDescent="0.2">
      <c r="M443" s="11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</row>
    <row r="444" spans="13:183" x14ac:dyDescent="0.2">
      <c r="M444" s="11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</row>
    <row r="445" spans="13:183" x14ac:dyDescent="0.2">
      <c r="M445" s="11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</row>
    <row r="446" spans="13:183" x14ac:dyDescent="0.2">
      <c r="M446" s="11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</row>
    <row r="447" spans="13:183" x14ac:dyDescent="0.2">
      <c r="M447" s="11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</row>
    <row r="448" spans="13:183" x14ac:dyDescent="0.2">
      <c r="M448" s="11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</row>
    <row r="449" spans="13:183" x14ac:dyDescent="0.2">
      <c r="M449" s="11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</row>
    <row r="450" spans="13:183" x14ac:dyDescent="0.2">
      <c r="M450" s="11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</row>
    <row r="451" spans="13:183" x14ac:dyDescent="0.2">
      <c r="M451" s="1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</row>
    <row r="452" spans="13:183" x14ac:dyDescent="0.2">
      <c r="M452" s="11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</row>
    <row r="453" spans="13:183" x14ac:dyDescent="0.2">
      <c r="M453" s="11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</row>
    <row r="454" spans="13:183" x14ac:dyDescent="0.2">
      <c r="M454" s="11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</row>
    <row r="455" spans="13:183" x14ac:dyDescent="0.2">
      <c r="M455" s="11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</row>
    <row r="456" spans="13:183" x14ac:dyDescent="0.2">
      <c r="M456" s="11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</row>
    <row r="457" spans="13:183" x14ac:dyDescent="0.2">
      <c r="M457" s="11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</row>
    <row r="458" spans="13:183" x14ac:dyDescent="0.2">
      <c r="M458" s="11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</row>
    <row r="459" spans="13:183" x14ac:dyDescent="0.2">
      <c r="M459" s="11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</row>
    <row r="460" spans="13:183" x14ac:dyDescent="0.2">
      <c r="M460" s="11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</row>
    <row r="461" spans="13:183" x14ac:dyDescent="0.2">
      <c r="M461" s="1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</row>
    <row r="462" spans="13:183" x14ac:dyDescent="0.2">
      <c r="M462" s="11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</row>
    <row r="463" spans="13:183" x14ac:dyDescent="0.2">
      <c r="M463" s="11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</row>
    <row r="464" spans="13:183" x14ac:dyDescent="0.2">
      <c r="M464" s="11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</row>
    <row r="465" spans="13:183" x14ac:dyDescent="0.2">
      <c r="M465" s="11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</row>
    <row r="466" spans="13:183" x14ac:dyDescent="0.2">
      <c r="M466" s="11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</row>
    <row r="467" spans="13:183" x14ac:dyDescent="0.2">
      <c r="M467" s="11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</row>
    <row r="468" spans="13:183" x14ac:dyDescent="0.2">
      <c r="M468" s="11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</row>
    <row r="469" spans="13:183" x14ac:dyDescent="0.2">
      <c r="M469" s="11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</row>
    <row r="470" spans="13:183" x14ac:dyDescent="0.2">
      <c r="M470" s="11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</row>
    <row r="471" spans="13:183" x14ac:dyDescent="0.2">
      <c r="M471" s="1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</row>
    <row r="472" spans="13:183" x14ac:dyDescent="0.2">
      <c r="M472" s="11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</row>
    <row r="473" spans="13:183" x14ac:dyDescent="0.2">
      <c r="M473" s="11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</row>
    <row r="474" spans="13:183" x14ac:dyDescent="0.2">
      <c r="M474" s="11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</row>
    <row r="475" spans="13:183" x14ac:dyDescent="0.2">
      <c r="M475" s="11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</row>
    <row r="476" spans="13:183" x14ac:dyDescent="0.2">
      <c r="M476" s="11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</row>
    <row r="477" spans="13:183" x14ac:dyDescent="0.2">
      <c r="M477" s="11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</row>
    <row r="478" spans="13:183" x14ac:dyDescent="0.2">
      <c r="M478" s="11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</row>
    <row r="479" spans="13:183" x14ac:dyDescent="0.2">
      <c r="M479" s="11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</row>
    <row r="480" spans="13:183" x14ac:dyDescent="0.2">
      <c r="M480" s="11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</row>
    <row r="481" spans="13:183" x14ac:dyDescent="0.2">
      <c r="M481" s="1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</row>
    <row r="482" spans="13:183" x14ac:dyDescent="0.2">
      <c r="M482" s="11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</row>
    <row r="483" spans="13:183" x14ac:dyDescent="0.2">
      <c r="M483" s="11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</row>
    <row r="484" spans="13:183" x14ac:dyDescent="0.2">
      <c r="M484" s="11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</row>
    <row r="485" spans="13:183" x14ac:dyDescent="0.2">
      <c r="M485" s="11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</row>
    <row r="486" spans="13:183" x14ac:dyDescent="0.2">
      <c r="M486" s="11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</row>
    <row r="487" spans="13:183" x14ac:dyDescent="0.2">
      <c r="M487" s="11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</row>
    <row r="488" spans="13:183" x14ac:dyDescent="0.2">
      <c r="M488" s="11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</row>
    <row r="489" spans="13:183" x14ac:dyDescent="0.2">
      <c r="M489" s="11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</row>
    <row r="490" spans="13:183" x14ac:dyDescent="0.2">
      <c r="M490" s="11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</row>
    <row r="491" spans="13:183" x14ac:dyDescent="0.2">
      <c r="M491" s="1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</row>
    <row r="492" spans="13:183" x14ac:dyDescent="0.2">
      <c r="M492" s="11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</row>
    <row r="493" spans="13:183" x14ac:dyDescent="0.2">
      <c r="M493" s="11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</row>
    <row r="494" spans="13:183" x14ac:dyDescent="0.2">
      <c r="M494" s="11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</row>
    <row r="495" spans="13:183" x14ac:dyDescent="0.2">
      <c r="M495" s="11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</row>
    <row r="496" spans="13:183" x14ac:dyDescent="0.2">
      <c r="M496" s="11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</row>
    <row r="497" spans="13:183" x14ac:dyDescent="0.2">
      <c r="M497" s="11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</row>
    <row r="498" spans="13:183" x14ac:dyDescent="0.2">
      <c r="M498" s="11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</row>
    <row r="499" spans="13:183" x14ac:dyDescent="0.2">
      <c r="M499" s="11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</row>
    <row r="500" spans="13:183" x14ac:dyDescent="0.2">
      <c r="M500" s="11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</row>
    <row r="501" spans="13:183" x14ac:dyDescent="0.2">
      <c r="M501" s="1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</row>
    <row r="502" spans="13:183" x14ac:dyDescent="0.2">
      <c r="M502" s="11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</row>
    <row r="503" spans="13:183" x14ac:dyDescent="0.2">
      <c r="M503" s="11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</row>
    <row r="504" spans="13:183" x14ac:dyDescent="0.2">
      <c r="M504" s="11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</row>
    <row r="505" spans="13:183" x14ac:dyDescent="0.2">
      <c r="M505" s="11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</row>
    <row r="506" spans="13:183" x14ac:dyDescent="0.2">
      <c r="M506" s="11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</row>
    <row r="507" spans="13:183" x14ac:dyDescent="0.2">
      <c r="M507" s="11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</row>
    <row r="508" spans="13:183" x14ac:dyDescent="0.2">
      <c r="M508" s="11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</row>
    <row r="509" spans="13:183" x14ac:dyDescent="0.2">
      <c r="M509" s="11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</row>
    <row r="510" spans="13:183" x14ac:dyDescent="0.2">
      <c r="M510" s="11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</row>
    <row r="511" spans="13:183" x14ac:dyDescent="0.2">
      <c r="M511" s="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</row>
    <row r="512" spans="13:183" x14ac:dyDescent="0.2">
      <c r="M512" s="11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</row>
    <row r="513" spans="13:183" x14ac:dyDescent="0.2">
      <c r="M513" s="11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</row>
    <row r="514" spans="13:183" x14ac:dyDescent="0.2">
      <c r="M514" s="11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</row>
    <row r="515" spans="13:183" x14ac:dyDescent="0.2">
      <c r="M515" s="11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</row>
    <row r="516" spans="13:183" x14ac:dyDescent="0.2">
      <c r="M516" s="11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</row>
    <row r="517" spans="13:183" x14ac:dyDescent="0.2">
      <c r="M517" s="11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</row>
    <row r="518" spans="13:183" x14ac:dyDescent="0.2">
      <c r="M518" s="11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</row>
    <row r="519" spans="13:183" x14ac:dyDescent="0.2">
      <c r="M519" s="11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</row>
    <row r="520" spans="13:183" x14ac:dyDescent="0.2">
      <c r="M520" s="11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</row>
    <row r="521" spans="13:183" x14ac:dyDescent="0.2">
      <c r="M521" s="1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</row>
    <row r="522" spans="13:183" x14ac:dyDescent="0.2">
      <c r="M522" s="11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</row>
    <row r="523" spans="13:183" x14ac:dyDescent="0.2">
      <c r="M523" s="11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</row>
    <row r="524" spans="13:183" x14ac:dyDescent="0.2">
      <c r="M524" s="11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</row>
    <row r="525" spans="13:183" x14ac:dyDescent="0.2">
      <c r="M525" s="11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</row>
    <row r="526" spans="13:183" x14ac:dyDescent="0.2">
      <c r="M526" s="11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</row>
    <row r="527" spans="13:183" x14ac:dyDescent="0.2">
      <c r="M527" s="11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</row>
    <row r="528" spans="13:183" x14ac:dyDescent="0.2">
      <c r="M528" s="11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</row>
    <row r="529" spans="13:183" x14ac:dyDescent="0.2">
      <c r="M529" s="11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</row>
    <row r="530" spans="13:183" x14ac:dyDescent="0.2">
      <c r="M530" s="11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</row>
    <row r="531" spans="13:183" x14ac:dyDescent="0.2">
      <c r="M531" s="1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</row>
    <row r="532" spans="13:183" x14ac:dyDescent="0.2">
      <c r="M532" s="11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</row>
    <row r="533" spans="13:183" x14ac:dyDescent="0.2">
      <c r="M533" s="11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</row>
    <row r="534" spans="13:183" x14ac:dyDescent="0.2">
      <c r="M534" s="11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</row>
    <row r="535" spans="13:183" x14ac:dyDescent="0.2">
      <c r="M535" s="11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</row>
    <row r="536" spans="13:183" x14ac:dyDescent="0.2">
      <c r="M536" s="11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</row>
    <row r="537" spans="13:183" x14ac:dyDescent="0.2">
      <c r="M537" s="11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</row>
    <row r="538" spans="13:183" x14ac:dyDescent="0.2">
      <c r="M538" s="11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</row>
    <row r="539" spans="13:183" x14ac:dyDescent="0.2">
      <c r="M539" s="11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</row>
    <row r="540" spans="13:183" x14ac:dyDescent="0.2">
      <c r="M540" s="11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</row>
    <row r="541" spans="13:183" x14ac:dyDescent="0.2">
      <c r="M541" s="1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</row>
    <row r="542" spans="13:183" x14ac:dyDescent="0.2">
      <c r="M542" s="11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</row>
    <row r="543" spans="13:183" x14ac:dyDescent="0.2">
      <c r="M543" s="11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</row>
    <row r="544" spans="13:183" x14ac:dyDescent="0.2">
      <c r="M544" s="11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</row>
    <row r="545" spans="13:183" x14ac:dyDescent="0.2">
      <c r="M545" s="11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</row>
    <row r="546" spans="13:183" x14ac:dyDescent="0.2">
      <c r="M546" s="11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</row>
    <row r="547" spans="13:183" x14ac:dyDescent="0.2">
      <c r="M547" s="11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</row>
    <row r="548" spans="13:183" x14ac:dyDescent="0.2">
      <c r="M548" s="11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</row>
    <row r="549" spans="13:183" x14ac:dyDescent="0.2">
      <c r="M549" s="11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</row>
    <row r="550" spans="13:183" x14ac:dyDescent="0.2">
      <c r="M550" s="11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</row>
    <row r="551" spans="13:183" x14ac:dyDescent="0.2">
      <c r="M551" s="1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</row>
    <row r="552" spans="13:183" x14ac:dyDescent="0.2">
      <c r="M552" s="11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</row>
    <row r="553" spans="13:183" x14ac:dyDescent="0.2">
      <c r="M553" s="11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</row>
    <row r="554" spans="13:183" x14ac:dyDescent="0.2">
      <c r="M554" s="11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</row>
    <row r="555" spans="13:183" x14ac:dyDescent="0.2">
      <c r="M555" s="11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</row>
    <row r="556" spans="13:183" x14ac:dyDescent="0.2">
      <c r="M556" s="11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</row>
    <row r="557" spans="13:183" x14ac:dyDescent="0.2">
      <c r="M557" s="11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</row>
    <row r="558" spans="13:183" x14ac:dyDescent="0.2">
      <c r="M558" s="11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</row>
    <row r="559" spans="13:183" x14ac:dyDescent="0.2">
      <c r="M559" s="11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</row>
    <row r="560" spans="13:183" x14ac:dyDescent="0.2">
      <c r="M560" s="11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</row>
    <row r="561" spans="13:183" x14ac:dyDescent="0.2">
      <c r="M561" s="1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</row>
    <row r="562" spans="13:183" x14ac:dyDescent="0.2">
      <c r="M562" s="11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</row>
    <row r="563" spans="13:183" x14ac:dyDescent="0.2">
      <c r="M563" s="11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</row>
    <row r="564" spans="13:183" x14ac:dyDescent="0.2">
      <c r="M564" s="11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</row>
    <row r="565" spans="13:183" x14ac:dyDescent="0.2">
      <c r="M565" s="11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</row>
    <row r="566" spans="13:183" x14ac:dyDescent="0.2">
      <c r="M566" s="11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</row>
    <row r="567" spans="13:183" x14ac:dyDescent="0.2">
      <c r="M567" s="11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</row>
    <row r="568" spans="13:183" x14ac:dyDescent="0.2">
      <c r="M568" s="11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</row>
    <row r="569" spans="13:183" x14ac:dyDescent="0.2">
      <c r="M569" s="11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</row>
    <row r="570" spans="13:183" x14ac:dyDescent="0.2">
      <c r="M570" s="11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</row>
    <row r="571" spans="13:183" x14ac:dyDescent="0.2">
      <c r="M571" s="1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</row>
    <row r="572" spans="13:183" x14ac:dyDescent="0.2">
      <c r="M572" s="11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</row>
    <row r="573" spans="13:183" x14ac:dyDescent="0.2">
      <c r="M573" s="11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</row>
    <row r="574" spans="13:183" x14ac:dyDescent="0.2">
      <c r="M574" s="11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</row>
    <row r="575" spans="13:183" x14ac:dyDescent="0.2">
      <c r="M575" s="11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</row>
    <row r="576" spans="13:183" x14ac:dyDescent="0.2">
      <c r="M576" s="11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</row>
    <row r="577" spans="13:183" x14ac:dyDescent="0.2">
      <c r="M577" s="11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</row>
    <row r="578" spans="13:183" x14ac:dyDescent="0.2">
      <c r="M578" s="11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</row>
    <row r="579" spans="13:183" x14ac:dyDescent="0.2">
      <c r="M579" s="11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</row>
    <row r="580" spans="13:183" x14ac:dyDescent="0.2">
      <c r="M580" s="11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</row>
    <row r="581" spans="13:183" x14ac:dyDescent="0.2">
      <c r="M581" s="1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</row>
    <row r="582" spans="13:183" x14ac:dyDescent="0.2">
      <c r="M582" s="11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</row>
    <row r="583" spans="13:183" x14ac:dyDescent="0.2">
      <c r="M583" s="11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</row>
    <row r="584" spans="13:183" x14ac:dyDescent="0.2">
      <c r="M584" s="11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</row>
    <row r="585" spans="13:183" x14ac:dyDescent="0.2">
      <c r="M585" s="11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</row>
    <row r="586" spans="13:183" x14ac:dyDescent="0.2">
      <c r="M586" s="11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</row>
    <row r="587" spans="13:183" x14ac:dyDescent="0.2">
      <c r="M587" s="11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</row>
    <row r="588" spans="13:183" x14ac:dyDescent="0.2">
      <c r="M588" s="11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</row>
    <row r="589" spans="13:183" x14ac:dyDescent="0.2">
      <c r="M589" s="11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</row>
    <row r="590" spans="13:183" x14ac:dyDescent="0.2">
      <c r="M590" s="11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</row>
    <row r="591" spans="13:183" x14ac:dyDescent="0.2">
      <c r="M591" s="1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</row>
    <row r="592" spans="13:183" x14ac:dyDescent="0.2">
      <c r="M592" s="11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</row>
    <row r="593" spans="13:183" x14ac:dyDescent="0.2">
      <c r="M593" s="11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</row>
    <row r="594" spans="13:183" x14ac:dyDescent="0.2">
      <c r="M594" s="11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</row>
    <row r="595" spans="13:183" x14ac:dyDescent="0.2">
      <c r="M595" s="11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</row>
    <row r="596" spans="13:183" x14ac:dyDescent="0.2">
      <c r="M596" s="11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</row>
    <row r="597" spans="13:183" x14ac:dyDescent="0.2">
      <c r="M597" s="11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</row>
    <row r="598" spans="13:183" x14ac:dyDescent="0.2">
      <c r="M598" s="11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</row>
    <row r="599" spans="13:183" x14ac:dyDescent="0.2">
      <c r="M599" s="11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</row>
    <row r="600" spans="13:183" x14ac:dyDescent="0.2">
      <c r="M600" s="11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</row>
    <row r="601" spans="13:183" x14ac:dyDescent="0.2">
      <c r="M601" s="1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</row>
    <row r="602" spans="13:183" x14ac:dyDescent="0.2">
      <c r="M602" s="11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</row>
    <row r="603" spans="13:183" x14ac:dyDescent="0.2">
      <c r="M603" s="11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</row>
    <row r="604" spans="13:183" x14ac:dyDescent="0.2">
      <c r="M604" s="11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</row>
    <row r="605" spans="13:183" x14ac:dyDescent="0.2">
      <c r="M605" s="11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</row>
    <row r="606" spans="13:183" x14ac:dyDescent="0.2">
      <c r="M606" s="11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</row>
    <row r="607" spans="13:183" x14ac:dyDescent="0.2">
      <c r="M607" s="11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</row>
    <row r="608" spans="13:183" x14ac:dyDescent="0.2">
      <c r="M608" s="11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</row>
    <row r="609" spans="13:183" x14ac:dyDescent="0.2">
      <c r="M609" s="11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</row>
    <row r="610" spans="13:183" x14ac:dyDescent="0.2">
      <c r="M610" s="11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</row>
    <row r="611" spans="13:183" x14ac:dyDescent="0.2">
      <c r="M611" s="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</row>
    <row r="612" spans="13:183" x14ac:dyDescent="0.2">
      <c r="M612" s="11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</row>
    <row r="613" spans="13:183" x14ac:dyDescent="0.2">
      <c r="M613" s="11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</row>
    <row r="614" spans="13:183" x14ac:dyDescent="0.2">
      <c r="M614" s="11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</row>
    <row r="615" spans="13:183" x14ac:dyDescent="0.2">
      <c r="M615" s="11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</row>
    <row r="616" spans="13:183" x14ac:dyDescent="0.2">
      <c r="M616" s="11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</row>
    <row r="617" spans="13:183" x14ac:dyDescent="0.2">
      <c r="M617" s="11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</row>
    <row r="618" spans="13:183" x14ac:dyDescent="0.2">
      <c r="M618" s="11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</row>
    <row r="619" spans="13:183" x14ac:dyDescent="0.2">
      <c r="M619" s="11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</row>
    <row r="620" spans="13:183" x14ac:dyDescent="0.2">
      <c r="M620" s="11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</row>
    <row r="621" spans="13:183" x14ac:dyDescent="0.2">
      <c r="M621" s="1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</row>
    <row r="622" spans="13:183" x14ac:dyDescent="0.2">
      <c r="M622" s="11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</row>
    <row r="623" spans="13:183" x14ac:dyDescent="0.2">
      <c r="M623" s="11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</row>
    <row r="624" spans="13:183" x14ac:dyDescent="0.2">
      <c r="M624" s="11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</row>
    <row r="625" spans="13:183" x14ac:dyDescent="0.2">
      <c r="M625" s="11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</row>
    <row r="626" spans="13:183" x14ac:dyDescent="0.2">
      <c r="M626" s="11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</row>
    <row r="627" spans="13:183" x14ac:dyDescent="0.2">
      <c r="M627" s="11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</row>
    <row r="628" spans="13:183" x14ac:dyDescent="0.2">
      <c r="M628" s="11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</row>
    <row r="629" spans="13:183" x14ac:dyDescent="0.2">
      <c r="M629" s="11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</row>
    <row r="630" spans="13:183" x14ac:dyDescent="0.2">
      <c r="M630" s="11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</row>
    <row r="631" spans="13:183" x14ac:dyDescent="0.2">
      <c r="M631" s="1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</row>
    <row r="632" spans="13:183" x14ac:dyDescent="0.2">
      <c r="M632" s="11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</row>
    <row r="633" spans="13:183" x14ac:dyDescent="0.2">
      <c r="M633" s="11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</row>
    <row r="634" spans="13:183" x14ac:dyDescent="0.2">
      <c r="M634" s="11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</row>
    <row r="635" spans="13:183" x14ac:dyDescent="0.2">
      <c r="M635" s="11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</row>
    <row r="636" spans="13:183" x14ac:dyDescent="0.2">
      <c r="M636" s="11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</row>
    <row r="637" spans="13:183" x14ac:dyDescent="0.2">
      <c r="M637" s="11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</row>
    <row r="638" spans="13:183" x14ac:dyDescent="0.2">
      <c r="M638" s="11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</row>
    <row r="639" spans="13:183" x14ac:dyDescent="0.2">
      <c r="M639" s="11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</row>
    <row r="640" spans="13:183" x14ac:dyDescent="0.2">
      <c r="M640" s="11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</row>
    <row r="641" spans="13:183" x14ac:dyDescent="0.2">
      <c r="M641" s="1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</row>
    <row r="642" spans="13:183" x14ac:dyDescent="0.2">
      <c r="M642" s="11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</row>
    <row r="643" spans="13:183" x14ac:dyDescent="0.2">
      <c r="M643" s="11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</row>
    <row r="644" spans="13:183" x14ac:dyDescent="0.2">
      <c r="M644" s="11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</row>
    <row r="645" spans="13:183" x14ac:dyDescent="0.2">
      <c r="M645" s="11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</row>
    <row r="646" spans="13:183" x14ac:dyDescent="0.2">
      <c r="M646" s="11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</row>
    <row r="647" spans="13:183" x14ac:dyDescent="0.2">
      <c r="M647" s="11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</row>
    <row r="648" spans="13:183" x14ac:dyDescent="0.2">
      <c r="M648" s="11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</row>
    <row r="649" spans="13:183" x14ac:dyDescent="0.2">
      <c r="M649" s="11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</row>
    <row r="650" spans="13:183" x14ac:dyDescent="0.2">
      <c r="M650" s="11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</row>
    <row r="651" spans="13:183" x14ac:dyDescent="0.2">
      <c r="M651" s="1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</row>
    <row r="652" spans="13:183" x14ac:dyDescent="0.2">
      <c r="M652" s="11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</row>
    <row r="653" spans="13:183" x14ac:dyDescent="0.2">
      <c r="M653" s="11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</row>
    <row r="654" spans="13:183" x14ac:dyDescent="0.2">
      <c r="M654" s="11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</row>
    <row r="655" spans="13:183" x14ac:dyDescent="0.2">
      <c r="M655" s="11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</row>
  </sheetData>
  <mergeCells count="4">
    <mergeCell ref="A1:W1"/>
    <mergeCell ref="A2:W2"/>
    <mergeCell ref="A3:W3"/>
    <mergeCell ref="A4:W4"/>
  </mergeCells>
  <phoneticPr fontId="0" type="noConversion"/>
  <printOptions horizontalCentered="1"/>
  <pageMargins left="0.75" right="0.25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CONG PHAN</dc:creator>
  <cp:lastModifiedBy>Jan Havlíček</cp:lastModifiedBy>
  <cp:lastPrinted>2001-04-27T18:59:46Z</cp:lastPrinted>
  <dcterms:created xsi:type="dcterms:W3CDTF">2000-08-21T14:55:29Z</dcterms:created>
  <dcterms:modified xsi:type="dcterms:W3CDTF">2023-09-16T21:54:43Z</dcterms:modified>
</cp:coreProperties>
</file>