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0EA203-7F12-4215-A85C-9318058CC61A}" xr6:coauthVersionLast="47" xr6:coauthVersionMax="47" xr10:uidLastSave="{00000000-0000-0000-0000-000000000000}"/>
  <bookViews>
    <workbookView xWindow="-120" yWindow="-120" windowWidth="38640" windowHeight="15720" activeTab="1"/>
  </bookViews>
  <sheets>
    <sheet name="Other Alloc" sheetId="1" r:id="rId1"/>
    <sheet name="Shapiro Alloc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K2" i="1"/>
  <c r="AM2" i="1"/>
  <c r="AN2" i="1"/>
  <c r="AO2" i="1"/>
  <c r="AP2" i="1"/>
  <c r="AQ2" i="1"/>
  <c r="AJ3" i="1"/>
  <c r="AK3" i="1"/>
  <c r="AM3" i="1"/>
  <c r="AN3" i="1"/>
  <c r="AO3" i="1"/>
  <c r="AP3" i="1"/>
  <c r="AQ3" i="1"/>
  <c r="AJ4" i="1"/>
  <c r="AK4" i="1"/>
  <c r="AM4" i="1"/>
  <c r="AN4" i="1"/>
  <c r="AO4" i="1"/>
  <c r="AP4" i="1"/>
  <c r="AQ4" i="1"/>
  <c r="AJ5" i="1"/>
  <c r="AK5" i="1"/>
  <c r="AM5" i="1"/>
  <c r="AN5" i="1"/>
  <c r="AO5" i="1"/>
  <c r="AP5" i="1"/>
  <c r="AQ5" i="1"/>
  <c r="AJ6" i="1"/>
  <c r="AK6" i="1"/>
  <c r="AM6" i="1"/>
  <c r="AN6" i="1"/>
  <c r="AO6" i="1"/>
  <c r="AP6" i="1"/>
  <c r="AQ6" i="1"/>
  <c r="AJ7" i="1"/>
  <c r="AK7" i="1"/>
  <c r="AM7" i="1"/>
  <c r="AN7" i="1"/>
  <c r="AO7" i="1"/>
  <c r="AP7" i="1"/>
  <c r="AQ7" i="1"/>
  <c r="AJ8" i="1"/>
  <c r="AK8" i="1"/>
  <c r="AM8" i="1"/>
  <c r="AN8" i="1"/>
  <c r="AO8" i="1"/>
  <c r="AP8" i="1"/>
  <c r="AQ8" i="1"/>
  <c r="AJ9" i="1"/>
  <c r="AK9" i="1"/>
  <c r="AM9" i="1"/>
  <c r="AN9" i="1"/>
  <c r="AO9" i="1"/>
  <c r="AP9" i="1"/>
  <c r="AQ9" i="1"/>
  <c r="AJ10" i="1"/>
  <c r="AK10" i="1"/>
  <c r="AM10" i="1"/>
  <c r="AN10" i="1"/>
  <c r="AO10" i="1"/>
  <c r="AP10" i="1"/>
  <c r="AQ10" i="1"/>
  <c r="E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M12" i="1"/>
  <c r="AN12" i="1"/>
  <c r="AO12" i="1"/>
  <c r="AP12" i="1"/>
  <c r="AQ12" i="1"/>
  <c r="AI2" i="2"/>
  <c r="AJ2" i="2"/>
  <c r="AL2" i="2"/>
  <c r="AM2" i="2"/>
  <c r="AN2" i="2"/>
  <c r="AO2" i="2"/>
  <c r="AP2" i="2"/>
  <c r="AI3" i="2"/>
  <c r="AJ3" i="2"/>
  <c r="AL3" i="2"/>
  <c r="AM3" i="2"/>
  <c r="AN3" i="2"/>
  <c r="AO3" i="2"/>
  <c r="AP3" i="2"/>
  <c r="AI4" i="2"/>
  <c r="AJ4" i="2"/>
  <c r="AL4" i="2"/>
  <c r="AM4" i="2"/>
  <c r="AN4" i="2"/>
  <c r="AO4" i="2"/>
  <c r="AP4" i="2"/>
  <c r="AY4" i="2"/>
  <c r="AZ4" i="2"/>
  <c r="AI5" i="2"/>
  <c r="AJ5" i="2"/>
  <c r="AL5" i="2"/>
  <c r="AM5" i="2"/>
  <c r="AN5" i="2"/>
  <c r="AO5" i="2"/>
  <c r="AP5" i="2"/>
  <c r="BA5" i="2"/>
  <c r="BB5" i="2"/>
  <c r="AI6" i="2"/>
  <c r="AJ6" i="2"/>
  <c r="AL6" i="2"/>
  <c r="AM6" i="2"/>
  <c r="AN6" i="2"/>
  <c r="AO6" i="2"/>
  <c r="AP6" i="2"/>
  <c r="AI7" i="2"/>
  <c r="AJ7" i="2"/>
  <c r="AL7" i="2"/>
  <c r="AM7" i="2"/>
  <c r="AN7" i="2"/>
  <c r="AO7" i="2"/>
  <c r="AP7" i="2"/>
  <c r="BC7" i="2"/>
  <c r="BD7" i="2"/>
  <c r="BE7" i="2"/>
  <c r="AI8" i="2"/>
  <c r="AJ8" i="2"/>
  <c r="AL8" i="2"/>
  <c r="AM8" i="2"/>
  <c r="AN8" i="2"/>
  <c r="AO8" i="2"/>
  <c r="AP8" i="2"/>
  <c r="BF8" i="2"/>
  <c r="BG8" i="2"/>
  <c r="AI9" i="2"/>
  <c r="AJ9" i="2"/>
  <c r="AL9" i="2"/>
  <c r="AM9" i="2"/>
  <c r="AN9" i="2"/>
  <c r="AO9" i="2"/>
  <c r="AP9" i="2"/>
  <c r="AI12" i="2"/>
  <c r="AJ12" i="2"/>
  <c r="AL12" i="2"/>
  <c r="AM12" i="2"/>
  <c r="AN12" i="2"/>
  <c r="AO12" i="2"/>
  <c r="AP12" i="2"/>
  <c r="AW12" i="2"/>
  <c r="AX12" i="2"/>
  <c r="AY12" i="2"/>
  <c r="AZ12" i="2"/>
  <c r="BA12" i="2"/>
  <c r="BB12" i="2"/>
  <c r="BC12" i="2"/>
  <c r="BD12" i="2"/>
  <c r="BE12" i="2"/>
  <c r="BF12" i="2"/>
  <c r="BG12" i="2"/>
  <c r="AI13" i="2"/>
  <c r="AJ13" i="2"/>
  <c r="AL13" i="2"/>
  <c r="AM13" i="2"/>
  <c r="AN13" i="2"/>
  <c r="AO13" i="2"/>
  <c r="AP13" i="2"/>
  <c r="AW13" i="2"/>
  <c r="AX13" i="2"/>
  <c r="AY13" i="2"/>
  <c r="AZ13" i="2"/>
  <c r="BA13" i="2"/>
  <c r="BB13" i="2"/>
  <c r="BC13" i="2"/>
  <c r="BD13" i="2"/>
  <c r="BE13" i="2"/>
  <c r="BF13" i="2"/>
  <c r="BG13" i="2"/>
  <c r="AI14" i="2"/>
  <c r="AJ14" i="2"/>
  <c r="AL14" i="2"/>
  <c r="AM14" i="2"/>
  <c r="AN14" i="2"/>
  <c r="AO14" i="2"/>
  <c r="AP14" i="2"/>
  <c r="AW14" i="2"/>
  <c r="AX14" i="2"/>
  <c r="AY14" i="2"/>
  <c r="AZ14" i="2"/>
  <c r="BA14" i="2"/>
  <c r="BB14" i="2"/>
  <c r="BC14" i="2"/>
  <c r="BD14" i="2"/>
  <c r="BE14" i="2"/>
  <c r="BF14" i="2"/>
  <c r="BG14" i="2"/>
  <c r="AW15" i="2"/>
  <c r="AX15" i="2"/>
  <c r="AY15" i="2"/>
  <c r="AZ15" i="2"/>
  <c r="BA15" i="2"/>
  <c r="BB15" i="2"/>
  <c r="BC15" i="2"/>
  <c r="BD15" i="2"/>
  <c r="BE15" i="2"/>
  <c r="BF15" i="2"/>
  <c r="BG15" i="2"/>
  <c r="AW16" i="2"/>
  <c r="AX16" i="2"/>
  <c r="AY16" i="2"/>
  <c r="AZ16" i="2"/>
  <c r="BA16" i="2"/>
  <c r="BB16" i="2"/>
  <c r="BC16" i="2"/>
  <c r="BD16" i="2"/>
  <c r="BE16" i="2"/>
  <c r="BF16" i="2"/>
  <c r="BG16" i="2"/>
  <c r="S17" i="2"/>
  <c r="D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W19" i="2"/>
  <c r="AX19" i="2"/>
  <c r="AY19" i="2"/>
  <c r="AZ19" i="2"/>
  <c r="BA19" i="2"/>
  <c r="BB19" i="2"/>
  <c r="BC19" i="2"/>
  <c r="BD19" i="2"/>
  <c r="BE19" i="2"/>
  <c r="BF19" i="2"/>
  <c r="BG19" i="2"/>
</calcChain>
</file>

<file path=xl/sharedStrings.xml><?xml version="1.0" encoding="utf-8"?>
<sst xmlns="http://schemas.openxmlformats.org/spreadsheetml/2006/main" count="97" uniqueCount="51">
  <si>
    <t>PUBLIC AFFAIRS &amp; ADMINISTRATION</t>
  </si>
  <si>
    <t>0011</t>
  </si>
  <si>
    <t>Enron Washington Inc</t>
  </si>
  <si>
    <t>Linda Robertson</t>
  </si>
  <si>
    <t>Anticipated Usage</t>
  </si>
  <si>
    <t>Mark Palmer</t>
  </si>
  <si>
    <t>Mng Dir Gov't Affairs</t>
  </si>
  <si>
    <t>Rick Shapiro</t>
  </si>
  <si>
    <t>State Government Affairs-Tx/Ok</t>
  </si>
  <si>
    <t>Public Relations - Astros</t>
  </si>
  <si>
    <t>State Government Affairs-Calif/West</t>
  </si>
  <si>
    <t>State Government Affairs-Canada</t>
  </si>
  <si>
    <t>State Government Affairs-Mid Atlantic</t>
  </si>
  <si>
    <t>State Government Affairs-Midwest</t>
  </si>
  <si>
    <t>Gov't Affairs-Mexico</t>
  </si>
  <si>
    <t>State Gov/Fed Reg Env/Implementation</t>
  </si>
  <si>
    <t>Employee Communications</t>
  </si>
  <si>
    <t>Headcount</t>
  </si>
  <si>
    <t>Gov't Affairs Environment</t>
  </si>
  <si>
    <t>Susan Warthen</t>
  </si>
  <si>
    <t>Environmental Policy &amp; Compliance</t>
  </si>
  <si>
    <t>Jeffery Keeler</t>
  </si>
  <si>
    <t>Asset EHS</t>
  </si>
  <si>
    <t>Henry Van</t>
  </si>
  <si>
    <t>Chief Environmental Officer</t>
  </si>
  <si>
    <t>M. Terraso</t>
  </si>
  <si>
    <t>Regulatory Tech Analysis</t>
  </si>
  <si>
    <t>Marc Phillips</t>
  </si>
  <si>
    <t>Reg Risk/Comp Analysis</t>
  </si>
  <si>
    <t>Gov't Affairs-Rates &amp; Regulations</t>
  </si>
  <si>
    <t>Business Controls</t>
  </si>
  <si>
    <t>John Brindle</t>
  </si>
  <si>
    <t>Corporate Facility Audits</t>
  </si>
  <si>
    <t>Steve Allen</t>
  </si>
  <si>
    <t>TOTAL PUBLIC AFFAIRS &amp; ADMINISTRATION</t>
  </si>
  <si>
    <t>ENA</t>
  </si>
  <si>
    <t>Canada Teams</t>
  </si>
  <si>
    <t>Mexico Team</t>
  </si>
  <si>
    <t>Canada</t>
  </si>
  <si>
    <t>Mexico</t>
  </si>
  <si>
    <t>TX Gas Orig</t>
  </si>
  <si>
    <t>W. Pwr Orig</t>
  </si>
  <si>
    <t>W. Gas Orig</t>
  </si>
  <si>
    <t>E. Gas Orig</t>
  </si>
  <si>
    <t>MW Pwr Orig</t>
  </si>
  <si>
    <t>MW Gas Orig</t>
  </si>
  <si>
    <t>NE Pwr Orig</t>
  </si>
  <si>
    <t>SE Pwr Orig</t>
  </si>
  <si>
    <t>ERCOT Pwr Orig</t>
  </si>
  <si>
    <t>25%/75% gas/power</t>
  </si>
  <si>
    <t>Allocate evenly over all teams receiving regional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</si>
</sst>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1" fontId="0" fillId="0" borderId="0" xfId="0" applyNumberFormat="1"/>
    <xf numFmtId="41" fontId="0" fillId="0" borderId="0" xfId="0" applyNumberFormat="1" applyFill="1"/>
    <xf numFmtId="0" fontId="0" fillId="0" borderId="0" xfId="0" quotePrefix="1"/>
    <xf numFmtId="0" fontId="2" fillId="0" borderId="0" xfId="0" applyFont="1"/>
    <xf numFmtId="0" fontId="1" fillId="2" borderId="0" xfId="0" applyFont="1" applyFill="1"/>
    <xf numFmtId="41" fontId="1" fillId="2" borderId="0" xfId="0" applyNumberFormat="1" applyFont="1" applyFill="1"/>
    <xf numFmtId="41" fontId="1" fillId="0" borderId="0" xfId="0" applyNumberFormat="1" applyFont="1" applyFill="1"/>
    <xf numFmtId="41" fontId="3" fillId="0" borderId="0" xfId="0" applyNumberFormat="1" applyFont="1" applyAlignment="1">
      <alignment horizontal="center"/>
    </xf>
    <xf numFmtId="41" fontId="0" fillId="0" borderId="1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workbookViewId="0">
      <selection activeCell="T12" sqref="T12"/>
    </sheetView>
  </sheetViews>
  <sheetFormatPr defaultRowHeight="12.75" x14ac:dyDescent="0.2"/>
  <cols>
    <col min="2" max="2" width="42.7109375" bestFit="1" customWidth="1"/>
    <col min="3" max="3" width="22" bestFit="1" customWidth="1"/>
    <col min="4" max="19" width="0" hidden="1" customWidth="1"/>
    <col min="21" max="48" width="0" hidden="1" customWidth="1"/>
  </cols>
  <sheetData>
    <row r="1" spans="1:43" ht="15" x14ac:dyDescent="0.35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9" t="s">
        <v>35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</row>
    <row r="2" spans="1:43" x14ac:dyDescent="0.2">
      <c r="A2" s="4" t="s">
        <v>1</v>
      </c>
      <c r="B2" t="s">
        <v>9</v>
      </c>
      <c r="C2" t="s">
        <v>5</v>
      </c>
      <c r="D2">
        <v>100073</v>
      </c>
      <c r="E2" s="2">
        <v>3659</v>
      </c>
      <c r="F2" s="2"/>
      <c r="G2" s="2" t="s">
        <v>4</v>
      </c>
      <c r="H2" s="2"/>
      <c r="I2" s="2"/>
      <c r="J2" s="2"/>
      <c r="K2" s="2"/>
      <c r="L2" s="2"/>
      <c r="M2" s="2"/>
      <c r="N2" s="2">
        <v>194.02099999999999</v>
      </c>
      <c r="O2" s="2"/>
      <c r="P2" s="2"/>
      <c r="Q2" s="2"/>
      <c r="R2" s="2"/>
      <c r="S2" s="2"/>
      <c r="T2" s="2">
        <v>194.02099999999999</v>
      </c>
      <c r="U2" s="2">
        <v>194.02099999999999</v>
      </c>
      <c r="V2" s="2"/>
      <c r="W2" s="2"/>
      <c r="X2" s="2">
        <v>1967.932</v>
      </c>
      <c r="Y2" s="2"/>
      <c r="Z2" s="2"/>
      <c r="AA2" s="2"/>
      <c r="AB2" s="2">
        <v>194.02099999999999</v>
      </c>
      <c r="AC2" s="2"/>
      <c r="AD2" s="2"/>
      <c r="AE2" s="2"/>
      <c r="AF2" s="2"/>
      <c r="AG2" s="2"/>
      <c r="AH2" s="2"/>
      <c r="AI2" s="2"/>
      <c r="AJ2" s="2">
        <f t="shared" ref="AJ2:AJ9" si="0">SUM(I2:AI2)</f>
        <v>2744.0160000000001</v>
      </c>
      <c r="AK2" s="2">
        <f t="shared" ref="AK2:AK9" si="1">E2-AJ2</f>
        <v>914.98399999999992</v>
      </c>
      <c r="AL2" s="3"/>
      <c r="AM2" s="2">
        <f t="shared" ref="AM2:AQ10" si="2">I2</f>
        <v>0</v>
      </c>
      <c r="AN2" s="2">
        <f t="shared" si="2"/>
        <v>0</v>
      </c>
      <c r="AO2" s="2">
        <f t="shared" si="2"/>
        <v>0</v>
      </c>
      <c r="AP2" s="2">
        <f t="shared" si="2"/>
        <v>0</v>
      </c>
      <c r="AQ2" s="2">
        <f t="shared" si="2"/>
        <v>0</v>
      </c>
    </row>
    <row r="3" spans="1:43" x14ac:dyDescent="0.2">
      <c r="A3" s="4" t="s">
        <v>1</v>
      </c>
      <c r="B3" t="s">
        <v>16</v>
      </c>
      <c r="C3" t="s">
        <v>5</v>
      </c>
      <c r="D3">
        <v>100135</v>
      </c>
      <c r="E3" s="2">
        <v>1086</v>
      </c>
      <c r="F3" s="2"/>
      <c r="G3" s="2" t="s">
        <v>17</v>
      </c>
      <c r="H3" s="2"/>
      <c r="I3" s="2">
        <v>10.852</v>
      </c>
      <c r="J3" s="2">
        <v>10.852</v>
      </c>
      <c r="K3" s="2">
        <v>10.852</v>
      </c>
      <c r="L3" s="2">
        <v>32.555999999999997</v>
      </c>
      <c r="M3" s="2">
        <v>65.111999999999995</v>
      </c>
      <c r="N3" s="2">
        <v>43.408000000000001</v>
      </c>
      <c r="O3" s="2"/>
      <c r="P3" s="2"/>
      <c r="Q3" s="2"/>
      <c r="R3" s="2">
        <v>65.111999999999995</v>
      </c>
      <c r="S3" s="2"/>
      <c r="T3" s="2">
        <v>75.963999999999999</v>
      </c>
      <c r="U3" s="2">
        <v>130.22399999999999</v>
      </c>
      <c r="V3" s="2">
        <v>32.555999999999997</v>
      </c>
      <c r="W3" s="2">
        <v>21.704000000000001</v>
      </c>
      <c r="X3" s="2">
        <v>97.668000000000006</v>
      </c>
      <c r="Y3" s="2"/>
      <c r="Z3" s="2">
        <v>32.555999999999997</v>
      </c>
      <c r="AA3" s="2">
        <v>130.22399999999999</v>
      </c>
      <c r="AB3" s="2">
        <v>10.852</v>
      </c>
      <c r="AC3" s="2">
        <v>10.852</v>
      </c>
      <c r="AD3" s="2">
        <v>10.852</v>
      </c>
      <c r="AE3" s="2"/>
      <c r="AF3" s="2"/>
      <c r="AG3" s="2">
        <v>10.852</v>
      </c>
      <c r="AH3" s="2"/>
      <c r="AI3" s="2"/>
      <c r="AJ3" s="2">
        <f t="shared" si="0"/>
        <v>803.04799999999977</v>
      </c>
      <c r="AK3" s="2">
        <f t="shared" si="1"/>
        <v>282.95200000000023</v>
      </c>
      <c r="AL3" s="3"/>
      <c r="AM3" s="2">
        <f t="shared" si="2"/>
        <v>10.852</v>
      </c>
      <c r="AN3" s="2">
        <f t="shared" si="2"/>
        <v>10.852</v>
      </c>
      <c r="AO3" s="2">
        <f t="shared" si="2"/>
        <v>10.852</v>
      </c>
      <c r="AP3" s="2">
        <f t="shared" si="2"/>
        <v>32.555999999999997</v>
      </c>
      <c r="AQ3" s="2">
        <f t="shared" si="2"/>
        <v>65.111999999999995</v>
      </c>
    </row>
    <row r="4" spans="1:43" x14ac:dyDescent="0.2">
      <c r="A4" s="4" t="s">
        <v>1</v>
      </c>
      <c r="B4" s="5" t="s">
        <v>18</v>
      </c>
      <c r="C4" s="5" t="s">
        <v>19</v>
      </c>
      <c r="D4" s="5">
        <v>100222</v>
      </c>
      <c r="E4" s="2">
        <v>864</v>
      </c>
      <c r="F4" s="2"/>
      <c r="G4" s="2" t="s">
        <v>4</v>
      </c>
      <c r="H4" s="2"/>
      <c r="I4" s="2"/>
      <c r="J4" s="2"/>
      <c r="K4" s="2"/>
      <c r="L4" s="2"/>
      <c r="M4" s="2"/>
      <c r="N4" s="2">
        <v>129.6</v>
      </c>
      <c r="O4" s="2"/>
      <c r="P4" s="2"/>
      <c r="Q4" s="2"/>
      <c r="R4" s="2"/>
      <c r="S4" s="2"/>
      <c r="T4" s="2">
        <v>216</v>
      </c>
      <c r="U4" s="2">
        <v>86.4</v>
      </c>
      <c r="V4" s="2">
        <v>129.6</v>
      </c>
      <c r="W4" s="2">
        <v>86.4</v>
      </c>
      <c r="X4" s="2"/>
      <c r="Y4" s="2"/>
      <c r="Z4" s="2"/>
      <c r="AA4" s="2"/>
      <c r="AB4" s="2">
        <v>129.6</v>
      </c>
      <c r="AC4" s="2">
        <v>43.2</v>
      </c>
      <c r="AD4" s="2">
        <v>43.2</v>
      </c>
      <c r="AE4" s="2"/>
      <c r="AF4" s="2"/>
      <c r="AG4" s="2"/>
      <c r="AH4" s="2"/>
      <c r="AI4" s="2"/>
      <c r="AJ4" s="2">
        <f t="shared" si="0"/>
        <v>864.00000000000011</v>
      </c>
      <c r="AK4" s="2">
        <f t="shared" si="1"/>
        <v>0</v>
      </c>
      <c r="AL4" s="3"/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0</v>
      </c>
      <c r="AQ4" s="2">
        <f t="shared" si="2"/>
        <v>0</v>
      </c>
    </row>
    <row r="5" spans="1:43" x14ac:dyDescent="0.2">
      <c r="A5" s="4" t="s">
        <v>1</v>
      </c>
      <c r="B5" s="5" t="s">
        <v>20</v>
      </c>
      <c r="C5" s="5" t="s">
        <v>21</v>
      </c>
      <c r="D5" s="5">
        <v>100223</v>
      </c>
      <c r="E5" s="2">
        <v>668</v>
      </c>
      <c r="F5" s="2"/>
      <c r="G5" s="2" t="s">
        <v>4</v>
      </c>
      <c r="H5" s="2"/>
      <c r="I5" s="2"/>
      <c r="J5" s="2"/>
      <c r="K5" s="2"/>
      <c r="L5" s="2"/>
      <c r="M5" s="2"/>
      <c r="N5" s="2">
        <v>32.735999999999997</v>
      </c>
      <c r="O5" s="2"/>
      <c r="P5" s="2"/>
      <c r="Q5" s="2">
        <v>2.004</v>
      </c>
      <c r="R5" s="2">
        <v>3.34</v>
      </c>
      <c r="S5" s="2">
        <v>3.34</v>
      </c>
      <c r="T5" s="2">
        <v>180.38</v>
      </c>
      <c r="U5" s="2">
        <v>26.722999999999999</v>
      </c>
      <c r="V5" s="2">
        <v>182.38399999999999</v>
      </c>
      <c r="W5" s="2">
        <v>56.786000000000001</v>
      </c>
      <c r="X5" s="2">
        <v>153.65700000000001</v>
      </c>
      <c r="Y5" s="2"/>
      <c r="Z5" s="2"/>
      <c r="AA5" s="2"/>
      <c r="AB5" s="2">
        <v>4.008</v>
      </c>
      <c r="AC5" s="2"/>
      <c r="AD5" s="2">
        <v>14.03</v>
      </c>
      <c r="AE5" s="2">
        <v>8.6850000000000005</v>
      </c>
      <c r="AF5" s="2"/>
      <c r="AG5" s="2"/>
      <c r="AH5" s="2"/>
      <c r="AI5" s="2"/>
      <c r="AJ5" s="2">
        <f t="shared" si="0"/>
        <v>668.07299999999998</v>
      </c>
      <c r="AK5" s="2">
        <f t="shared" si="1"/>
        <v>-7.2999999999979082E-2</v>
      </c>
      <c r="AL5" s="3"/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</row>
    <row r="6" spans="1:43" x14ac:dyDescent="0.2">
      <c r="A6" s="4" t="s">
        <v>1</v>
      </c>
      <c r="B6" s="5" t="s">
        <v>22</v>
      </c>
      <c r="C6" s="5" t="s">
        <v>23</v>
      </c>
      <c r="D6" s="5">
        <v>100252</v>
      </c>
      <c r="E6" s="2">
        <v>1253</v>
      </c>
      <c r="F6" s="2"/>
      <c r="G6" s="2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>
        <v>150.327</v>
      </c>
      <c r="S6" s="2"/>
      <c r="T6" s="2">
        <v>150.327</v>
      </c>
      <c r="U6" s="2">
        <v>150.327</v>
      </c>
      <c r="V6" s="2">
        <v>25.053999999999998</v>
      </c>
      <c r="W6" s="2">
        <v>150.327</v>
      </c>
      <c r="X6" s="2">
        <v>250.54499999999999</v>
      </c>
      <c r="Y6" s="2"/>
      <c r="Z6" s="2"/>
      <c r="AA6" s="2"/>
      <c r="AB6" s="2">
        <v>375.81799999999998</v>
      </c>
      <c r="AC6" s="2"/>
      <c r="AD6" s="2"/>
      <c r="AE6" s="2"/>
      <c r="AF6" s="2"/>
      <c r="AG6" s="2"/>
      <c r="AH6" s="2"/>
      <c r="AI6" s="2"/>
      <c r="AJ6" s="2">
        <f t="shared" si="0"/>
        <v>1252.7249999999999</v>
      </c>
      <c r="AK6" s="2">
        <f t="shared" si="1"/>
        <v>0.27500000000009095</v>
      </c>
      <c r="AL6" s="3"/>
      <c r="AM6" s="2">
        <f t="shared" si="2"/>
        <v>0</v>
      </c>
      <c r="AN6" s="2">
        <f t="shared" si="2"/>
        <v>0</v>
      </c>
      <c r="AO6" s="2">
        <f t="shared" si="2"/>
        <v>0</v>
      </c>
      <c r="AP6" s="2">
        <f t="shared" si="2"/>
        <v>0</v>
      </c>
      <c r="AQ6" s="2">
        <f t="shared" si="2"/>
        <v>0</v>
      </c>
    </row>
    <row r="7" spans="1:43" x14ac:dyDescent="0.2">
      <c r="A7" s="4" t="s">
        <v>1</v>
      </c>
      <c r="B7" s="5" t="s">
        <v>24</v>
      </c>
      <c r="C7" s="5" t="s">
        <v>25</v>
      </c>
      <c r="D7" s="5">
        <v>100882</v>
      </c>
      <c r="E7" s="2">
        <v>1753</v>
      </c>
      <c r="F7" s="2"/>
      <c r="G7" s="2" t="s">
        <v>4</v>
      </c>
      <c r="H7" s="2"/>
      <c r="I7" s="2"/>
      <c r="J7" s="2"/>
      <c r="K7" s="2"/>
      <c r="L7" s="2"/>
      <c r="M7" s="2"/>
      <c r="N7" s="2">
        <v>409.68</v>
      </c>
      <c r="O7" s="2"/>
      <c r="P7" s="2"/>
      <c r="Q7" s="2"/>
      <c r="R7" s="2">
        <v>5</v>
      </c>
      <c r="S7" s="2">
        <v>5</v>
      </c>
      <c r="T7" s="2">
        <v>222</v>
      </c>
      <c r="U7" s="2">
        <v>222</v>
      </c>
      <c r="V7" s="2">
        <v>222</v>
      </c>
      <c r="W7" s="2">
        <v>222</v>
      </c>
      <c r="X7" s="2">
        <v>222</v>
      </c>
      <c r="Y7" s="2"/>
      <c r="Z7" s="2"/>
      <c r="AA7" s="2"/>
      <c r="AB7" s="2">
        <v>223</v>
      </c>
      <c r="AC7" s="2"/>
      <c r="AD7" s="2"/>
      <c r="AE7" s="2"/>
      <c r="AF7" s="2"/>
      <c r="AG7" s="2"/>
      <c r="AH7" s="2"/>
      <c r="AI7" s="2"/>
      <c r="AJ7" s="2">
        <f t="shared" si="0"/>
        <v>1752.68</v>
      </c>
      <c r="AK7" s="2">
        <f t="shared" si="1"/>
        <v>0.31999999999993634</v>
      </c>
      <c r="AL7" s="3"/>
      <c r="AM7" s="2">
        <f t="shared" si="2"/>
        <v>0</v>
      </c>
      <c r="AN7" s="2">
        <f t="shared" si="2"/>
        <v>0</v>
      </c>
      <c r="AO7" s="2">
        <f t="shared" si="2"/>
        <v>0</v>
      </c>
      <c r="AP7" s="2">
        <f t="shared" si="2"/>
        <v>0</v>
      </c>
      <c r="AQ7" s="2">
        <f t="shared" si="2"/>
        <v>0</v>
      </c>
    </row>
    <row r="8" spans="1:43" x14ac:dyDescent="0.2">
      <c r="A8" s="4" t="s">
        <v>1</v>
      </c>
      <c r="B8" s="5" t="s">
        <v>26</v>
      </c>
      <c r="C8" s="5" t="s">
        <v>27</v>
      </c>
      <c r="D8" s="5">
        <v>100883</v>
      </c>
      <c r="E8" s="2">
        <v>521</v>
      </c>
      <c r="F8" s="2"/>
      <c r="G8" s="2" t="s">
        <v>4</v>
      </c>
      <c r="H8" s="2"/>
      <c r="I8" s="2"/>
      <c r="J8" s="2"/>
      <c r="K8" s="2"/>
      <c r="L8" s="2"/>
      <c r="M8" s="2"/>
      <c r="N8" s="2">
        <v>130.28299999999999</v>
      </c>
      <c r="O8" s="2"/>
      <c r="P8" s="2"/>
      <c r="Q8" s="2"/>
      <c r="R8" s="2">
        <v>26.056999999999999</v>
      </c>
      <c r="S8" s="2">
        <v>26.056999999999999</v>
      </c>
      <c r="T8" s="2">
        <v>52.113</v>
      </c>
      <c r="U8" s="2">
        <v>26.056999999999999</v>
      </c>
      <c r="V8" s="2">
        <v>52.113</v>
      </c>
      <c r="W8" s="2">
        <v>52.113</v>
      </c>
      <c r="X8" s="2">
        <v>52.113</v>
      </c>
      <c r="Y8" s="2"/>
      <c r="Z8" s="2"/>
      <c r="AA8" s="2">
        <v>5.2110000000000003</v>
      </c>
      <c r="AB8" s="2">
        <v>78.17</v>
      </c>
      <c r="AC8" s="2">
        <v>5.2110000000000003</v>
      </c>
      <c r="AD8" s="2"/>
      <c r="AE8" s="2">
        <v>10.423</v>
      </c>
      <c r="AF8" s="2">
        <v>5.2110000000000003</v>
      </c>
      <c r="AG8" s="2"/>
      <c r="AH8" s="2"/>
      <c r="AI8" s="2"/>
      <c r="AJ8" s="2">
        <f t="shared" si="0"/>
        <v>521.13199999999995</v>
      </c>
      <c r="AK8" s="2">
        <f t="shared" si="1"/>
        <v>-0.13199999999994816</v>
      </c>
      <c r="AL8" s="3"/>
      <c r="AM8" s="2">
        <f t="shared" si="2"/>
        <v>0</v>
      </c>
      <c r="AN8" s="2">
        <f t="shared" si="2"/>
        <v>0</v>
      </c>
      <c r="AO8" s="2">
        <f t="shared" si="2"/>
        <v>0</v>
      </c>
      <c r="AP8" s="2">
        <f t="shared" si="2"/>
        <v>0</v>
      </c>
      <c r="AQ8" s="2">
        <f t="shared" si="2"/>
        <v>0</v>
      </c>
    </row>
    <row r="9" spans="1:43" x14ac:dyDescent="0.2">
      <c r="A9" s="4" t="s">
        <v>1</v>
      </c>
      <c r="B9" t="s">
        <v>30</v>
      </c>
      <c r="C9" t="s">
        <v>31</v>
      </c>
      <c r="D9">
        <v>140196</v>
      </c>
      <c r="E9" s="2">
        <v>2000</v>
      </c>
      <c r="F9" s="2"/>
      <c r="G9" s="2" t="s">
        <v>4</v>
      </c>
      <c r="H9" s="2"/>
      <c r="I9" s="2">
        <v>39.999000000000002</v>
      </c>
      <c r="J9" s="2">
        <v>39.999000000000002</v>
      </c>
      <c r="K9" s="2">
        <v>39.999000000000002</v>
      </c>
      <c r="L9" s="2">
        <v>39.999000000000002</v>
      </c>
      <c r="M9" s="2">
        <v>39.999000000000002</v>
      </c>
      <c r="N9" s="2">
        <v>99.998999999999995</v>
      </c>
      <c r="O9" s="2"/>
      <c r="P9" s="2"/>
      <c r="Q9" s="2">
        <v>39.999000000000002</v>
      </c>
      <c r="R9" s="2">
        <v>99.998999999999995</v>
      </c>
      <c r="S9" s="2">
        <v>99.998999999999995</v>
      </c>
      <c r="T9" s="2">
        <v>299.99599999999998</v>
      </c>
      <c r="U9" s="2">
        <v>99.998999999999995</v>
      </c>
      <c r="V9" s="2">
        <v>99.998999999999995</v>
      </c>
      <c r="W9" s="2">
        <v>99.998999999999995</v>
      </c>
      <c r="X9" s="2">
        <v>99.998999999999995</v>
      </c>
      <c r="Y9" s="2"/>
      <c r="Z9" s="2">
        <v>99.998999999999995</v>
      </c>
      <c r="AA9" s="2">
        <v>99.998999999999995</v>
      </c>
      <c r="AB9" s="2">
        <v>399.995</v>
      </c>
      <c r="AC9" s="2">
        <v>39.999000000000002</v>
      </c>
      <c r="AD9" s="2">
        <v>39.999000000000002</v>
      </c>
      <c r="AE9" s="2">
        <v>39.999000000000002</v>
      </c>
      <c r="AF9" s="2">
        <v>39.999000000000002</v>
      </c>
      <c r="AG9" s="2"/>
      <c r="AH9" s="2"/>
      <c r="AI9" s="2"/>
      <c r="AJ9" s="2">
        <f t="shared" si="0"/>
        <v>1999.9720000000002</v>
      </c>
      <c r="AK9" s="2">
        <f t="shared" si="1"/>
        <v>2.7999999999792635E-2</v>
      </c>
      <c r="AL9" s="3"/>
      <c r="AM9" s="2">
        <f t="shared" si="2"/>
        <v>39.999000000000002</v>
      </c>
      <c r="AN9" s="2">
        <f t="shared" si="2"/>
        <v>39.999000000000002</v>
      </c>
      <c r="AO9" s="2">
        <f t="shared" si="2"/>
        <v>39.999000000000002</v>
      </c>
      <c r="AP9" s="2">
        <f t="shared" si="2"/>
        <v>39.999000000000002</v>
      </c>
      <c r="AQ9" s="2">
        <f t="shared" si="2"/>
        <v>39.999000000000002</v>
      </c>
    </row>
    <row r="10" spans="1:43" x14ac:dyDescent="0.2">
      <c r="A10" s="4" t="s">
        <v>1</v>
      </c>
      <c r="B10" t="s">
        <v>32</v>
      </c>
      <c r="C10" t="s">
        <v>33</v>
      </c>
      <c r="D10">
        <v>140309</v>
      </c>
      <c r="E10" s="2">
        <v>1336</v>
      </c>
      <c r="F10" s="2"/>
      <c r="G10" s="2" t="s">
        <v>4</v>
      </c>
      <c r="H10" s="2"/>
      <c r="I10" s="2"/>
      <c r="J10" s="2"/>
      <c r="K10" s="2"/>
      <c r="L10" s="2"/>
      <c r="M10" s="2"/>
      <c r="N10" s="2">
        <v>19.096</v>
      </c>
      <c r="O10" s="2"/>
      <c r="P10" s="2"/>
      <c r="Q10" s="2"/>
      <c r="R10" s="2">
        <v>28.335999999999999</v>
      </c>
      <c r="S10" s="2">
        <v>44.351999999999997</v>
      </c>
      <c r="T10" s="2">
        <v>118.026</v>
      </c>
      <c r="U10" s="2">
        <v>205.80600000000001</v>
      </c>
      <c r="V10" s="2"/>
      <c r="W10" s="2">
        <v>106.10599999999999</v>
      </c>
      <c r="X10" s="2"/>
      <c r="Y10" s="2"/>
      <c r="Z10" s="2"/>
      <c r="AA10" s="2"/>
      <c r="AB10" s="2">
        <v>763.27200000000005</v>
      </c>
      <c r="AC10" s="2"/>
      <c r="AD10" s="2"/>
      <c r="AE10" s="2"/>
      <c r="AF10" s="2"/>
      <c r="AG10" s="2"/>
      <c r="AH10" s="2"/>
      <c r="AI10" s="2"/>
      <c r="AJ10" s="2">
        <f>SUM(I10:AI10)</f>
        <v>1284.9940000000001</v>
      </c>
      <c r="AK10" s="2">
        <f>E10-AJ10</f>
        <v>51.005999999999858</v>
      </c>
      <c r="AL10" s="3"/>
      <c r="AM10" s="2">
        <f t="shared" si="2"/>
        <v>0</v>
      </c>
      <c r="AN10" s="2">
        <f t="shared" si="2"/>
        <v>0</v>
      </c>
      <c r="AO10" s="2">
        <f t="shared" si="2"/>
        <v>0</v>
      </c>
      <c r="AP10" s="2">
        <f t="shared" si="2"/>
        <v>0</v>
      </c>
      <c r="AQ10" s="2">
        <f t="shared" si="2"/>
        <v>0</v>
      </c>
    </row>
    <row r="11" spans="1:43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3"/>
      <c r="AM11" s="2"/>
      <c r="AN11" s="2"/>
      <c r="AO11" s="2"/>
      <c r="AP11" s="2"/>
      <c r="AQ11" s="2"/>
    </row>
    <row r="12" spans="1:43" x14ac:dyDescent="0.2">
      <c r="A12" s="6"/>
      <c r="B12" s="6" t="s">
        <v>34</v>
      </c>
      <c r="C12" s="6"/>
      <c r="D12" s="6"/>
      <c r="E12" s="7">
        <f>SUM(E2:E10)</f>
        <v>13140</v>
      </c>
      <c r="F12" s="7"/>
      <c r="G12" s="7"/>
      <c r="H12" s="7"/>
      <c r="I12" s="7">
        <f t="shared" ref="I12:AK12" si="3">SUM(I2:I10)</f>
        <v>50.850999999999999</v>
      </c>
      <c r="J12" s="7">
        <f t="shared" si="3"/>
        <v>50.850999999999999</v>
      </c>
      <c r="K12" s="7">
        <f t="shared" si="3"/>
        <v>50.850999999999999</v>
      </c>
      <c r="L12" s="7">
        <f t="shared" si="3"/>
        <v>72.555000000000007</v>
      </c>
      <c r="M12" s="7">
        <f t="shared" si="3"/>
        <v>105.11099999999999</v>
      </c>
      <c r="N12" s="7">
        <f t="shared" si="3"/>
        <v>1058.8229999999999</v>
      </c>
      <c r="O12" s="7">
        <f t="shared" si="3"/>
        <v>0</v>
      </c>
      <c r="P12" s="7">
        <f t="shared" si="3"/>
        <v>0</v>
      </c>
      <c r="Q12" s="7">
        <f t="shared" si="3"/>
        <v>42.003</v>
      </c>
      <c r="R12" s="7">
        <f t="shared" si="3"/>
        <v>378.17099999999999</v>
      </c>
      <c r="S12" s="7">
        <f t="shared" si="3"/>
        <v>178.74799999999999</v>
      </c>
      <c r="T12" s="7">
        <f t="shared" si="3"/>
        <v>1508.827</v>
      </c>
      <c r="U12" s="7">
        <f t="shared" si="3"/>
        <v>1141.557</v>
      </c>
      <c r="V12" s="7">
        <f t="shared" si="3"/>
        <v>743.7059999999999</v>
      </c>
      <c r="W12" s="7">
        <f t="shared" si="3"/>
        <v>795.43499999999995</v>
      </c>
      <c r="X12" s="7">
        <f t="shared" si="3"/>
        <v>2843.9139999999998</v>
      </c>
      <c r="Y12" s="7">
        <f t="shared" si="3"/>
        <v>0</v>
      </c>
      <c r="Z12" s="7">
        <f t="shared" si="3"/>
        <v>132.55500000000001</v>
      </c>
      <c r="AA12" s="7">
        <f t="shared" si="3"/>
        <v>235.434</v>
      </c>
      <c r="AB12" s="7">
        <f t="shared" si="3"/>
        <v>2178.7359999999999</v>
      </c>
      <c r="AC12" s="7">
        <f t="shared" si="3"/>
        <v>99.262</v>
      </c>
      <c r="AD12" s="7">
        <f t="shared" si="3"/>
        <v>108.08100000000002</v>
      </c>
      <c r="AE12" s="7">
        <f t="shared" si="3"/>
        <v>59.106999999999999</v>
      </c>
      <c r="AF12" s="7">
        <f t="shared" si="3"/>
        <v>45.21</v>
      </c>
      <c r="AG12" s="7">
        <f t="shared" si="3"/>
        <v>10.852</v>
      </c>
      <c r="AH12" s="7">
        <f t="shared" si="3"/>
        <v>0</v>
      </c>
      <c r="AI12" s="7">
        <f t="shared" si="3"/>
        <v>0</v>
      </c>
      <c r="AJ12" s="7">
        <f t="shared" si="3"/>
        <v>11890.640000000001</v>
      </c>
      <c r="AK12" s="7">
        <f t="shared" si="3"/>
        <v>1249.3600000000001</v>
      </c>
      <c r="AL12" s="8"/>
      <c r="AM12" s="7">
        <f>SUM(AM2:AM10)</f>
        <v>50.850999999999999</v>
      </c>
      <c r="AN12" s="7">
        <f>SUM(AN2:AN10)</f>
        <v>50.850999999999999</v>
      </c>
      <c r="AO12" s="7">
        <f>SUM(AO2:AO10)</f>
        <v>50.850999999999999</v>
      </c>
      <c r="AP12" s="7">
        <f>SUM(AP2:AP10)</f>
        <v>72.555000000000007</v>
      </c>
      <c r="AQ12" s="7">
        <f>SUM(AQ2:AQ10)</f>
        <v>105.11099999999999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"/>
  <sheetViews>
    <sheetView tabSelected="1" workbookViewId="0">
      <selection activeCell="AV9" sqref="AV9"/>
    </sheetView>
  </sheetViews>
  <sheetFormatPr defaultRowHeight="12.75" x14ac:dyDescent="0.2"/>
  <cols>
    <col min="1" max="1" width="33.42578125" customWidth="1"/>
    <col min="2" max="2" width="14.7109375" customWidth="1"/>
    <col min="3" max="18" width="0" hidden="1" customWidth="1"/>
    <col min="20" max="47" width="0" hidden="1" customWidth="1"/>
    <col min="48" max="48" width="2.5703125" customWidth="1"/>
    <col min="49" max="49" width="8.5703125" customWidth="1"/>
    <col min="50" max="50" width="8.28515625" customWidth="1"/>
    <col min="51" max="51" width="11.5703125" customWidth="1"/>
    <col min="52" max="52" width="15.140625" customWidth="1"/>
    <col min="53" max="53" width="11.7109375" customWidth="1"/>
    <col min="54" max="56" width="11.5703125" customWidth="1"/>
    <col min="57" max="57" width="11.28515625" customWidth="1"/>
    <col min="58" max="58" width="12.140625" customWidth="1"/>
    <col min="59" max="59" width="12.7109375" customWidth="1"/>
    <col min="60" max="60" width="2.42578125" customWidth="1"/>
  </cols>
  <sheetData>
    <row r="1" spans="1:61" ht="15" x14ac:dyDescent="0.35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9" t="s">
        <v>35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2"/>
      <c r="AM1" s="2"/>
      <c r="AN1" s="2"/>
      <c r="AO1" s="2"/>
      <c r="AP1" s="2"/>
      <c r="AW1" s="12" t="s">
        <v>38</v>
      </c>
      <c r="AX1" s="12" t="s">
        <v>39</v>
      </c>
      <c r="AY1" s="12" t="s">
        <v>40</v>
      </c>
      <c r="AZ1" s="12" t="s">
        <v>48</v>
      </c>
      <c r="BA1" s="12" t="s">
        <v>42</v>
      </c>
      <c r="BB1" s="12" t="s">
        <v>41</v>
      </c>
      <c r="BC1" s="12" t="s">
        <v>46</v>
      </c>
      <c r="BD1" s="12" t="s">
        <v>47</v>
      </c>
      <c r="BE1" s="12" t="s">
        <v>43</v>
      </c>
      <c r="BF1" s="12" t="s">
        <v>44</v>
      </c>
      <c r="BG1" s="12" t="s">
        <v>45</v>
      </c>
      <c r="BH1" s="11"/>
    </row>
    <row r="2" spans="1:61" x14ac:dyDescent="0.2">
      <c r="T2" s="2"/>
      <c r="U2" s="2"/>
      <c r="V2" s="2"/>
      <c r="W2" s="2">
        <v>1408.104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f t="shared" ref="AI2:AI14" si="0">SUM(H2:AH2)</f>
        <v>1408.104</v>
      </c>
      <c r="AJ2" s="2">
        <f>D15-AI2</f>
        <v>2025.896</v>
      </c>
      <c r="AK2" s="3"/>
      <c r="AL2" s="2">
        <f t="shared" ref="AL2:AP3" si="1">H15</f>
        <v>0</v>
      </c>
      <c r="AM2" s="2">
        <f t="shared" si="1"/>
        <v>0</v>
      </c>
      <c r="AN2" s="2">
        <f t="shared" si="1"/>
        <v>0</v>
      </c>
      <c r="AO2" s="2">
        <f t="shared" si="1"/>
        <v>0</v>
      </c>
      <c r="AP2" s="2">
        <f t="shared" si="1"/>
        <v>0</v>
      </c>
    </row>
    <row r="3" spans="1:61" x14ac:dyDescent="0.2">
      <c r="T3" s="2">
        <v>100</v>
      </c>
      <c r="U3" s="2">
        <v>1026.6500000000001</v>
      </c>
      <c r="V3" s="2">
        <v>1700</v>
      </c>
      <c r="W3" s="2">
        <v>5580.3680000000004</v>
      </c>
      <c r="X3" s="2"/>
      <c r="Y3" s="2">
        <v>1364.06</v>
      </c>
      <c r="Z3" s="2">
        <v>826.65</v>
      </c>
      <c r="AA3" s="2">
        <v>900</v>
      </c>
      <c r="AB3" s="2"/>
      <c r="AC3" s="2"/>
      <c r="AD3" s="2"/>
      <c r="AE3" s="2"/>
      <c r="AF3" s="2"/>
      <c r="AG3" s="2"/>
      <c r="AH3" s="2"/>
      <c r="AI3" s="2">
        <f t="shared" si="0"/>
        <v>11497.727999999999</v>
      </c>
      <c r="AJ3" s="2">
        <f>D16-AI3</f>
        <v>10640.272000000001</v>
      </c>
      <c r="AK3" s="3"/>
      <c r="AL3" s="2">
        <f t="shared" si="1"/>
        <v>0</v>
      </c>
      <c r="AM3" s="2">
        <f t="shared" si="1"/>
        <v>0</v>
      </c>
      <c r="AN3" s="2">
        <f t="shared" si="1"/>
        <v>0</v>
      </c>
      <c r="AO3" s="2">
        <f t="shared" si="1"/>
        <v>0</v>
      </c>
      <c r="AP3" s="2">
        <f t="shared" si="1"/>
        <v>0</v>
      </c>
    </row>
    <row r="4" spans="1:61" x14ac:dyDescent="0.2">
      <c r="A4" t="s">
        <v>8</v>
      </c>
      <c r="B4" t="s">
        <v>7</v>
      </c>
      <c r="C4">
        <v>100072</v>
      </c>
      <c r="D4" s="2">
        <v>367</v>
      </c>
      <c r="E4" s="2"/>
      <c r="F4" s="2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216.44200000000001</v>
      </c>
      <c r="T4" s="2"/>
      <c r="U4" s="2"/>
      <c r="V4" s="2"/>
      <c r="W4" s="2">
        <v>150.40899999999999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>
        <f t="shared" si="0"/>
        <v>366.851</v>
      </c>
      <c r="AJ4" s="2">
        <f t="shared" ref="AJ4:AJ9" si="2">D4-AI4</f>
        <v>0.14900000000000091</v>
      </c>
      <c r="AK4" s="3"/>
      <c r="AL4" s="2">
        <f t="shared" ref="AL4:AP14" si="3">H4</f>
        <v>0</v>
      </c>
      <c r="AM4" s="2">
        <f t="shared" si="3"/>
        <v>0</v>
      </c>
      <c r="AN4" s="2">
        <f t="shared" si="3"/>
        <v>0</v>
      </c>
      <c r="AO4" s="2">
        <f t="shared" si="3"/>
        <v>0</v>
      </c>
      <c r="AP4" s="2">
        <f t="shared" si="3"/>
        <v>0</v>
      </c>
      <c r="AW4" s="2"/>
      <c r="AX4" s="2"/>
      <c r="AY4" s="2">
        <f>+S4*0.25</f>
        <v>54.110500000000002</v>
      </c>
      <c r="AZ4" s="2">
        <f>+S4*0.75</f>
        <v>162.33150000000001</v>
      </c>
      <c r="BA4" s="2"/>
      <c r="BB4" s="2"/>
      <c r="BC4" s="2"/>
      <c r="BD4" s="2"/>
      <c r="BE4" s="2"/>
      <c r="BF4" s="2"/>
      <c r="BG4" s="2"/>
      <c r="BH4" s="2"/>
      <c r="BI4" t="s">
        <v>49</v>
      </c>
    </row>
    <row r="5" spans="1:61" x14ac:dyDescent="0.2">
      <c r="A5" t="s">
        <v>10</v>
      </c>
      <c r="B5" t="s">
        <v>7</v>
      </c>
      <c r="C5">
        <v>100085</v>
      </c>
      <c r="D5" s="2">
        <v>673</v>
      </c>
      <c r="E5" s="2"/>
      <c r="F5" s="2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397.24700000000001</v>
      </c>
      <c r="T5" s="2"/>
      <c r="U5" s="2"/>
      <c r="V5" s="2"/>
      <c r="W5" s="2">
        <v>276.053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f t="shared" si="0"/>
        <v>673.3</v>
      </c>
      <c r="AJ5" s="2">
        <f t="shared" si="2"/>
        <v>-0.29999999999995453</v>
      </c>
      <c r="AK5" s="3"/>
      <c r="AL5" s="2">
        <f t="shared" si="3"/>
        <v>0</v>
      </c>
      <c r="AM5" s="2">
        <f t="shared" si="3"/>
        <v>0</v>
      </c>
      <c r="AN5" s="2">
        <f t="shared" si="3"/>
        <v>0</v>
      </c>
      <c r="AO5" s="2">
        <f t="shared" si="3"/>
        <v>0</v>
      </c>
      <c r="AP5" s="2">
        <f t="shared" si="3"/>
        <v>0</v>
      </c>
      <c r="AW5" s="2"/>
      <c r="AX5" s="2"/>
      <c r="AY5" s="2"/>
      <c r="AZ5" s="2"/>
      <c r="BA5" s="2">
        <f>+S5*0.25</f>
        <v>99.311750000000004</v>
      </c>
      <c r="BB5" s="2">
        <f>+S5*0.75</f>
        <v>297.93525</v>
      </c>
      <c r="BC5" s="2"/>
      <c r="BD5" s="2"/>
      <c r="BE5" s="2"/>
      <c r="BF5" s="2"/>
      <c r="BG5" s="2"/>
      <c r="BH5" s="2"/>
      <c r="BI5" t="s">
        <v>49</v>
      </c>
    </row>
    <row r="6" spans="1:61" x14ac:dyDescent="0.2">
      <c r="A6" t="s">
        <v>11</v>
      </c>
      <c r="B6" t="s">
        <v>7</v>
      </c>
      <c r="C6">
        <v>100086</v>
      </c>
      <c r="D6" s="2">
        <v>1155</v>
      </c>
      <c r="E6" s="2"/>
      <c r="F6" s="2" t="s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1155.1569999999999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f t="shared" si="0"/>
        <v>1155.1569999999999</v>
      </c>
      <c r="AJ6" s="2">
        <f t="shared" si="2"/>
        <v>-0.15699999999992542</v>
      </c>
      <c r="AK6" s="3"/>
      <c r="AL6" s="2">
        <f t="shared" si="3"/>
        <v>0</v>
      </c>
      <c r="AM6" s="2">
        <f t="shared" si="3"/>
        <v>0</v>
      </c>
      <c r="AN6" s="2">
        <f t="shared" si="3"/>
        <v>0</v>
      </c>
      <c r="AO6" s="2">
        <f t="shared" si="3"/>
        <v>0</v>
      </c>
      <c r="AP6" s="2">
        <f t="shared" si="3"/>
        <v>0</v>
      </c>
      <c r="AW6" s="2">
        <v>1155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t="s">
        <v>36</v>
      </c>
    </row>
    <row r="7" spans="1:61" x14ac:dyDescent="0.2">
      <c r="A7" t="s">
        <v>12</v>
      </c>
      <c r="B7" t="s">
        <v>7</v>
      </c>
      <c r="C7">
        <v>100087</v>
      </c>
      <c r="D7" s="2">
        <v>1028</v>
      </c>
      <c r="E7" s="2"/>
      <c r="F7" s="2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606.58600000000001</v>
      </c>
      <c r="T7" s="2"/>
      <c r="U7" s="2"/>
      <c r="V7" s="2"/>
      <c r="W7" s="2">
        <v>421.52600000000001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f t="shared" si="0"/>
        <v>1028.1120000000001</v>
      </c>
      <c r="AJ7" s="2">
        <f t="shared" si="2"/>
        <v>-0.11200000000008004</v>
      </c>
      <c r="AK7" s="3"/>
      <c r="AL7" s="2">
        <f t="shared" si="3"/>
        <v>0</v>
      </c>
      <c r="AM7" s="2">
        <f t="shared" si="3"/>
        <v>0</v>
      </c>
      <c r="AN7" s="2">
        <f t="shared" si="3"/>
        <v>0</v>
      </c>
      <c r="AO7" s="2">
        <f t="shared" si="3"/>
        <v>0</v>
      </c>
      <c r="AP7" s="2">
        <f t="shared" si="3"/>
        <v>0</v>
      </c>
      <c r="AW7" s="2"/>
      <c r="AX7" s="2"/>
      <c r="AY7" s="2"/>
      <c r="AZ7" s="2"/>
      <c r="BA7" s="2"/>
      <c r="BB7" s="2"/>
      <c r="BC7" s="2">
        <f>(+S7*0.75)/2</f>
        <v>227.46975</v>
      </c>
      <c r="BD7" s="2">
        <f>(+S7*0.75)/2</f>
        <v>227.46975</v>
      </c>
      <c r="BE7" s="2">
        <f>+S7*0.25</f>
        <v>151.6465</v>
      </c>
      <c r="BF7" s="2"/>
      <c r="BG7" s="2"/>
      <c r="BH7" s="2"/>
      <c r="BI7" t="s">
        <v>49</v>
      </c>
    </row>
    <row r="8" spans="1:61" x14ac:dyDescent="0.2">
      <c r="A8" t="s">
        <v>13</v>
      </c>
      <c r="B8" t="s">
        <v>7</v>
      </c>
      <c r="C8">
        <v>100088</v>
      </c>
      <c r="D8" s="2">
        <v>704</v>
      </c>
      <c r="E8" s="2"/>
      <c r="F8" s="2" t="s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415.065</v>
      </c>
      <c r="T8" s="2"/>
      <c r="U8" s="2"/>
      <c r="V8" s="2"/>
      <c r="W8" s="2">
        <v>288.435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f t="shared" si="0"/>
        <v>703.5</v>
      </c>
      <c r="AJ8" s="2">
        <f t="shared" si="2"/>
        <v>0.5</v>
      </c>
      <c r="AK8" s="3"/>
      <c r="AL8" s="2">
        <f t="shared" si="3"/>
        <v>0</v>
      </c>
      <c r="AM8" s="2">
        <f t="shared" si="3"/>
        <v>0</v>
      </c>
      <c r="AN8" s="2">
        <f t="shared" si="3"/>
        <v>0</v>
      </c>
      <c r="AO8" s="2">
        <f t="shared" si="3"/>
        <v>0</v>
      </c>
      <c r="AP8" s="2">
        <f t="shared" si="3"/>
        <v>0</v>
      </c>
      <c r="AW8" s="2"/>
      <c r="AX8" s="2"/>
      <c r="AY8" s="2"/>
      <c r="AZ8" s="2"/>
      <c r="BA8" s="2"/>
      <c r="BB8" s="2"/>
      <c r="BC8" s="2"/>
      <c r="BD8" s="2"/>
      <c r="BE8" s="2"/>
      <c r="BF8" s="2">
        <f>+S8*0.75</f>
        <v>311.29874999999998</v>
      </c>
      <c r="BG8" s="2">
        <f>+S8*0.25</f>
        <v>103.76625</v>
      </c>
      <c r="BH8" s="2"/>
      <c r="BI8" t="s">
        <v>49</v>
      </c>
    </row>
    <row r="9" spans="1:61" x14ac:dyDescent="0.2">
      <c r="A9" t="s">
        <v>14</v>
      </c>
      <c r="B9" t="s">
        <v>7</v>
      </c>
      <c r="C9">
        <v>100100</v>
      </c>
      <c r="D9" s="2">
        <v>503</v>
      </c>
      <c r="E9" s="2"/>
      <c r="F9" s="2" t="s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503.09899999999999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f t="shared" si="0"/>
        <v>503.09899999999999</v>
      </c>
      <c r="AJ9" s="2">
        <f t="shared" si="2"/>
        <v>-9.8999999999989541E-2</v>
      </c>
      <c r="AK9" s="3"/>
      <c r="AL9" s="2">
        <f t="shared" si="3"/>
        <v>0</v>
      </c>
      <c r="AM9" s="2">
        <f t="shared" si="3"/>
        <v>0</v>
      </c>
      <c r="AN9" s="2">
        <f t="shared" si="3"/>
        <v>0</v>
      </c>
      <c r="AO9" s="2">
        <f t="shared" si="3"/>
        <v>0</v>
      </c>
      <c r="AP9" s="2">
        <f t="shared" si="3"/>
        <v>0</v>
      </c>
      <c r="AW9" s="2"/>
      <c r="AX9" s="2">
        <v>503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t="s">
        <v>37</v>
      </c>
    </row>
    <row r="10" spans="1:61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2"/>
      <c r="AN10" s="2"/>
      <c r="AO10" s="2"/>
      <c r="AP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1" x14ac:dyDescent="0.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2"/>
      <c r="AN11" s="2"/>
      <c r="AO11" s="2"/>
      <c r="AP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1" x14ac:dyDescent="0.2">
      <c r="A12" t="s">
        <v>15</v>
      </c>
      <c r="B12" t="s">
        <v>7</v>
      </c>
      <c r="C12">
        <v>100108</v>
      </c>
      <c r="D12" s="2">
        <v>1131</v>
      </c>
      <c r="E12" s="2"/>
      <c r="F12" s="2" t="s">
        <v>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666.995</v>
      </c>
      <c r="T12" s="2"/>
      <c r="U12" s="2"/>
      <c r="V12" s="2"/>
      <c r="W12" s="2">
        <v>463.505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 t="shared" si="0"/>
        <v>1130.5</v>
      </c>
      <c r="AJ12" s="2">
        <f>D12-AI12</f>
        <v>0.5</v>
      </c>
      <c r="AK12" s="3"/>
      <c r="AL12" s="2">
        <f t="shared" si="3"/>
        <v>0</v>
      </c>
      <c r="AM12" s="2">
        <f t="shared" si="3"/>
        <v>0</v>
      </c>
      <c r="AN12" s="2">
        <f t="shared" si="3"/>
        <v>0</v>
      </c>
      <c r="AO12" s="2">
        <f t="shared" si="3"/>
        <v>0</v>
      </c>
      <c r="AP12" s="2">
        <f t="shared" si="3"/>
        <v>0</v>
      </c>
      <c r="AW12" s="2">
        <f>+$S$12/11</f>
        <v>60.635909090909088</v>
      </c>
      <c r="AX12" s="2">
        <f t="shared" ref="AX12:BG12" si="4">+$S$12/11</f>
        <v>60.635909090909088</v>
      </c>
      <c r="AY12" s="2">
        <f t="shared" si="4"/>
        <v>60.635909090909088</v>
      </c>
      <c r="AZ12" s="2">
        <f t="shared" si="4"/>
        <v>60.635909090909088</v>
      </c>
      <c r="BA12" s="2">
        <f t="shared" si="4"/>
        <v>60.635909090909088</v>
      </c>
      <c r="BB12" s="2">
        <f t="shared" si="4"/>
        <v>60.635909090909088</v>
      </c>
      <c r="BC12" s="2">
        <f t="shared" si="4"/>
        <v>60.635909090909088</v>
      </c>
      <c r="BD12" s="2">
        <f t="shared" si="4"/>
        <v>60.635909090909088</v>
      </c>
      <c r="BE12" s="2">
        <f t="shared" si="4"/>
        <v>60.635909090909088</v>
      </c>
      <c r="BF12" s="2">
        <f t="shared" si="4"/>
        <v>60.635909090909088</v>
      </c>
      <c r="BG12" s="2">
        <f t="shared" si="4"/>
        <v>60.635909090909088</v>
      </c>
      <c r="BH12" s="2"/>
      <c r="BI12" t="s">
        <v>50</v>
      </c>
    </row>
    <row r="13" spans="1:61" x14ac:dyDescent="0.2">
      <c r="A13" t="s">
        <v>28</v>
      </c>
      <c r="B13" t="s">
        <v>7</v>
      </c>
      <c r="C13">
        <v>103246</v>
      </c>
      <c r="D13" s="2">
        <v>292</v>
      </c>
      <c r="E13" s="2"/>
      <c r="F13" s="2" t="s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172.28</v>
      </c>
      <c r="T13" s="2"/>
      <c r="U13" s="2"/>
      <c r="V13" s="2"/>
      <c r="W13" s="2">
        <v>119.72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f t="shared" si="0"/>
        <v>292</v>
      </c>
      <c r="AJ13" s="2">
        <f>D13-AI13</f>
        <v>0</v>
      </c>
      <c r="AK13" s="3"/>
      <c r="AL13" s="2">
        <f t="shared" si="3"/>
        <v>0</v>
      </c>
      <c r="AM13" s="2">
        <f t="shared" si="3"/>
        <v>0</v>
      </c>
      <c r="AN13" s="2">
        <f t="shared" si="3"/>
        <v>0</v>
      </c>
      <c r="AO13" s="2">
        <f t="shared" si="3"/>
        <v>0</v>
      </c>
      <c r="AP13" s="2">
        <f t="shared" si="3"/>
        <v>0</v>
      </c>
      <c r="AW13" s="2">
        <f>+$S$13/11</f>
        <v>15.661818181818182</v>
      </c>
      <c r="AX13" s="2">
        <f t="shared" ref="AX13:BG13" si="5">+$S$13/11</f>
        <v>15.661818181818182</v>
      </c>
      <c r="AY13" s="2">
        <f t="shared" si="5"/>
        <v>15.661818181818182</v>
      </c>
      <c r="AZ13" s="2">
        <f t="shared" si="5"/>
        <v>15.661818181818182</v>
      </c>
      <c r="BA13" s="2">
        <f t="shared" si="5"/>
        <v>15.661818181818182</v>
      </c>
      <c r="BB13" s="2">
        <f t="shared" si="5"/>
        <v>15.661818181818182</v>
      </c>
      <c r="BC13" s="2">
        <f t="shared" si="5"/>
        <v>15.661818181818182</v>
      </c>
      <c r="BD13" s="2">
        <f t="shared" si="5"/>
        <v>15.661818181818182</v>
      </c>
      <c r="BE13" s="2">
        <f t="shared" si="5"/>
        <v>15.661818181818182</v>
      </c>
      <c r="BF13" s="2">
        <f t="shared" si="5"/>
        <v>15.661818181818182</v>
      </c>
      <c r="BG13" s="2">
        <f t="shared" si="5"/>
        <v>15.661818181818182</v>
      </c>
      <c r="BH13" s="2"/>
      <c r="BI13" t="s">
        <v>50</v>
      </c>
    </row>
    <row r="14" spans="1:61" x14ac:dyDescent="0.2">
      <c r="A14" t="s">
        <v>29</v>
      </c>
      <c r="B14" t="s">
        <v>7</v>
      </c>
      <c r="C14">
        <v>103885</v>
      </c>
      <c r="D14" s="2">
        <v>468</v>
      </c>
      <c r="E14" s="2"/>
      <c r="F14" s="2" t="s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276.12</v>
      </c>
      <c r="T14" s="2"/>
      <c r="U14" s="2"/>
      <c r="V14" s="2"/>
      <c r="W14" s="2">
        <v>191.88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f t="shared" si="0"/>
        <v>468</v>
      </c>
      <c r="AJ14" s="2">
        <f>D14-AI14</f>
        <v>0</v>
      </c>
      <c r="AK14" s="3"/>
      <c r="AL14" s="2">
        <f t="shared" si="3"/>
        <v>0</v>
      </c>
      <c r="AM14" s="2">
        <f t="shared" si="3"/>
        <v>0</v>
      </c>
      <c r="AN14" s="2">
        <f t="shared" si="3"/>
        <v>0</v>
      </c>
      <c r="AO14" s="2">
        <f t="shared" si="3"/>
        <v>0</v>
      </c>
      <c r="AP14" s="2">
        <f t="shared" si="3"/>
        <v>0</v>
      </c>
      <c r="AW14" s="2">
        <f>+$S$14/11</f>
        <v>25.101818181818182</v>
      </c>
      <c r="AX14" s="2">
        <f t="shared" ref="AX14:BG14" si="6">+$S$14/11</f>
        <v>25.101818181818182</v>
      </c>
      <c r="AY14" s="2">
        <f t="shared" si="6"/>
        <v>25.101818181818182</v>
      </c>
      <c r="AZ14" s="2">
        <f t="shared" si="6"/>
        <v>25.101818181818182</v>
      </c>
      <c r="BA14" s="2">
        <f t="shared" si="6"/>
        <v>25.101818181818182</v>
      </c>
      <c r="BB14" s="2">
        <f t="shared" si="6"/>
        <v>25.101818181818182</v>
      </c>
      <c r="BC14" s="2">
        <f t="shared" si="6"/>
        <v>25.101818181818182</v>
      </c>
      <c r="BD14" s="2">
        <f t="shared" si="6"/>
        <v>25.101818181818182</v>
      </c>
      <c r="BE14" s="2">
        <f t="shared" si="6"/>
        <v>25.101818181818182</v>
      </c>
      <c r="BF14" s="2">
        <f t="shared" si="6"/>
        <v>25.101818181818182</v>
      </c>
      <c r="BG14" s="2">
        <f t="shared" si="6"/>
        <v>25.101818181818182</v>
      </c>
      <c r="BH14" s="2"/>
      <c r="BI14" t="s">
        <v>50</v>
      </c>
    </row>
    <row r="15" spans="1:61" x14ac:dyDescent="0.2">
      <c r="A15" t="s">
        <v>2</v>
      </c>
      <c r="B15" t="s">
        <v>3</v>
      </c>
      <c r="C15">
        <v>100042</v>
      </c>
      <c r="D15" s="2">
        <v>3434</v>
      </c>
      <c r="E15" s="2"/>
      <c r="F15" s="2" t="s">
        <v>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2026.296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2"/>
      <c r="AN15" s="2"/>
      <c r="AO15" s="2"/>
      <c r="AP15" s="2"/>
      <c r="AW15" s="2">
        <f>+$S$15/11</f>
        <v>184.20872727272729</v>
      </c>
      <c r="AX15" s="2">
        <f t="shared" ref="AX15:BG15" si="7">+$S$15/11</f>
        <v>184.20872727272729</v>
      </c>
      <c r="AY15" s="2">
        <f t="shared" si="7"/>
        <v>184.20872727272729</v>
      </c>
      <c r="AZ15" s="2">
        <f t="shared" si="7"/>
        <v>184.20872727272729</v>
      </c>
      <c r="BA15" s="2">
        <f t="shared" si="7"/>
        <v>184.20872727272729</v>
      </c>
      <c r="BB15" s="2">
        <f t="shared" si="7"/>
        <v>184.20872727272729</v>
      </c>
      <c r="BC15" s="2">
        <f t="shared" si="7"/>
        <v>184.20872727272729</v>
      </c>
      <c r="BD15" s="2">
        <f t="shared" si="7"/>
        <v>184.20872727272729</v>
      </c>
      <c r="BE15" s="2">
        <f t="shared" si="7"/>
        <v>184.20872727272729</v>
      </c>
      <c r="BF15" s="2">
        <f t="shared" si="7"/>
        <v>184.20872727272729</v>
      </c>
      <c r="BG15" s="2">
        <f t="shared" si="7"/>
        <v>184.20872727272729</v>
      </c>
      <c r="BH15" s="2"/>
      <c r="BI15" t="s">
        <v>50</v>
      </c>
    </row>
    <row r="16" spans="1:61" x14ac:dyDescent="0.2">
      <c r="A16" t="s">
        <v>6</v>
      </c>
      <c r="B16" t="s">
        <v>7</v>
      </c>
      <c r="C16">
        <v>100062</v>
      </c>
      <c r="D16" s="2">
        <v>22138</v>
      </c>
      <c r="E16" s="2"/>
      <c r="F16" s="2" t="s">
        <v>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0">
        <v>7864.7129999999997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2"/>
      <c r="AN16" s="2"/>
      <c r="AO16" s="2"/>
      <c r="AP16" s="2"/>
      <c r="AW16" s="2">
        <f>+$S$16/11</f>
        <v>714.97390909090905</v>
      </c>
      <c r="AX16" s="2">
        <f t="shared" ref="AX16:BG16" si="8">+$S$16/11</f>
        <v>714.97390909090905</v>
      </c>
      <c r="AY16" s="2">
        <f t="shared" si="8"/>
        <v>714.97390909090905</v>
      </c>
      <c r="AZ16" s="2">
        <f t="shared" si="8"/>
        <v>714.97390909090905</v>
      </c>
      <c r="BA16" s="2">
        <f t="shared" si="8"/>
        <v>714.97390909090905</v>
      </c>
      <c r="BB16" s="2">
        <f t="shared" si="8"/>
        <v>714.97390909090905</v>
      </c>
      <c r="BC16" s="2">
        <f t="shared" si="8"/>
        <v>714.97390909090905</v>
      </c>
      <c r="BD16" s="2">
        <f t="shared" si="8"/>
        <v>714.97390909090905</v>
      </c>
      <c r="BE16" s="2">
        <f t="shared" si="8"/>
        <v>714.97390909090905</v>
      </c>
      <c r="BF16" s="2">
        <f t="shared" si="8"/>
        <v>714.97390909090905</v>
      </c>
      <c r="BG16" s="2">
        <f t="shared" si="8"/>
        <v>714.97390909090905</v>
      </c>
      <c r="BH16" s="2"/>
      <c r="BI16" t="s">
        <v>50</v>
      </c>
    </row>
    <row r="17" spans="1:61" x14ac:dyDescent="0.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SUM(S12:S16)</f>
        <v>11006.403999999999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2"/>
      <c r="AN17" s="2"/>
      <c r="AO17" s="2"/>
      <c r="AP17" s="2"/>
    </row>
    <row r="18" spans="1:61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2"/>
      <c r="AN18" s="2"/>
      <c r="AO18" s="2"/>
      <c r="AP18" s="2"/>
    </row>
    <row r="19" spans="1:61" x14ac:dyDescent="0.2">
      <c r="A19" s="6" t="s">
        <v>34</v>
      </c>
      <c r="B19" s="6"/>
      <c r="C19" s="6"/>
      <c r="D19" s="7">
        <f>SUM(D2:D14)</f>
        <v>6321</v>
      </c>
      <c r="E19" s="7"/>
      <c r="F19" s="7"/>
      <c r="G19" s="7"/>
      <c r="H19" s="7">
        <f t="shared" ref="H19:R19" si="9">SUM(H2:H14)</f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>
        <f t="shared" si="9"/>
        <v>0</v>
      </c>
      <c r="R19" s="7">
        <f t="shared" si="9"/>
        <v>0</v>
      </c>
      <c r="S19" s="7">
        <f>SUM(S4:S16)</f>
        <v>14300</v>
      </c>
      <c r="T19" s="7">
        <f t="shared" ref="T19:AJ19" si="10">SUM(T2:T14)</f>
        <v>100</v>
      </c>
      <c r="U19" s="7">
        <f t="shared" si="10"/>
        <v>1026.6500000000001</v>
      </c>
      <c r="V19" s="7">
        <f t="shared" si="10"/>
        <v>1700</v>
      </c>
      <c r="W19" s="7">
        <f t="shared" si="10"/>
        <v>8899.9999999999982</v>
      </c>
      <c r="X19" s="7">
        <f t="shared" si="10"/>
        <v>0</v>
      </c>
      <c r="Y19" s="7">
        <f t="shared" si="10"/>
        <v>1364.06</v>
      </c>
      <c r="Z19" s="7">
        <f t="shared" si="10"/>
        <v>826.65</v>
      </c>
      <c r="AA19" s="7">
        <f t="shared" si="10"/>
        <v>900</v>
      </c>
      <c r="AB19" s="7">
        <f t="shared" si="10"/>
        <v>0</v>
      </c>
      <c r="AC19" s="7">
        <f t="shared" si="10"/>
        <v>0</v>
      </c>
      <c r="AD19" s="7">
        <f t="shared" si="10"/>
        <v>0</v>
      </c>
      <c r="AE19" s="7">
        <f t="shared" si="10"/>
        <v>0</v>
      </c>
      <c r="AF19" s="7">
        <f t="shared" si="10"/>
        <v>0</v>
      </c>
      <c r="AG19" s="7">
        <f t="shared" si="10"/>
        <v>0</v>
      </c>
      <c r="AH19" s="7">
        <f t="shared" si="10"/>
        <v>0</v>
      </c>
      <c r="AI19" s="7">
        <f t="shared" si="10"/>
        <v>19226.350999999995</v>
      </c>
      <c r="AJ19" s="7">
        <f t="shared" si="10"/>
        <v>12666.649000000003</v>
      </c>
      <c r="AK19" s="8"/>
      <c r="AL19" s="7">
        <f>SUM(AL2:AL14)</f>
        <v>0</v>
      </c>
      <c r="AM19" s="7">
        <f>SUM(AM2:AM14)</f>
        <v>0</v>
      </c>
      <c r="AN19" s="7">
        <f>SUM(AN2:AN14)</f>
        <v>0</v>
      </c>
      <c r="AO19" s="7">
        <f>SUM(AO2:AO14)</f>
        <v>0</v>
      </c>
      <c r="AP19" s="7">
        <f>SUM(AP2:AP14)</f>
        <v>0</v>
      </c>
      <c r="AW19" s="13">
        <f>SUM(AW4:AW16)</f>
        <v>2155.5821818181821</v>
      </c>
      <c r="AX19" s="13">
        <f t="shared" ref="AX19:BG19" si="11">SUM(AX4:AX16)</f>
        <v>1503.5821818181817</v>
      </c>
      <c r="AY19" s="13">
        <f t="shared" si="11"/>
        <v>1054.6926818181819</v>
      </c>
      <c r="AZ19" s="13">
        <f t="shared" si="11"/>
        <v>1162.9136818181819</v>
      </c>
      <c r="BA19" s="13">
        <f t="shared" si="11"/>
        <v>1099.8939318181817</v>
      </c>
      <c r="BB19" s="13">
        <f t="shared" si="11"/>
        <v>1298.5174318181819</v>
      </c>
      <c r="BC19" s="13">
        <f t="shared" si="11"/>
        <v>1228.0519318181819</v>
      </c>
      <c r="BD19" s="13">
        <f t="shared" si="11"/>
        <v>1228.0519318181819</v>
      </c>
      <c r="BE19" s="13">
        <f t="shared" si="11"/>
        <v>1152.2286818181817</v>
      </c>
      <c r="BF19" s="13">
        <f t="shared" si="11"/>
        <v>1311.8809318181818</v>
      </c>
      <c r="BG19" s="13">
        <f t="shared" si="11"/>
        <v>1104.3484318181818</v>
      </c>
      <c r="BI19" s="2"/>
    </row>
  </sheetData>
  <phoneticPr fontId="0" type="noConversion"/>
  <pageMargins left="0.75" right="0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Alloc</vt:lpstr>
      <vt:lpstr>Shapiro Alloc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2001-10-18T22:22:46Z</cp:lastPrinted>
  <dcterms:created xsi:type="dcterms:W3CDTF">2001-10-17T22:53:33Z</dcterms:created>
  <dcterms:modified xsi:type="dcterms:W3CDTF">2023-09-16T22:02:18Z</dcterms:modified>
</cp:coreProperties>
</file>