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1EE2BB-5245-4A9C-B8F3-F84FFCBE9F2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2" i="1"/>
  <c r="J18" i="1"/>
  <c r="J21" i="1"/>
  <c r="J25" i="1"/>
  <c r="J28" i="1"/>
  <c r="J30" i="1"/>
  <c r="J32" i="1"/>
</calcChain>
</file>

<file path=xl/comments1.xml><?xml version="1.0" encoding="utf-8"?>
<comments xmlns="http://schemas.openxmlformats.org/spreadsheetml/2006/main">
  <authors>
    <author>pharris</author>
  </authors>
  <commentList>
    <comment ref="J1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<sst xmlns="http://schemas.openxmlformats.org/spreadsheetml/2006/main" count="110" uniqueCount="61">
  <si>
    <t>Alamac</t>
  </si>
  <si>
    <t>Q101</t>
  </si>
  <si>
    <t>Kroll</t>
  </si>
  <si>
    <t>Southeast</t>
  </si>
  <si>
    <t>Enron sells its interest in North Carolina Power Holdings</t>
  </si>
  <si>
    <t>Central Maine Power</t>
  </si>
  <si>
    <t>Llorda/Wood</t>
  </si>
  <si>
    <t>Northeast</t>
  </si>
  <si>
    <t>Standard offer; Taking over the utilities' obligation to supply power to their customers</t>
  </si>
  <si>
    <t>Nstar</t>
  </si>
  <si>
    <t>Llorda</t>
  </si>
  <si>
    <t>Serve 25% of their default needs for residential class</t>
  </si>
  <si>
    <t>Intergen</t>
  </si>
  <si>
    <t>Mitro/Booth/Walker</t>
  </si>
  <si>
    <t>Development</t>
  </si>
  <si>
    <t>Sale of Turbines</t>
  </si>
  <si>
    <t>43 Deals</t>
  </si>
  <si>
    <t>Various</t>
  </si>
  <si>
    <t>Deals &lt; $1M each</t>
  </si>
  <si>
    <t>Doyle</t>
  </si>
  <si>
    <t>Tapscott</t>
  </si>
  <si>
    <t>Settlement payment with Doyle</t>
  </si>
  <si>
    <t>Adjustment to the gain for Intergen based on transfer price allocation</t>
  </si>
  <si>
    <t>CRRA</t>
  </si>
  <si>
    <t>Berstein</t>
  </si>
  <si>
    <t>Back-to-back commodity with $225M prepay</t>
  </si>
  <si>
    <t>Xcel</t>
  </si>
  <si>
    <t>Baughman</t>
  </si>
  <si>
    <t>Midwest</t>
  </si>
  <si>
    <t>Enron sells 100 MW capacity</t>
  </si>
  <si>
    <t>Exelon</t>
  </si>
  <si>
    <t>Hammond</t>
  </si>
  <si>
    <t>Load shape/load following to West Hub</t>
  </si>
  <si>
    <t>Northwestern</t>
  </si>
  <si>
    <t>Booth</t>
  </si>
  <si>
    <t>Exclusivity fee on the GE 7EAs of $1M with a 50% split with West Origination</t>
  </si>
  <si>
    <t>Reversal of 2000 Doyle Loss</t>
  </si>
  <si>
    <t>Structuring Fees</t>
  </si>
  <si>
    <t>Jacoby</t>
  </si>
  <si>
    <t>Q1 COMPLETED DEALS</t>
  </si>
  <si>
    <t>E N R O N   N O R T H   A M E R I C A</t>
  </si>
  <si>
    <t>East Power                                          June 19, 2001</t>
  </si>
  <si>
    <t>Blue Dog Turbines (Northwestern)</t>
  </si>
  <si>
    <t>Q201</t>
  </si>
  <si>
    <t>Sale of Blue Dog Turbines.  Total deal value is $8M with a 50/50 split with West Power.  $1M was recognized in Q1.</t>
  </si>
  <si>
    <t>AES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</si>
  <si>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</si>
  <si>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Las Vegas Turbines</t>
  </si>
  <si>
    <t>Sale of Las Vegas turbines - Total deal value is $5.7M ($2.1M - East, $2.1M West and $1.5M QF)</t>
  </si>
  <si>
    <t>BP Energy (Green Mountain Power)</t>
  </si>
  <si>
    <t>Curry</t>
  </si>
  <si>
    <t>ERCOT</t>
  </si>
  <si>
    <t xml:space="preserve">QSE/All Req.  Power Supply.  </t>
  </si>
  <si>
    <t>OPPD</t>
  </si>
  <si>
    <t>Clynes</t>
  </si>
  <si>
    <t>Buyout of '02 capacity contract</t>
  </si>
  <si>
    <t>Reversal of Q1 origination that should have been granted to the Interest Rate Desk.</t>
  </si>
  <si>
    <t>Quarterly structuring fees associated with off balance sheet assets</t>
  </si>
  <si>
    <t>Q2 COMPLETED DEALS</t>
  </si>
  <si>
    <t>Total YTD</t>
  </si>
  <si>
    <t>Management Summary Total As of 6-15-01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</si>
</sst>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color indexed="12"/>
      <name val="Arial Narrow"/>
      <family val="2"/>
    </font>
    <font>
      <sz val="11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164" fontId="2" fillId="0" borderId="0" xfId="2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right" vertical="center" wrapText="1"/>
    </xf>
    <xf numFmtId="6" fontId="2" fillId="0" borderId="2" xfId="2" applyNumberFormat="1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left" vertical="center" indent="1"/>
    </xf>
    <xf numFmtId="0" fontId="6" fillId="2" borderId="4" xfId="0" applyFont="1" applyFill="1" applyBorder="1" applyAlignment="1">
      <alignment vertical="center"/>
    </xf>
    <xf numFmtId="165" fontId="5" fillId="2" borderId="4" xfId="2" applyNumberFormat="1" applyFont="1" applyFill="1" applyBorder="1" applyAlignment="1">
      <alignment vertical="center"/>
    </xf>
    <xf numFmtId="166" fontId="6" fillId="2" borderId="4" xfId="1" applyNumberFormat="1" applyFont="1" applyFill="1" applyBorder="1" applyAlignment="1">
      <alignment vertical="center"/>
    </xf>
    <xf numFmtId="6" fontId="5" fillId="2" borderId="5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38" fontId="2" fillId="0" borderId="2" xfId="2" applyNumberFormat="1" applyFont="1" applyFill="1" applyBorder="1" applyAlignment="1">
      <alignment horizontal="right" vertical="center" wrapText="1"/>
    </xf>
    <xf numFmtId="6" fontId="0" fillId="0" borderId="0" xfId="0" applyNumberFormat="1"/>
    <xf numFmtId="6" fontId="2" fillId="0" borderId="6" xfId="0" applyNumberFormat="1" applyFont="1" applyBorder="1"/>
    <xf numFmtId="0" fontId="2" fillId="0" borderId="0" xfId="0" applyFont="1"/>
    <xf numFmtId="165" fontId="2" fillId="0" borderId="6" xfId="2" applyNumberFormat="1" applyFont="1" applyBorder="1"/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tabSelected="1" topLeftCell="A21" zoomScale="75" workbookViewId="0">
      <selection activeCell="J26" sqref="J26"/>
    </sheetView>
  </sheetViews>
  <sheetFormatPr defaultRowHeight="12.75" x14ac:dyDescent="0.2"/>
  <cols>
    <col min="1" max="1" width="15.7109375" customWidth="1"/>
    <col min="2" max="2" width="3" customWidth="1"/>
    <col min="4" max="4" width="3" customWidth="1"/>
    <col min="5" max="5" width="20.42578125" customWidth="1"/>
    <col min="6" max="6" width="14.42578125" customWidth="1"/>
    <col min="7" max="7" width="4.42578125" customWidth="1"/>
    <col min="8" max="8" width="53.28515625" customWidth="1"/>
    <col min="10" max="10" width="13.42578125" bestFit="1" customWidth="1"/>
  </cols>
  <sheetData>
    <row r="1" spans="1:10" x14ac:dyDescent="0.2">
      <c r="A1" s="15" t="s">
        <v>40</v>
      </c>
      <c r="B1" s="15"/>
      <c r="C1" s="15"/>
      <c r="D1" s="16"/>
      <c r="E1" s="16"/>
      <c r="F1" s="16"/>
      <c r="G1" s="17"/>
      <c r="H1" s="15" t="s">
        <v>41</v>
      </c>
    </row>
    <row r="5" spans="1:10" x14ac:dyDescent="0.2">
      <c r="A5" s="1" t="s">
        <v>0</v>
      </c>
      <c r="B5" s="4"/>
      <c r="C5" s="3" t="s">
        <v>1</v>
      </c>
      <c r="D5" s="4"/>
      <c r="E5" s="3" t="s">
        <v>2</v>
      </c>
      <c r="F5" s="3" t="s">
        <v>3</v>
      </c>
      <c r="G5" s="4"/>
      <c r="H5" s="5" t="s">
        <v>4</v>
      </c>
      <c r="I5" s="6"/>
      <c r="J5" s="7">
        <v>7261</v>
      </c>
    </row>
    <row r="6" spans="1:10" ht="25.5" x14ac:dyDescent="0.2">
      <c r="A6" s="1" t="s">
        <v>5</v>
      </c>
      <c r="B6" s="4"/>
      <c r="C6" s="3" t="s">
        <v>1</v>
      </c>
      <c r="D6" s="4"/>
      <c r="E6" s="3" t="s">
        <v>6</v>
      </c>
      <c r="F6" s="3" t="s">
        <v>7</v>
      </c>
      <c r="G6" s="4"/>
      <c r="H6" s="5" t="s">
        <v>8</v>
      </c>
      <c r="I6" s="6"/>
      <c r="J6" s="7">
        <v>5000</v>
      </c>
    </row>
    <row r="7" spans="1:10" x14ac:dyDescent="0.2">
      <c r="A7" s="1" t="s">
        <v>9</v>
      </c>
      <c r="B7" s="4"/>
      <c r="C7" s="3" t="s">
        <v>1</v>
      </c>
      <c r="D7" s="4"/>
      <c r="E7" s="3" t="s">
        <v>10</v>
      </c>
      <c r="F7" s="3" t="s">
        <v>7</v>
      </c>
      <c r="G7" s="4"/>
      <c r="H7" s="5" t="s">
        <v>11</v>
      </c>
      <c r="I7" s="6"/>
      <c r="J7" s="7">
        <v>3000</v>
      </c>
    </row>
    <row r="8" spans="1:10" x14ac:dyDescent="0.2">
      <c r="A8" s="1" t="s">
        <v>12</v>
      </c>
      <c r="B8" s="4"/>
      <c r="C8" s="3" t="s">
        <v>1</v>
      </c>
      <c r="D8" s="4"/>
      <c r="E8" s="3" t="s">
        <v>13</v>
      </c>
      <c r="F8" s="3" t="s">
        <v>14</v>
      </c>
      <c r="G8" s="4"/>
      <c r="H8" s="5" t="s">
        <v>15</v>
      </c>
      <c r="I8" s="6"/>
      <c r="J8" s="7">
        <v>2509</v>
      </c>
    </row>
    <row r="9" spans="1:10" x14ac:dyDescent="0.2">
      <c r="A9" s="1" t="s">
        <v>16</v>
      </c>
      <c r="B9" s="4"/>
      <c r="C9" s="3" t="s">
        <v>1</v>
      </c>
      <c r="D9" s="4"/>
      <c r="E9" s="3" t="s">
        <v>17</v>
      </c>
      <c r="F9" s="3" t="s">
        <v>17</v>
      </c>
      <c r="G9" s="4"/>
      <c r="H9" s="5" t="s">
        <v>18</v>
      </c>
      <c r="I9" s="6"/>
      <c r="J9" s="7">
        <f>1678+175+4+234+50+8+18+13+9+8+16+17+8+1+50+3+55+1+5+1+50</f>
        <v>2404</v>
      </c>
    </row>
    <row r="10" spans="1:10" x14ac:dyDescent="0.2">
      <c r="A10" s="1" t="s">
        <v>19</v>
      </c>
      <c r="B10" s="4"/>
      <c r="C10" s="3" t="s">
        <v>1</v>
      </c>
      <c r="D10" s="4"/>
      <c r="E10" s="3" t="s">
        <v>20</v>
      </c>
      <c r="F10" s="3" t="s">
        <v>14</v>
      </c>
      <c r="G10" s="4"/>
      <c r="H10" s="5" t="s">
        <v>21</v>
      </c>
      <c r="I10" s="6"/>
      <c r="J10" s="7">
        <v>1300</v>
      </c>
    </row>
    <row r="11" spans="1:10" ht="25.5" x14ac:dyDescent="0.2">
      <c r="A11" s="1" t="s">
        <v>12</v>
      </c>
      <c r="B11" s="4"/>
      <c r="C11" s="3" t="s">
        <v>1</v>
      </c>
      <c r="D11" s="4"/>
      <c r="E11" s="3" t="s">
        <v>13</v>
      </c>
      <c r="F11" s="3" t="s">
        <v>14</v>
      </c>
      <c r="G11" s="4"/>
      <c r="H11" s="5" t="s">
        <v>22</v>
      </c>
      <c r="I11" s="6"/>
      <c r="J11" s="7">
        <v>1000</v>
      </c>
    </row>
    <row r="12" spans="1:10" x14ac:dyDescent="0.2">
      <c r="A12" s="1" t="s">
        <v>23</v>
      </c>
      <c r="B12" s="4"/>
      <c r="C12" s="3" t="s">
        <v>1</v>
      </c>
      <c r="D12" s="4"/>
      <c r="E12" s="3" t="s">
        <v>24</v>
      </c>
      <c r="F12" s="3" t="s">
        <v>7</v>
      </c>
      <c r="G12" s="4"/>
      <c r="H12" s="5" t="s">
        <v>25</v>
      </c>
      <c r="I12" s="6"/>
      <c r="J12" s="7">
        <f>686+15</f>
        <v>701</v>
      </c>
    </row>
    <row r="13" spans="1:10" x14ac:dyDescent="0.2">
      <c r="A13" s="1" t="s">
        <v>26</v>
      </c>
      <c r="B13" s="4"/>
      <c r="C13" s="3" t="s">
        <v>1</v>
      </c>
      <c r="D13" s="4"/>
      <c r="E13" s="3" t="s">
        <v>27</v>
      </c>
      <c r="F13" s="3" t="s">
        <v>28</v>
      </c>
      <c r="G13" s="4"/>
      <c r="H13" s="5" t="s">
        <v>29</v>
      </c>
      <c r="I13" s="6"/>
      <c r="J13" s="7">
        <v>600</v>
      </c>
    </row>
    <row r="14" spans="1:10" x14ac:dyDescent="0.2">
      <c r="A14" s="1" t="s">
        <v>30</v>
      </c>
      <c r="B14" s="4"/>
      <c r="C14" s="3" t="s">
        <v>1</v>
      </c>
      <c r="D14" s="4"/>
      <c r="E14" s="3" t="s">
        <v>31</v>
      </c>
      <c r="F14" s="3" t="s">
        <v>7</v>
      </c>
      <c r="G14" s="4"/>
      <c r="H14" s="5" t="s">
        <v>32</v>
      </c>
      <c r="I14" s="6"/>
      <c r="J14" s="7">
        <v>500</v>
      </c>
    </row>
    <row r="15" spans="1:10" ht="25.5" x14ac:dyDescent="0.2">
      <c r="A15" s="1" t="s">
        <v>33</v>
      </c>
      <c r="B15" s="4"/>
      <c r="C15" s="3" t="s">
        <v>1</v>
      </c>
      <c r="D15" s="4"/>
      <c r="E15" s="3" t="s">
        <v>34</v>
      </c>
      <c r="F15" s="3" t="s">
        <v>14</v>
      </c>
      <c r="G15" s="4"/>
      <c r="H15" s="5" t="s">
        <v>35</v>
      </c>
      <c r="I15" s="6"/>
      <c r="J15" s="7">
        <v>500</v>
      </c>
    </row>
    <row r="16" spans="1:10" x14ac:dyDescent="0.2">
      <c r="A16" s="1" t="s">
        <v>19</v>
      </c>
      <c r="B16" s="4"/>
      <c r="C16" s="3" t="s">
        <v>1</v>
      </c>
      <c r="D16" s="4"/>
      <c r="E16" s="3" t="s">
        <v>20</v>
      </c>
      <c r="F16" s="3" t="s">
        <v>14</v>
      </c>
      <c r="G16" s="4"/>
      <c r="H16" s="5" t="s">
        <v>36</v>
      </c>
      <c r="I16" s="6"/>
      <c r="J16" s="7">
        <v>384</v>
      </c>
    </row>
    <row r="17" spans="1:13" ht="25.5" x14ac:dyDescent="0.2">
      <c r="A17" s="1" t="s">
        <v>37</v>
      </c>
      <c r="B17" s="4"/>
      <c r="C17" s="3" t="s">
        <v>1</v>
      </c>
      <c r="D17" s="4"/>
      <c r="E17" s="3" t="s">
        <v>38</v>
      </c>
      <c r="F17" s="3" t="s">
        <v>14</v>
      </c>
      <c r="G17" s="4"/>
      <c r="H17" s="5" t="s">
        <v>37</v>
      </c>
      <c r="I17" s="6"/>
      <c r="J17" s="8">
        <v>-250</v>
      </c>
      <c r="M17" s="20"/>
    </row>
    <row r="18" spans="1:13" ht="16.5" x14ac:dyDescent="0.2">
      <c r="A18" s="9" t="s">
        <v>39</v>
      </c>
      <c r="B18" s="11"/>
      <c r="C18" s="10"/>
      <c r="D18" s="11"/>
      <c r="E18" s="12"/>
      <c r="F18" s="12"/>
      <c r="G18" s="13"/>
      <c r="H18" s="12"/>
      <c r="I18" s="12"/>
      <c r="J18" s="14">
        <f>SUM(J5:J17)</f>
        <v>24909</v>
      </c>
      <c r="K18" s="20"/>
    </row>
    <row r="20" spans="1:13" ht="38.25" x14ac:dyDescent="0.2">
      <c r="A20" s="1" t="s">
        <v>42</v>
      </c>
      <c r="B20" s="2"/>
      <c r="C20" s="3" t="s">
        <v>43</v>
      </c>
      <c r="D20" s="4"/>
      <c r="E20" s="3" t="s">
        <v>34</v>
      </c>
      <c r="F20" s="3" t="s">
        <v>14</v>
      </c>
      <c r="G20" s="4"/>
      <c r="H20" s="5" t="s">
        <v>44</v>
      </c>
      <c r="I20" s="6"/>
      <c r="J20" s="7">
        <v>3500</v>
      </c>
    </row>
    <row r="21" spans="1:13" ht="63.75" x14ac:dyDescent="0.2">
      <c r="A21" s="1" t="s">
        <v>45</v>
      </c>
      <c r="B21" s="2"/>
      <c r="C21" s="3" t="s">
        <v>43</v>
      </c>
      <c r="D21" s="4"/>
      <c r="E21" s="3" t="s">
        <v>34</v>
      </c>
      <c r="F21" s="3" t="s">
        <v>14</v>
      </c>
      <c r="G21" s="4"/>
      <c r="H21" s="5" t="s">
        <v>46</v>
      </c>
      <c r="I21" s="6"/>
      <c r="J21" s="7">
        <f>2500+234</f>
        <v>2734</v>
      </c>
    </row>
    <row r="22" spans="1:13" ht="25.5" x14ac:dyDescent="0.2">
      <c r="A22" s="1" t="s">
        <v>47</v>
      </c>
      <c r="B22" s="6"/>
      <c r="C22" s="3" t="s">
        <v>43</v>
      </c>
      <c r="D22" s="18"/>
      <c r="E22" s="3" t="s">
        <v>38</v>
      </c>
      <c r="F22" s="3" t="s">
        <v>14</v>
      </c>
      <c r="G22" s="18"/>
      <c r="H22" s="18" t="s">
        <v>48</v>
      </c>
      <c r="I22" s="6"/>
      <c r="J22" s="7">
        <v>2100</v>
      </c>
    </row>
    <row r="23" spans="1:13" ht="51" x14ac:dyDescent="0.2">
      <c r="A23" s="1" t="s">
        <v>49</v>
      </c>
      <c r="B23" s="6"/>
      <c r="C23" s="3" t="s">
        <v>43</v>
      </c>
      <c r="D23" s="18"/>
      <c r="E23" s="3" t="s">
        <v>50</v>
      </c>
      <c r="F23" s="3" t="s">
        <v>51</v>
      </c>
      <c r="G23" s="18"/>
      <c r="H23" s="18" t="s">
        <v>52</v>
      </c>
      <c r="I23" s="6"/>
      <c r="J23" s="7">
        <v>2000</v>
      </c>
    </row>
    <row r="24" spans="1:13" x14ac:dyDescent="0.2">
      <c r="A24" s="1" t="s">
        <v>53</v>
      </c>
      <c r="B24" s="2"/>
      <c r="C24" s="3" t="s">
        <v>43</v>
      </c>
      <c r="D24" s="4"/>
      <c r="E24" s="3" t="s">
        <v>54</v>
      </c>
      <c r="F24" s="3" t="s">
        <v>28</v>
      </c>
      <c r="G24" s="4"/>
      <c r="H24" s="5" t="s">
        <v>55</v>
      </c>
      <c r="I24" s="6"/>
      <c r="J24" s="7">
        <v>1500</v>
      </c>
    </row>
    <row r="25" spans="1:13" x14ac:dyDescent="0.2">
      <c r="A25" s="1" t="s">
        <v>17</v>
      </c>
      <c r="B25" s="2"/>
      <c r="C25" s="3" t="s">
        <v>43</v>
      </c>
      <c r="D25" s="4"/>
      <c r="E25" s="3" t="s">
        <v>17</v>
      </c>
      <c r="F25" s="3" t="s">
        <v>17</v>
      </c>
      <c r="G25" s="4"/>
      <c r="H25" s="5" t="s">
        <v>18</v>
      </c>
      <c r="I25" s="6"/>
      <c r="J25" s="7">
        <f>3948-1500-50</f>
        <v>2398</v>
      </c>
    </row>
    <row r="26" spans="1:13" ht="25.5" x14ac:dyDescent="0.2">
      <c r="A26" s="1" t="s">
        <v>23</v>
      </c>
      <c r="B26" s="2"/>
      <c r="C26" s="3" t="s">
        <v>43</v>
      </c>
      <c r="D26" s="4"/>
      <c r="E26" s="3"/>
      <c r="F26" s="3" t="s">
        <v>7</v>
      </c>
      <c r="G26" s="4"/>
      <c r="H26" s="5" t="s">
        <v>56</v>
      </c>
      <c r="I26" s="6"/>
      <c r="J26" s="19">
        <v>-701</v>
      </c>
    </row>
    <row r="27" spans="1:13" ht="25.5" x14ac:dyDescent="0.2">
      <c r="A27" s="1" t="s">
        <v>37</v>
      </c>
      <c r="B27" s="2"/>
      <c r="C27" s="3" t="s">
        <v>43</v>
      </c>
      <c r="D27" s="4"/>
      <c r="E27" s="3" t="s">
        <v>38</v>
      </c>
      <c r="F27" s="3" t="s">
        <v>14</v>
      </c>
      <c r="G27" s="4"/>
      <c r="H27" s="5" t="s">
        <v>57</v>
      </c>
      <c r="I27" s="6"/>
      <c r="J27" s="19">
        <v>-250</v>
      </c>
    </row>
    <row r="28" spans="1:13" ht="16.5" x14ac:dyDescent="0.2">
      <c r="A28" s="9" t="s">
        <v>58</v>
      </c>
      <c r="B28" s="11"/>
      <c r="C28" s="10"/>
      <c r="D28" s="11"/>
      <c r="E28" s="12"/>
      <c r="F28" s="12"/>
      <c r="G28" s="13"/>
      <c r="H28" s="12"/>
      <c r="I28" s="12"/>
      <c r="J28" s="14">
        <f>SUM(J19:J27)</f>
        <v>13281</v>
      </c>
    </row>
    <row r="30" spans="1:13" ht="13.5" thickBot="1" x14ac:dyDescent="0.25">
      <c r="H30" s="5" t="s">
        <v>59</v>
      </c>
      <c r="J30" s="21">
        <f>+J18+J28</f>
        <v>38190</v>
      </c>
    </row>
    <row r="31" spans="1:13" ht="13.5" thickTop="1" x14ac:dyDescent="0.2"/>
    <row r="32" spans="1:13" ht="13.5" thickBot="1" x14ac:dyDescent="0.25">
      <c r="A32" s="22" t="s">
        <v>60</v>
      </c>
      <c r="J32" s="23">
        <f>11904+7261+5711+4832+8485</f>
        <v>38193</v>
      </c>
    </row>
    <row r="33" spans="10:10" ht="13.5" thickTop="1" x14ac:dyDescent="0.2"/>
    <row r="34" spans="10:10" x14ac:dyDescent="0.2">
      <c r="J34" s="2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shelton</dc:creator>
  <cp:lastModifiedBy>Jan Havlíček</cp:lastModifiedBy>
  <dcterms:created xsi:type="dcterms:W3CDTF">2001-06-19T21:54:49Z</dcterms:created>
  <dcterms:modified xsi:type="dcterms:W3CDTF">2023-09-16T22:07:07Z</dcterms:modified>
</cp:coreProperties>
</file>