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7DFAAA-61E1-4E63-A454-B6440DD8590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3" r:id="rId2"/>
    <sheet name="Sheet3" sheetId="4" r:id="rId3"/>
  </sheets>
  <definedNames>
    <definedName name="_xlnm.Print_Area" localSheetId="0">Sheet1!$B$2:$K$31</definedName>
  </definedNames>
  <calcPr calcId="0"/>
</workbook>
</file>

<file path=xl/calcChain.xml><?xml version="1.0" encoding="utf-8"?>
<calcChain xmlns="http://schemas.openxmlformats.org/spreadsheetml/2006/main">
  <c r="H3" i="1" l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F8" i="1"/>
  <c r="G8" i="1"/>
  <c r="H8" i="1"/>
  <c r="I8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F22" i="1"/>
  <c r="G22" i="1"/>
  <c r="H22" i="1"/>
  <c r="I22" i="1"/>
  <c r="H25" i="1"/>
  <c r="I25" i="1"/>
  <c r="J25" i="1"/>
  <c r="K25" i="1"/>
  <c r="H26" i="1"/>
  <c r="I26" i="1"/>
  <c r="J26" i="1"/>
  <c r="K26" i="1"/>
  <c r="F27" i="1"/>
  <c r="G27" i="1"/>
  <c r="H27" i="1"/>
  <c r="I27" i="1"/>
  <c r="I31" i="1"/>
</calcChain>
</file>

<file path=xl/sharedStrings.xml><?xml version="1.0" encoding="utf-8"?>
<sst xmlns="http://schemas.openxmlformats.org/spreadsheetml/2006/main" count="52" uniqueCount="15">
  <si>
    <t>Region</t>
  </si>
  <si>
    <t>End</t>
  </si>
  <si>
    <t>Start</t>
  </si>
  <si>
    <t>Mid</t>
  </si>
  <si>
    <t>Total</t>
  </si>
  <si>
    <t>Adder to Price</t>
  </si>
  <si>
    <t>MWh</t>
  </si>
  <si>
    <t>Mark to Market</t>
  </si>
  <si>
    <t>Cinergy</t>
  </si>
  <si>
    <t>$ Mkt</t>
  </si>
  <si>
    <t>$ Port. Alloc</t>
  </si>
  <si>
    <t>PV MWh</t>
  </si>
  <si>
    <t>Entergy</t>
  </si>
  <si>
    <t>MW</t>
  </si>
  <si>
    <t>PJM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</si>
</sst>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_)"/>
    <numFmt numFmtId="167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sz val="11"/>
      <name val="Arial"/>
    </font>
    <font>
      <sz val="10"/>
      <name val="Courie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14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/>
    <xf numFmtId="8" fontId="5" fillId="0" borderId="0" xfId="1" applyNumberFormat="1" applyFont="1" applyFill="1" applyBorder="1"/>
    <xf numFmtId="8" fontId="5" fillId="0" borderId="0" xfId="1" applyNumberFormat="1" applyFont="1" applyFill="1"/>
    <xf numFmtId="0" fontId="4" fillId="0" borderId="0" xfId="0" applyFont="1" applyBorder="1" applyAlignment="1">
      <alignment horizontal="center"/>
    </xf>
    <xf numFmtId="6" fontId="4" fillId="0" borderId="0" xfId="0" applyNumberFormat="1" applyFont="1" applyBorder="1" applyAlignment="1">
      <alignment horizontal="center"/>
    </xf>
    <xf numFmtId="6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44" fontId="4" fillId="0" borderId="0" xfId="2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" fontId="4" fillId="0" borderId="0" xfId="0" applyNumberFormat="1" applyFont="1" applyBorder="1" applyAlignment="1">
      <alignment horizontal="center"/>
    </xf>
    <xf numFmtId="38" fontId="5" fillId="0" borderId="0" xfId="1" applyNumberFormat="1" applyFont="1" applyFill="1" applyBorder="1"/>
    <xf numFmtId="38" fontId="5" fillId="0" borderId="0" xfId="1" applyNumberFormat="1" applyFont="1" applyBorder="1" applyAlignment="1">
      <alignment horizontal="right"/>
    </xf>
    <xf numFmtId="38" fontId="5" fillId="0" borderId="0" xfId="1" applyNumberFormat="1" applyFont="1" applyAlignment="1">
      <alignment horizontal="right"/>
    </xf>
    <xf numFmtId="38" fontId="5" fillId="0" borderId="1" xfId="1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center"/>
    </xf>
    <xf numFmtId="38" fontId="6" fillId="0" borderId="0" xfId="0" applyNumberFormat="1" applyFont="1"/>
    <xf numFmtId="2" fontId="4" fillId="0" borderId="0" xfId="0" applyNumberFormat="1" applyFont="1" applyBorder="1" applyAlignment="1">
      <alignment horizontal="left"/>
    </xf>
    <xf numFmtId="0" fontId="4" fillId="0" borderId="0" xfId="0" applyFont="1" applyFill="1"/>
    <xf numFmtId="44" fontId="4" fillId="0" borderId="0" xfId="0" applyNumberFormat="1" applyFont="1"/>
    <xf numFmtId="44" fontId="4" fillId="2" borderId="0" xfId="0" applyNumberFormat="1" applyFont="1" applyFill="1"/>
    <xf numFmtId="38" fontId="4" fillId="0" borderId="0" xfId="0" applyNumberFormat="1" applyFont="1"/>
    <xf numFmtId="0" fontId="4" fillId="0" borderId="0" xfId="0" applyFont="1"/>
    <xf numFmtId="44" fontId="4" fillId="0" borderId="1" xfId="0" applyNumberFormat="1" applyFont="1" applyBorder="1"/>
    <xf numFmtId="44" fontId="4" fillId="2" borderId="1" xfId="0" applyNumberFormat="1" applyFont="1" applyFill="1" applyBorder="1"/>
    <xf numFmtId="6" fontId="4" fillId="0" borderId="0" xfId="0" applyNumberFormat="1" applyFont="1"/>
    <xf numFmtId="167" fontId="4" fillId="0" borderId="0" xfId="2" applyNumberFormat="1" applyFont="1"/>
    <xf numFmtId="0" fontId="4" fillId="2" borderId="0" xfId="0" applyFont="1" applyFill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167" fontId="4" fillId="0" borderId="0" xfId="0" applyNumberFormat="1" applyFont="1"/>
    <xf numFmtId="44" fontId="4" fillId="2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zoomScale="85" workbookViewId="0">
      <selection activeCell="G3" sqref="G3"/>
    </sheetView>
  </sheetViews>
  <sheetFormatPr defaultRowHeight="12.75" x14ac:dyDescent="0.2"/>
  <cols>
    <col min="3" max="3" width="10.140625" bestFit="1" customWidth="1"/>
    <col min="4" max="4" width="14" bestFit="1" customWidth="1"/>
    <col min="5" max="5" width="7.140625" bestFit="1" customWidth="1"/>
    <col min="6" max="6" width="8.42578125" bestFit="1" customWidth="1"/>
    <col min="7" max="7" width="8.5703125" bestFit="1" customWidth="1"/>
    <col min="8" max="8" width="11.85546875" bestFit="1" customWidth="1"/>
    <col min="9" max="9" width="14.42578125" bestFit="1" customWidth="1"/>
    <col min="10" max="10" width="13.28515625" bestFit="1" customWidth="1"/>
    <col min="11" max="11" width="9.7109375" bestFit="1" customWidth="1"/>
    <col min="12" max="12" width="14.28515625" bestFit="1" customWidth="1"/>
  </cols>
  <sheetData>
    <row r="1" spans="1:12" x14ac:dyDescent="0.2">
      <c r="A1">
        <v>1</v>
      </c>
    </row>
    <row r="2" spans="1:12" x14ac:dyDescent="0.2">
      <c r="A2" t="s">
        <v>13</v>
      </c>
      <c r="B2" s="11" t="s">
        <v>2</v>
      </c>
      <c r="C2" s="11" t="s">
        <v>1</v>
      </c>
      <c r="D2" s="11" t="s">
        <v>0</v>
      </c>
      <c r="E2" s="11" t="s">
        <v>3</v>
      </c>
      <c r="F2" s="11" t="s">
        <v>6</v>
      </c>
      <c r="G2" s="11" t="s">
        <v>11</v>
      </c>
      <c r="H2" s="11" t="s">
        <v>9</v>
      </c>
      <c r="I2" s="11" t="s">
        <v>10</v>
      </c>
      <c r="J2" s="11" t="s">
        <v>5</v>
      </c>
      <c r="K2" s="12" t="s">
        <v>4</v>
      </c>
      <c r="L2" s="19"/>
    </row>
    <row r="3" spans="1:12" s="25" customFormat="1" x14ac:dyDescent="0.2">
      <c r="A3" s="21">
        <v>100</v>
      </c>
      <c r="B3" s="1">
        <v>37622</v>
      </c>
      <c r="C3" s="1">
        <v>37652</v>
      </c>
      <c r="D3" s="20" t="s">
        <v>8</v>
      </c>
      <c r="E3" s="3">
        <v>27.100065730400001</v>
      </c>
      <c r="F3" s="5">
        <v>74400</v>
      </c>
      <c r="G3" s="13">
        <v>72163.893843507802</v>
      </c>
      <c r="H3" s="6">
        <f>E3*G3</f>
        <v>1955646.2665206695</v>
      </c>
      <c r="I3" s="6">
        <f>G3*J3</f>
        <v>2771088.7802290912</v>
      </c>
      <c r="J3" s="22">
        <f>K3-E3</f>
        <v>38.399934269599996</v>
      </c>
      <c r="K3" s="23">
        <f>$H$31</f>
        <v>65.5</v>
      </c>
      <c r="L3" s="24"/>
    </row>
    <row r="4" spans="1:12" s="25" customFormat="1" x14ac:dyDescent="0.2">
      <c r="A4" s="21">
        <v>100</v>
      </c>
      <c r="B4" s="1">
        <v>37653</v>
      </c>
      <c r="C4" s="1">
        <v>37680</v>
      </c>
      <c r="D4" s="20" t="s">
        <v>8</v>
      </c>
      <c r="E4" s="4">
        <v>25.758876424687202</v>
      </c>
      <c r="F4" s="5">
        <v>67200</v>
      </c>
      <c r="G4" s="13">
        <v>65015.154434983197</v>
      </c>
      <c r="H4" s="6">
        <f>E4*G4</f>
        <v>1674717.3288226863</v>
      </c>
      <c r="I4" s="6">
        <f>G4*J4</f>
        <v>2583775.2866687132</v>
      </c>
      <c r="J4" s="22">
        <f>K4-E4</f>
        <v>39.741123575312798</v>
      </c>
      <c r="K4" s="23">
        <f>$H$31</f>
        <v>65.5</v>
      </c>
      <c r="L4" s="24"/>
    </row>
    <row r="5" spans="1:12" s="25" customFormat="1" x14ac:dyDescent="0.2">
      <c r="A5" s="21">
        <v>100</v>
      </c>
      <c r="B5" s="1">
        <v>37773</v>
      </c>
      <c r="C5" s="1">
        <v>37802</v>
      </c>
      <c r="D5" s="20" t="s">
        <v>8</v>
      </c>
      <c r="E5" s="4">
        <v>30.512759133921701</v>
      </c>
      <c r="F5" s="5">
        <v>72000</v>
      </c>
      <c r="G5" s="13">
        <v>68850.127108573593</v>
      </c>
      <c r="H5" s="6">
        <f>E5*G5</f>
        <v>2100807.3448037989</v>
      </c>
      <c r="I5" s="6">
        <f>G5*J5</f>
        <v>2408875.980807771</v>
      </c>
      <c r="J5" s="22">
        <f>K5-E5</f>
        <v>34.987240866078295</v>
      </c>
      <c r="K5" s="23">
        <f>$H$31</f>
        <v>65.5</v>
      </c>
      <c r="L5" s="24"/>
    </row>
    <row r="6" spans="1:12" s="25" customFormat="1" x14ac:dyDescent="0.2">
      <c r="A6" s="21">
        <v>25</v>
      </c>
      <c r="B6" s="1">
        <v>37803</v>
      </c>
      <c r="C6" s="1">
        <v>37833</v>
      </c>
      <c r="D6" s="20" t="s">
        <v>8</v>
      </c>
      <c r="E6" s="4">
        <v>36.448284383614897</v>
      </c>
      <c r="F6" s="5">
        <v>18600</v>
      </c>
      <c r="G6" s="13">
        <v>17729.220271972299</v>
      </c>
      <c r="H6" s="6">
        <f>E6*G6</f>
        <v>646199.66237259656</v>
      </c>
      <c r="I6" s="6">
        <f>G6*J6</f>
        <v>515064.265441589</v>
      </c>
      <c r="J6" s="22">
        <f>K6-E6</f>
        <v>29.051715616385103</v>
      </c>
      <c r="K6" s="23">
        <f>$H$31</f>
        <v>65.5</v>
      </c>
      <c r="L6" s="24"/>
    </row>
    <row r="7" spans="1:12" s="25" customFormat="1" ht="13.5" thickBot="1" x14ac:dyDescent="0.25">
      <c r="A7" s="21">
        <v>25</v>
      </c>
      <c r="B7" s="1">
        <v>37834</v>
      </c>
      <c r="C7" s="1">
        <v>37864</v>
      </c>
      <c r="D7" s="20" t="s">
        <v>8</v>
      </c>
      <c r="E7" s="4">
        <v>36.088354125971399</v>
      </c>
      <c r="F7" s="8">
        <v>18600</v>
      </c>
      <c r="G7" s="18">
        <v>17669.594498588402</v>
      </c>
      <c r="H7" s="7">
        <f>E7*G7</f>
        <v>637666.58352737431</v>
      </c>
      <c r="I7" s="7">
        <f>G7*J7</f>
        <v>519691.85613016604</v>
      </c>
      <c r="J7" s="26">
        <f>K7-E7</f>
        <v>29.411645874028601</v>
      </c>
      <c r="K7" s="27">
        <f>$H$31</f>
        <v>65.5</v>
      </c>
      <c r="L7" s="24"/>
    </row>
    <row r="8" spans="1:12" s="25" customFormat="1" ht="13.5" thickTop="1" x14ac:dyDescent="0.2">
      <c r="F8" s="25">
        <f>SUM(F3:F7)</f>
        <v>250800</v>
      </c>
      <c r="G8" s="25">
        <f>SUM(G3:G7)</f>
        <v>241427.99015762532</v>
      </c>
      <c r="H8" s="28">
        <f>SUM(H3:H7)</f>
        <v>7015037.1860471256</v>
      </c>
      <c r="I8" s="9">
        <f>SUM(I3:I7)</f>
        <v>8798496.1692773309</v>
      </c>
      <c r="J8" s="29"/>
      <c r="K8" s="30"/>
      <c r="L8" s="24"/>
    </row>
    <row r="9" spans="1:12" s="25" customFormat="1" x14ac:dyDescent="0.2">
      <c r="A9" s="25">
        <v>2</v>
      </c>
      <c r="B9" s="1"/>
      <c r="C9" s="1"/>
      <c r="D9" s="2"/>
      <c r="E9" s="4"/>
      <c r="F9" s="5"/>
      <c r="G9" s="5"/>
      <c r="H9" s="6"/>
      <c r="I9" s="9"/>
      <c r="J9" s="29"/>
      <c r="K9" s="30"/>
      <c r="L9" s="24"/>
    </row>
    <row r="10" spans="1:12" s="25" customFormat="1" x14ac:dyDescent="0.2">
      <c r="A10" s="25" t="s">
        <v>13</v>
      </c>
      <c r="B10" s="31" t="s">
        <v>2</v>
      </c>
      <c r="C10" s="31" t="s">
        <v>1</v>
      </c>
      <c r="D10" s="31" t="s">
        <v>0</v>
      </c>
      <c r="E10" s="31" t="s">
        <v>3</v>
      </c>
      <c r="F10" s="31" t="s">
        <v>6</v>
      </c>
      <c r="G10" s="31" t="s">
        <v>11</v>
      </c>
      <c r="H10" s="31" t="s">
        <v>9</v>
      </c>
      <c r="I10" s="31" t="s">
        <v>10</v>
      </c>
      <c r="J10" s="31" t="s">
        <v>5</v>
      </c>
      <c r="K10" s="32" t="s">
        <v>4</v>
      </c>
      <c r="L10" s="24"/>
    </row>
    <row r="11" spans="1:12" s="25" customFormat="1" x14ac:dyDescent="0.2">
      <c r="A11" s="14">
        <v>100</v>
      </c>
      <c r="B11" s="1">
        <v>37438</v>
      </c>
      <c r="C11" s="1">
        <v>37468</v>
      </c>
      <c r="D11" s="33" t="s">
        <v>12</v>
      </c>
      <c r="E11" s="3">
        <v>35.39899474650489</v>
      </c>
      <c r="F11" s="15">
        <v>74400</v>
      </c>
      <c r="G11" s="15">
        <v>73133.17105477149</v>
      </c>
      <c r="H11" s="6">
        <f t="shared" ref="H11:H21" si="0">E11*G11</f>
        <v>2588840.7379630995</v>
      </c>
      <c r="I11" s="6">
        <f t="shared" ref="I11:I21" si="1">G11*J11</f>
        <v>2201381.9661244331</v>
      </c>
      <c r="J11" s="22">
        <f t="shared" ref="J11:J21" si="2">K11-E11</f>
        <v>30.10100525349511</v>
      </c>
      <c r="K11" s="23">
        <f t="shared" ref="K11:K21" si="3">$H$31</f>
        <v>65.5</v>
      </c>
      <c r="L11" s="24"/>
    </row>
    <row r="12" spans="1:12" s="25" customFormat="1" x14ac:dyDescent="0.2">
      <c r="A12" s="14">
        <v>100</v>
      </c>
      <c r="B12" s="1">
        <v>37469</v>
      </c>
      <c r="C12" s="1">
        <v>37499</v>
      </c>
      <c r="D12" s="33" t="s">
        <v>12</v>
      </c>
      <c r="E12" s="4">
        <v>35.425826951282595</v>
      </c>
      <c r="F12" s="15">
        <v>74400</v>
      </c>
      <c r="G12" s="16">
        <v>72986.135063540438</v>
      </c>
      <c r="H12" s="6">
        <f t="shared" si="0"/>
        <v>2585594.1906039226</v>
      </c>
      <c r="I12" s="6">
        <f t="shared" si="1"/>
        <v>2194997.6560579762</v>
      </c>
      <c r="J12" s="22">
        <f t="shared" si="2"/>
        <v>30.074173048717405</v>
      </c>
      <c r="K12" s="23">
        <f t="shared" si="3"/>
        <v>65.5</v>
      </c>
      <c r="L12" s="24"/>
    </row>
    <row r="13" spans="1:12" s="25" customFormat="1" x14ac:dyDescent="0.2">
      <c r="A13" s="14">
        <v>75</v>
      </c>
      <c r="B13" s="1">
        <v>37500</v>
      </c>
      <c r="C13" s="1">
        <v>37529</v>
      </c>
      <c r="D13" s="33" t="s">
        <v>12</v>
      </c>
      <c r="E13" s="4">
        <v>21.215199637730663</v>
      </c>
      <c r="F13" s="15">
        <v>54000</v>
      </c>
      <c r="G13" s="16">
        <v>52868.688193215821</v>
      </c>
      <c r="H13" s="6">
        <f t="shared" si="0"/>
        <v>1121619.7746040076</v>
      </c>
      <c r="I13" s="6">
        <f t="shared" si="1"/>
        <v>2341279.3020516285</v>
      </c>
      <c r="J13" s="22">
        <f t="shared" si="2"/>
        <v>44.284800362269337</v>
      </c>
      <c r="K13" s="23">
        <f t="shared" si="3"/>
        <v>65.5</v>
      </c>
      <c r="L13" s="24"/>
    </row>
    <row r="14" spans="1:12" s="25" customFormat="1" x14ac:dyDescent="0.2">
      <c r="A14" s="14">
        <v>100</v>
      </c>
      <c r="B14" s="1">
        <v>37530</v>
      </c>
      <c r="C14" s="1">
        <v>37560</v>
      </c>
      <c r="D14" s="33" t="s">
        <v>12</v>
      </c>
      <c r="E14" s="4">
        <v>21.30788240978249</v>
      </c>
      <c r="F14" s="15">
        <v>74400</v>
      </c>
      <c r="G14" s="16">
        <v>72684.692278169343</v>
      </c>
      <c r="H14" s="6">
        <f t="shared" si="0"/>
        <v>1548756.8760544576</v>
      </c>
      <c r="I14" s="6">
        <f t="shared" si="1"/>
        <v>3212090.4681656342</v>
      </c>
      <c r="J14" s="22">
        <f t="shared" si="2"/>
        <v>44.192117590217507</v>
      </c>
      <c r="K14" s="23">
        <f t="shared" si="3"/>
        <v>65.5</v>
      </c>
      <c r="L14" s="24"/>
    </row>
    <row r="15" spans="1:12" s="25" customFormat="1" x14ac:dyDescent="0.2">
      <c r="A15" s="14">
        <v>100</v>
      </c>
      <c r="B15" s="1">
        <v>37561</v>
      </c>
      <c r="C15" s="1">
        <v>37590</v>
      </c>
      <c r="D15" s="33" t="s">
        <v>12</v>
      </c>
      <c r="E15" s="4">
        <v>21.242505750775472</v>
      </c>
      <c r="F15" s="15">
        <v>72000</v>
      </c>
      <c r="G15" s="16">
        <v>70180.727103593148</v>
      </c>
      <c r="H15" s="6">
        <f t="shared" si="0"/>
        <v>1490814.4990916816</v>
      </c>
      <c r="I15" s="6">
        <f t="shared" si="1"/>
        <v>3106023.1261936696</v>
      </c>
      <c r="J15" s="22">
        <f t="shared" si="2"/>
        <v>44.257494249224528</v>
      </c>
      <c r="K15" s="23">
        <f t="shared" si="3"/>
        <v>65.5</v>
      </c>
      <c r="L15" s="24"/>
    </row>
    <row r="16" spans="1:12" s="25" customFormat="1" x14ac:dyDescent="0.2">
      <c r="A16" s="14">
        <v>100</v>
      </c>
      <c r="B16" s="1">
        <v>37591</v>
      </c>
      <c r="C16" s="1">
        <v>37621</v>
      </c>
      <c r="D16" s="33" t="s">
        <v>12</v>
      </c>
      <c r="E16" s="4">
        <v>20.938145235472156</v>
      </c>
      <c r="F16" s="15">
        <v>74400</v>
      </c>
      <c r="G16" s="16">
        <v>72347.790029503958</v>
      </c>
      <c r="H16" s="6">
        <f t="shared" si="0"/>
        <v>1514828.5351031981</v>
      </c>
      <c r="I16" s="6">
        <f t="shared" si="1"/>
        <v>3223951.7118293112</v>
      </c>
      <c r="J16" s="22">
        <f t="shared" si="2"/>
        <v>44.561854764527844</v>
      </c>
      <c r="K16" s="23">
        <f t="shared" si="3"/>
        <v>65.5</v>
      </c>
      <c r="L16" s="24"/>
    </row>
    <row r="17" spans="1:12" s="25" customFormat="1" x14ac:dyDescent="0.2">
      <c r="A17" s="14">
        <v>100</v>
      </c>
      <c r="B17" s="1">
        <v>37622</v>
      </c>
      <c r="C17" s="1">
        <v>37652</v>
      </c>
      <c r="D17" s="33" t="s">
        <v>12</v>
      </c>
      <c r="E17" s="4">
        <v>22.125387505527272</v>
      </c>
      <c r="F17" s="15">
        <v>74400</v>
      </c>
      <c r="G17" s="16">
        <v>72163.893843507758</v>
      </c>
      <c r="H17" s="6">
        <f t="shared" si="0"/>
        <v>1596654.115195343</v>
      </c>
      <c r="I17" s="6">
        <f t="shared" si="1"/>
        <v>3130080.9315544153</v>
      </c>
      <c r="J17" s="22">
        <f t="shared" si="2"/>
        <v>43.374612494472728</v>
      </c>
      <c r="K17" s="23">
        <f t="shared" si="3"/>
        <v>65.5</v>
      </c>
      <c r="L17" s="24"/>
    </row>
    <row r="18" spans="1:12" s="25" customFormat="1" x14ac:dyDescent="0.2">
      <c r="A18" s="14">
        <v>100</v>
      </c>
      <c r="B18" s="1">
        <v>37653</v>
      </c>
      <c r="C18" s="1">
        <v>37680</v>
      </c>
      <c r="D18" s="33" t="s">
        <v>12</v>
      </c>
      <c r="E18" s="4">
        <v>21.96402097040221</v>
      </c>
      <c r="F18" s="15">
        <v>67200</v>
      </c>
      <c r="G18" s="16">
        <v>65015.154434983247</v>
      </c>
      <c r="H18" s="6">
        <f t="shared" si="0"/>
        <v>1427994.2154039103</v>
      </c>
      <c r="I18" s="6">
        <f t="shared" si="1"/>
        <v>2830498.4000874925</v>
      </c>
      <c r="J18" s="22">
        <f t="shared" si="2"/>
        <v>43.53597902959779</v>
      </c>
      <c r="K18" s="23">
        <f t="shared" si="3"/>
        <v>65.5</v>
      </c>
      <c r="L18" s="24"/>
    </row>
    <row r="19" spans="1:12" s="25" customFormat="1" x14ac:dyDescent="0.2">
      <c r="A19" s="14">
        <v>100</v>
      </c>
      <c r="B19" s="1">
        <v>37681</v>
      </c>
      <c r="C19" s="1">
        <v>37711</v>
      </c>
      <c r="D19" s="33" t="s">
        <v>12</v>
      </c>
      <c r="E19" s="4">
        <v>21.120478379250677</v>
      </c>
      <c r="F19" s="15">
        <v>74400</v>
      </c>
      <c r="G19" s="16">
        <v>71783.750237176282</v>
      </c>
      <c r="H19" s="6">
        <f t="shared" si="0"/>
        <v>1516107.1448658123</v>
      </c>
      <c r="I19" s="6">
        <f t="shared" si="1"/>
        <v>3185728.4956692341</v>
      </c>
      <c r="J19" s="22">
        <f t="shared" si="2"/>
        <v>44.379521620749323</v>
      </c>
      <c r="K19" s="23">
        <f t="shared" si="3"/>
        <v>65.5</v>
      </c>
      <c r="L19" s="24"/>
    </row>
    <row r="20" spans="1:12" s="25" customFormat="1" x14ac:dyDescent="0.2">
      <c r="A20" s="14">
        <v>50</v>
      </c>
      <c r="B20" s="1">
        <v>37712</v>
      </c>
      <c r="C20" s="1">
        <v>37741</v>
      </c>
      <c r="D20" s="33" t="s">
        <v>12</v>
      </c>
      <c r="E20" s="4">
        <v>21.582083744370973</v>
      </c>
      <c r="F20" s="15">
        <v>36000</v>
      </c>
      <c r="G20" s="16">
        <v>34634.796250201172</v>
      </c>
      <c r="H20" s="6">
        <f t="shared" si="0"/>
        <v>747491.07314106741</v>
      </c>
      <c r="I20" s="6">
        <f t="shared" si="1"/>
        <v>1521088.0812471092</v>
      </c>
      <c r="J20" s="22">
        <f t="shared" si="2"/>
        <v>43.917916255629024</v>
      </c>
      <c r="K20" s="23">
        <f t="shared" si="3"/>
        <v>65.5</v>
      </c>
      <c r="L20" s="24"/>
    </row>
    <row r="21" spans="1:12" s="25" customFormat="1" ht="13.5" thickBot="1" x14ac:dyDescent="0.25">
      <c r="A21" s="14">
        <v>50</v>
      </c>
      <c r="B21" s="1">
        <v>37742</v>
      </c>
      <c r="C21" s="1">
        <v>37772</v>
      </c>
      <c r="D21" s="33" t="s">
        <v>12</v>
      </c>
      <c r="E21" s="4">
        <v>23.265460180561423</v>
      </c>
      <c r="F21" s="17">
        <v>37200</v>
      </c>
      <c r="G21" s="17">
        <v>35681.675370335841</v>
      </c>
      <c r="H21" s="7">
        <f t="shared" si="0"/>
        <v>830150.59750426782</v>
      </c>
      <c r="I21" s="7">
        <f t="shared" si="1"/>
        <v>1506999.1392527299</v>
      </c>
      <c r="J21" s="26">
        <f t="shared" si="2"/>
        <v>42.234539819438581</v>
      </c>
      <c r="K21" s="27">
        <f t="shared" si="3"/>
        <v>65.5</v>
      </c>
      <c r="L21" s="24"/>
    </row>
    <row r="22" spans="1:12" s="25" customFormat="1" ht="13.5" thickTop="1" x14ac:dyDescent="0.2">
      <c r="B22" s="1"/>
      <c r="C22" s="1"/>
      <c r="D22" s="2"/>
      <c r="E22" s="4"/>
      <c r="F22" s="25">
        <f>SUM(F11:F21)</f>
        <v>712800</v>
      </c>
      <c r="G22" s="25">
        <f>SUM(G11:G21)</f>
        <v>693480.47385899851</v>
      </c>
      <c r="H22" s="28">
        <f>SUM(H11:H21)</f>
        <v>16968851.759530772</v>
      </c>
      <c r="I22" s="9">
        <f>SUM(I11:I21)</f>
        <v>28454119.278233632</v>
      </c>
      <c r="J22" s="34"/>
      <c r="K22" s="30"/>
      <c r="L22" s="24"/>
    </row>
    <row r="23" spans="1:12" s="25" customFormat="1" x14ac:dyDescent="0.2">
      <c r="A23" s="25">
        <v>3</v>
      </c>
      <c r="B23" s="1"/>
      <c r="C23" s="1"/>
      <c r="D23" s="2"/>
      <c r="E23" s="4"/>
      <c r="F23" s="5"/>
      <c r="G23" s="5"/>
      <c r="H23" s="5"/>
      <c r="I23" s="10"/>
      <c r="K23" s="30"/>
      <c r="L23" s="24"/>
    </row>
    <row r="24" spans="1:12" s="25" customFormat="1" x14ac:dyDescent="0.2">
      <c r="A24" s="25" t="s">
        <v>13</v>
      </c>
      <c r="B24" s="31" t="s">
        <v>2</v>
      </c>
      <c r="C24" s="31" t="s">
        <v>1</v>
      </c>
      <c r="D24" s="31" t="s">
        <v>0</v>
      </c>
      <c r="E24" s="31" t="s">
        <v>3</v>
      </c>
      <c r="F24" s="31" t="s">
        <v>6</v>
      </c>
      <c r="G24" s="31" t="s">
        <v>11</v>
      </c>
      <c r="H24" s="31" t="s">
        <v>9</v>
      </c>
      <c r="I24" s="31" t="s">
        <v>10</v>
      </c>
      <c r="J24" s="31" t="s">
        <v>5</v>
      </c>
      <c r="K24" s="32" t="s">
        <v>4</v>
      </c>
      <c r="L24" s="24"/>
    </row>
    <row r="25" spans="1:12" s="25" customFormat="1" x14ac:dyDescent="0.2">
      <c r="A25" s="25">
        <v>75</v>
      </c>
      <c r="B25" s="1">
        <v>37803</v>
      </c>
      <c r="C25" s="1">
        <v>37833</v>
      </c>
      <c r="D25" s="20" t="s">
        <v>14</v>
      </c>
      <c r="E25" s="4">
        <v>38.758602907516625</v>
      </c>
      <c r="F25" s="15">
        <v>55800</v>
      </c>
      <c r="G25" s="16">
        <v>53187.660815916861</v>
      </c>
      <c r="H25" s="6">
        <f>E25*G25</f>
        <v>2061479.4251438032</v>
      </c>
      <c r="I25" s="6">
        <f>G25*J25</f>
        <v>1422312.3582987511</v>
      </c>
      <c r="J25" s="22">
        <f>K25-E25</f>
        <v>26.741397092483375</v>
      </c>
      <c r="K25" s="23">
        <f>$H$31</f>
        <v>65.5</v>
      </c>
      <c r="L25" s="24"/>
    </row>
    <row r="26" spans="1:12" s="25" customFormat="1" ht="13.5" thickBot="1" x14ac:dyDescent="0.25">
      <c r="A26" s="25">
        <v>75</v>
      </c>
      <c r="B26" s="1">
        <v>37834</v>
      </c>
      <c r="C26" s="1">
        <v>37864</v>
      </c>
      <c r="D26" s="20" t="s">
        <v>14</v>
      </c>
      <c r="E26" s="4">
        <v>38.285483113988754</v>
      </c>
      <c r="F26" s="17">
        <v>55800</v>
      </c>
      <c r="G26" s="17">
        <v>53008.783495765128</v>
      </c>
      <c r="H26" s="7">
        <f>E26*G26</f>
        <v>2029466.8854202016</v>
      </c>
      <c r="I26" s="7">
        <f>G26*J26</f>
        <v>1442608.4335524144</v>
      </c>
      <c r="J26" s="26">
        <f>K26-E26</f>
        <v>27.214516886011246</v>
      </c>
      <c r="K26" s="27">
        <f>$H$31</f>
        <v>65.5</v>
      </c>
      <c r="L26" s="24"/>
    </row>
    <row r="27" spans="1:12" s="25" customFormat="1" ht="13.5" thickTop="1" x14ac:dyDescent="0.2">
      <c r="F27" s="25">
        <f>SUM(F25:F26)</f>
        <v>111600</v>
      </c>
      <c r="G27" s="25">
        <f>SUM(G25:G26)</f>
        <v>106196.44431168199</v>
      </c>
      <c r="H27" s="28">
        <f>SUM(H25:H26)</f>
        <v>4090946.3105640048</v>
      </c>
      <c r="I27" s="9">
        <f>SUM(I25:I26)</f>
        <v>2864920.7918511657</v>
      </c>
      <c r="J27" s="29"/>
      <c r="K27" s="21"/>
      <c r="L27" s="24"/>
    </row>
    <row r="28" spans="1:12" s="25" customFormat="1" x14ac:dyDescent="0.2">
      <c r="H28" s="28"/>
      <c r="I28" s="9"/>
      <c r="J28" s="29"/>
      <c r="K28" s="21"/>
      <c r="L28" s="24"/>
    </row>
    <row r="29" spans="1:12" s="25" customFormat="1" x14ac:dyDescent="0.2">
      <c r="H29" s="28"/>
      <c r="I29" s="9"/>
      <c r="J29" s="29"/>
    </row>
    <row r="30" spans="1:12" s="25" customFormat="1" x14ac:dyDescent="0.2">
      <c r="I30" s="25" t="s">
        <v>7</v>
      </c>
    </row>
    <row r="31" spans="1:12" s="25" customFormat="1" x14ac:dyDescent="0.2">
      <c r="H31" s="35">
        <v>65.5</v>
      </c>
      <c r="I31" s="34">
        <f>I8+I22+I27</f>
        <v>40117536.239362128</v>
      </c>
      <c r="J31" s="29"/>
    </row>
    <row r="32" spans="1:12" s="25" customFormat="1" x14ac:dyDescent="0.2"/>
    <row r="58" spans="2:9" x14ac:dyDescent="0.2">
      <c r="B58" s="1"/>
      <c r="C58" s="1"/>
      <c r="D58" s="2"/>
      <c r="E58" s="4"/>
      <c r="F58" s="5"/>
      <c r="G58" s="5"/>
      <c r="H58" s="5"/>
      <c r="I58" s="5"/>
    </row>
    <row r="59" spans="2:9" x14ac:dyDescent="0.2">
      <c r="B59" s="1"/>
      <c r="C59" s="1"/>
      <c r="D59" s="2"/>
      <c r="E59" s="4"/>
      <c r="F59" s="5"/>
      <c r="G59" s="5"/>
      <c r="H59" s="5"/>
      <c r="I59" s="5"/>
    </row>
    <row r="60" spans="2:9" x14ac:dyDescent="0.2">
      <c r="B60" s="1"/>
      <c r="C60" s="1"/>
      <c r="D60" s="2"/>
      <c r="E60" s="4"/>
      <c r="F60" s="5"/>
      <c r="G60" s="5"/>
      <c r="H60" s="5"/>
      <c r="I60" s="5"/>
    </row>
  </sheetData>
  <pageMargins left="0.75" right="0.75" top="1" bottom="1" header="0.5" footer="0.5"/>
  <pageSetup scale="58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Jan Havlíček</cp:lastModifiedBy>
  <cp:lastPrinted>2001-10-30T23:58:53Z</cp:lastPrinted>
  <dcterms:created xsi:type="dcterms:W3CDTF">2001-10-30T22:35:03Z</dcterms:created>
  <dcterms:modified xsi:type="dcterms:W3CDTF">2023-09-16T22:22:17Z</dcterms:modified>
</cp:coreProperties>
</file>