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313BA8-753C-4944-BF59-457AFF724398}" xr6:coauthVersionLast="47" xr6:coauthVersionMax="47" xr10:uidLastSave="{00000000-0000-0000-0000-000000000000}"/>
  <bookViews>
    <workbookView xWindow="-120" yWindow="-120" windowWidth="38640" windowHeight="15720" tabRatio="830" activeTab="2"/>
  </bookViews>
  <sheets>
    <sheet name="Template" sheetId="154" r:id="rId1"/>
    <sheet name="1203" sheetId="205" r:id="rId2"/>
    <sheet name="1204" sheetId="20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0">Template!$A$1:$P$43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<sst xmlns="http://schemas.openxmlformats.org/spreadsheetml/2006/main" count="150" uniqueCount="46">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</sst>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-28519380</v>
          </cell>
        </row>
        <row r="22">
          <cell r="J22">
            <v>895448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10764197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2158535.8199999998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86450524.660000056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37231</v>
          </cell>
          <cell r="DB215">
            <v>86450524.660000056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86450524.660000056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86450524.660000056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86450524.660000056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86450524.660000056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86450524.660000056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86450524.660000056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86450524.660000056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86450524.660000056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86450524.660000056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86450524.660000056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86450524.660000056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86450524.660000056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86450524.660000056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86450524.660000056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86450524.660000056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86450524.660000056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86450524.660000056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86450524.660000056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86450524.660000056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86450524.660000056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86450524.660000056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86450524.660000056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86450524.660000056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86450524.660000056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86450524.660000056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5649488.0740261599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4941811.5892806407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4938851.0550187482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5636805.4235506542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5547935.4846982509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5547935.4846982509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5640979.1718813973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5634801.5895347949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5637491.5831474699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5633234.4409605982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5634347.7741950061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5547966.0346982516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5547966.0346982516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4931440.8217938906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4936943.8062861869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4935820.3964233845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4941777.683411899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4939089.0959940348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4844441.4596971907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4844441.4596971907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4935787.4949737517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29403090.235999789</v>
          </cell>
          <cell r="CX173">
            <v>696262.79000000923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37231</v>
          </cell>
          <cell r="CT215">
            <v>29403090.235999789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29403090.235999789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29403090.235999789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29403090.235999789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29403090.235999789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29403090.235999789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29403090.235999789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29403090.235999789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29403090.235999789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29403090.235999789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29403090.235999789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29403090.235999789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29403090.235999789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29403090.235999789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29403090.235999789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29403090.235999789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29403090.235999789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29403090.235999789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29403090.235999789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29403090.235999789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29403090.235999789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29403090.235999789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29403090.235999789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29403090.235999789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29403090.235999789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29403090.235999789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6" sqref="B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SUMIF([2]Statements!$A$5:$A$1305,$A$3,[2]Statements!$BN$5:$BN$1305)-3+44488</f>
        <v>239387.53600002639</v>
      </c>
      <c r="C8" s="42"/>
      <c r="D8" s="42">
        <f t="shared" ref="D8:D26" si="0">B8-C8</f>
        <v>239387.53600002639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239387.53600002639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SUMIF([5]Statements!$A$5:$A$1305,$A$3,[5]Statements!$FF$5:$FF$1305)+15608</f>
        <v>3695967.9232304092</v>
      </c>
      <c r="C12" s="42"/>
      <c r="D12" s="42">
        <f t="shared" si="0"/>
        <v>3695967.9232304092</v>
      </c>
      <c r="E12" s="42">
        <v>0</v>
      </c>
      <c r="F12" s="42">
        <f>'[1]CARR FUTURES'!$I$12</f>
        <v>2158535.8199999998</v>
      </c>
      <c r="G12" s="42"/>
      <c r="H12" s="42">
        <f t="shared" si="1"/>
        <v>2158535.8199999998</v>
      </c>
      <c r="I12" s="42"/>
      <c r="J12" s="42"/>
      <c r="K12" s="42"/>
      <c r="L12" s="42">
        <f t="shared" si="2"/>
        <v>1537432.1032304093</v>
      </c>
      <c r="M12" s="12"/>
      <c r="N12" s="34"/>
      <c r="O12" s="34"/>
      <c r="P12" s="42">
        <f>SUMIF([5]Statements!$A$5:$A$1305,$A$3,[5]Statements!$FJ$5:$FJ$1305)</f>
        <v>-1932825.8549999997</v>
      </c>
    </row>
    <row r="13" spans="1:17" x14ac:dyDescent="0.2">
      <c r="A13" t="s">
        <v>20</v>
      </c>
      <c r="B13" s="42">
        <f>SUMIF([6]Statements!$A$5:$A$1305,$A$3,[6]Statements!$CX$5:$CX$1305)-8-589.5</f>
        <v>29258.320000004023</v>
      </c>
      <c r="C13" s="42"/>
      <c r="D13" s="42">
        <f t="shared" si="0"/>
        <v>29258.320000004023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29258.320000004023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36258832.445999779</v>
      </c>
      <c r="C14" s="42"/>
      <c r="D14" s="42">
        <f t="shared" si="0"/>
        <v>36258832.445999779</v>
      </c>
      <c r="E14" s="42">
        <f>+'[1]EDF MANN'!$J$20</f>
        <v>-28519380</v>
      </c>
      <c r="F14" s="42">
        <f>'[1]EDF MANN'!$J$22</f>
        <v>895448</v>
      </c>
      <c r="G14" s="43"/>
      <c r="H14" s="42">
        <f t="shared" si="1"/>
        <v>895448</v>
      </c>
      <c r="I14" s="43"/>
      <c r="J14" s="43"/>
      <c r="K14" s="43"/>
      <c r="L14" s="42">
        <f t="shared" ref="L14:L20" si="3">B14+E14-F14+J14</f>
        <v>6844004.4459997788</v>
      </c>
      <c r="M14" s="12"/>
      <c r="N14" s="34"/>
      <c r="O14" s="34"/>
      <c r="P14" s="42">
        <f>SUMIF([7]Statements!$A$5:$A$1305,$A$3,[7]Statements!$DB$5:$DB$1305)</f>
        <v>7552010</v>
      </c>
    </row>
    <row r="15" spans="1:17" x14ac:dyDescent="0.2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86335049.660000056</v>
      </c>
      <c r="C20" s="43"/>
      <c r="D20" s="42">
        <f t="shared" si="0"/>
        <v>86335049.660000056</v>
      </c>
      <c r="E20" s="43">
        <v>0</v>
      </c>
      <c r="F20" s="43">
        <f>[1]PARIBAS!$J$19</f>
        <v>10764197</v>
      </c>
      <c r="G20" s="43"/>
      <c r="H20" s="42">
        <f t="shared" si="1"/>
        <v>10764197</v>
      </c>
      <c r="I20" s="43"/>
      <c r="J20" s="43"/>
      <c r="K20" s="43"/>
      <c r="L20" s="42">
        <f t="shared" si="3"/>
        <v>75570852.660000056</v>
      </c>
      <c r="M20" s="12"/>
      <c r="N20" s="34"/>
      <c r="O20" s="34"/>
      <c r="P20" s="43">
        <f>SUMIF([12]Statements!$A$5:$A$1305,$A$3,[12]Statements!$DJ$5:$DJ$1305)</f>
        <v>-47750</v>
      </c>
    </row>
    <row r="21" spans="1:16" x14ac:dyDescent="0.2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129603163.71324252</v>
      </c>
      <c r="C28" s="46">
        <f>SUM(C7:C26)</f>
        <v>0</v>
      </c>
      <c r="D28" s="46">
        <f>SUM(D7:D26)</f>
        <v>129603163.71324252</v>
      </c>
      <c r="E28" s="46">
        <f t="shared" ref="E28:L28" si="5">SUM(E7:E26)</f>
        <v>-28519380</v>
      </c>
      <c r="F28" s="46">
        <f t="shared" si="5"/>
        <v>13818180.82</v>
      </c>
      <c r="G28" s="46">
        <f t="shared" si="5"/>
        <v>0</v>
      </c>
      <c r="H28" s="46">
        <f t="shared" si="5"/>
        <v>13818180.82</v>
      </c>
      <c r="I28" s="46"/>
      <c r="J28" s="46">
        <f t="shared" si="5"/>
        <v>0</v>
      </c>
      <c r="K28" s="46"/>
      <c r="L28" s="46">
        <f t="shared" si="5"/>
        <v>87265602.893242523</v>
      </c>
      <c r="M28" s="28"/>
      <c r="N28" s="46">
        <f>SUM(N7:N27)</f>
        <v>64204.5</v>
      </c>
      <c r="O28" s="46">
        <f>SUM(O7:O27)</f>
        <v>0</v>
      </c>
      <c r="P28" s="46">
        <f>SUM(P7:P27)</f>
        <v>5571434.1450000005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1203</vt:lpstr>
      <vt:lpstr>1204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2001-12-05T19:31:14Z</cp:lastPrinted>
  <dcterms:created xsi:type="dcterms:W3CDTF">2000-04-03T19:03:47Z</dcterms:created>
  <dcterms:modified xsi:type="dcterms:W3CDTF">2023-09-16T22:52:47Z</dcterms:modified>
</cp:coreProperties>
</file>