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461FE7-A1BB-4771-8AC5-FA6D3D0D05CB}" xr6:coauthVersionLast="47" xr6:coauthVersionMax="47" xr10:uidLastSave="{00000000-0000-0000-0000-000000000000}"/>
  <bookViews>
    <workbookView xWindow="-120" yWindow="-120" windowWidth="38640" windowHeight="15720" tabRatio="830" firstSheet="4" activeTab="17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  <sheet name="0128" sheetId="241" r:id="rId17"/>
    <sheet name="0129" sheetId="242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<sst xmlns="http://schemas.openxmlformats.org/spreadsheetml/2006/main" count="900" uniqueCount="46">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</sst>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40">
          <cell r="A1140">
            <v>37284</v>
          </cell>
          <cell r="FF1140">
            <v>3690530.2610892276</v>
          </cell>
          <cell r="FJ1140">
            <v>0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0</v>
          </cell>
          <cell r="FJ1152">
            <v>0</v>
          </cell>
        </row>
        <row r="1154">
          <cell r="FF1154">
            <v>0</v>
          </cell>
          <cell r="FJ1154">
            <v>0</v>
          </cell>
        </row>
        <row r="1182">
          <cell r="A1182">
            <v>37285</v>
          </cell>
          <cell r="FF1182">
            <v>3687307.7136479081</v>
          </cell>
          <cell r="FJ1182">
            <v>0</v>
          </cell>
        </row>
        <row r="1183">
          <cell r="FJ1183" t="str">
            <v>COB/PALO</v>
          </cell>
        </row>
        <row r="1184">
          <cell r="FJ1184" t="str">
            <v>Initial Margin</v>
          </cell>
        </row>
        <row r="1185">
          <cell r="FF1185">
            <v>0</v>
          </cell>
          <cell r="FJ1185">
            <v>0</v>
          </cell>
        </row>
        <row r="1186">
          <cell r="FJ1186" t="str">
            <v>Palo &amp; Cob Elec</v>
          </cell>
        </row>
        <row r="1187">
          <cell r="FJ1187" t="str">
            <v>Margin</v>
          </cell>
        </row>
        <row r="1188">
          <cell r="FF1188">
            <v>0</v>
          </cell>
          <cell r="FJ1188">
            <v>0</v>
          </cell>
        </row>
        <row r="1189">
          <cell r="FJ1189" t="str">
            <v>Japanese Yen (US $)</v>
          </cell>
        </row>
        <row r="1190">
          <cell r="FF1190" t="str">
            <v>OTE</v>
          </cell>
          <cell r="FJ1190" t="str">
            <v>Margin</v>
          </cell>
        </row>
        <row r="1191">
          <cell r="FF1191">
            <v>0</v>
          </cell>
          <cell r="FJ1191">
            <v>0</v>
          </cell>
        </row>
        <row r="1193">
          <cell r="FF1193" t="str">
            <v>Palo &amp; Cob Elec</v>
          </cell>
          <cell r="FJ1193" t="str">
            <v>1 Month Libor (EM)</v>
          </cell>
        </row>
        <row r="1194">
          <cell r="FF1194">
            <v>-9.9999999983992893E-3</v>
          </cell>
          <cell r="FJ1194">
            <v>-232096.3</v>
          </cell>
        </row>
        <row r="1196">
          <cell r="FF1196">
            <v>-9.9999999983992893E-3</v>
          </cell>
          <cell r="FJ1196">
            <v>-232096.3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0.7073636556553724</v>
          </cell>
          <cell r="FJ1207">
            <v>1.1563367252543941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37286</v>
      </c>
      <c r="M2" s="3"/>
    </row>
    <row r="3" spans="1:17" ht="18" x14ac:dyDescent="0.25">
      <c r="A3" s="5">
        <v>37285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f>SUMIF([3]Statements!$A$5:$A$1305,$A$3,[3]Statements!$BN$5:$BN$1305)-3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'[2]ABN-AMRO'!$K$12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SUMIF([3]Statements!$A$5:$A$1305,$A$3,[3]Statements!$BW$5:$BW$1305)</f>
        <v>0</v>
      </c>
      <c r="Q8" s="33"/>
    </row>
    <row r="9" spans="1:17" x14ac:dyDescent="0.2">
      <c r="A9" t="s">
        <v>6</v>
      </c>
      <c r="B9" s="41">
        <f>SUMIF([4]Statements!$A$5:$A$1305,$A$3,[4]Statements!$DB$5:$DB$1305)-0.5</f>
        <v>0.19900000531924888</v>
      </c>
      <c r="C9" s="43"/>
      <c r="D9" s="41">
        <f t="shared" si="0"/>
        <v>0.19900000531924888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f>SUMIF([5]Statements!$A$5:$A$1305,$A$3,[5]Statements!$DB$5:$DB$1305)+1461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f>SUMIF([7]Statements!$A$5:$A$1305,$A$3,[7]Statements!$FF$5:$FF$1305)+8784-215+693766.76+2486+4206.05+1833.23</f>
        <v>4398168.7536479086</v>
      </c>
      <c r="C12" s="41"/>
      <c r="D12" s="41">
        <f>B12-C12</f>
        <v>4398168.7536479086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4398168.7536479086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">
      <c r="A14" t="s">
        <v>44</v>
      </c>
      <c r="B14" s="41">
        <f>SUMIF([9]Statements!$A$5:$A$1305,$A$3,[9]Statements!$CT$5:$CT$1305)-SUMIF([9]Statements!$A$5:$A$1305,$A$3,[9]Statements!$CX$5:$CX$1305)-5</f>
        <v>8383992.7159997728</v>
      </c>
      <c r="C14" s="41"/>
      <c r="D14" s="41">
        <f t="shared" si="0"/>
        <v>8383992.7159997728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8383992.7159997728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">
      <c r="A21" t="s">
        <v>13</v>
      </c>
      <c r="B21" s="41">
        <f>SUMIF([15]Statements!$A$5:$A$1305,$A$3,[15]Statements!$EQ$5:$EQ$1305)-92154</f>
        <v>-9.8578790668398142E-2</v>
      </c>
      <c r="C21" s="41"/>
      <c r="D21" s="41">
        <f t="shared" si="0"/>
        <v>-9.8578790668398142E-2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-9.8578790668398142E-2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SUM(B7:B26)</f>
        <v>95659713.753660023</v>
      </c>
      <c r="C28" s="45">
        <f>SUM(C7:C26)</f>
        <v>0</v>
      </c>
      <c r="D28" s="45">
        <f>SUM(D7:D26)</f>
        <v>95659713.753660023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95659713.753660023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f>+B28+SUM(B30:B31)</f>
        <v>95659713.753660023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95659713.753660023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37272</v>
      </c>
      <c r="M2" s="3"/>
    </row>
    <row r="3" spans="1:17" ht="18" x14ac:dyDescent="0.25">
      <c r="A3" s="5">
        <v>37271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37273</v>
      </c>
      <c r="M2" s="3"/>
    </row>
    <row r="3" spans="1:17" ht="18" x14ac:dyDescent="0.25">
      <c r="A3" s="5">
        <v>37272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37278</v>
      </c>
      <c r="M2" s="3"/>
    </row>
    <row r="3" spans="1:17" ht="18" x14ac:dyDescent="0.25">
      <c r="A3" s="5">
        <v>37277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37279</v>
      </c>
      <c r="M2" s="3"/>
    </row>
    <row r="3" spans="1:17" ht="18" x14ac:dyDescent="0.25">
      <c r="A3" s="5">
        <v>37278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37280</v>
      </c>
      <c r="M2" s="3"/>
    </row>
    <row r="3" spans="1:17" ht="18" x14ac:dyDescent="0.25">
      <c r="A3" s="5">
        <v>37279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D33" sqref="D3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7" sqref="A1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37284</v>
      </c>
      <c r="M2" s="3"/>
    </row>
    <row r="3" spans="1:17" ht="18" x14ac:dyDescent="0.25">
      <c r="A3" s="5">
        <v>37281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37285</v>
      </c>
      <c r="M2" s="3"/>
    </row>
    <row r="3" spans="1:17" ht="18" x14ac:dyDescent="0.25">
      <c r="A3" s="5">
        <v>37284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4399558.0710892277</v>
      </c>
      <c r="C12" s="41"/>
      <c r="D12" s="41">
        <v>4399558.0710892277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4399558.0710892277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95661103.071101338</v>
      </c>
      <c r="C28" s="45">
        <v>0</v>
      </c>
      <c r="D28" s="45">
        <v>95661103.071101338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95661103.071101338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95661103.071101338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95661103.071101338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22" sqref="A2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37286</v>
      </c>
      <c r="M2" s="3"/>
    </row>
    <row r="3" spans="1:17" ht="18" x14ac:dyDescent="0.25">
      <c r="A3" s="5">
        <v>37285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4398168.7536479086</v>
      </c>
      <c r="C12" s="41"/>
      <c r="D12" s="41">
        <v>4398168.7536479086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4398168.7536479086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95659713.753660023</v>
      </c>
      <c r="C28" s="45">
        <v>0</v>
      </c>
      <c r="D28" s="45">
        <v>95659713.753660023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95659713.753660023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95659713.753660023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95659713.753660023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37259</v>
      </c>
      <c r="M2" s="3"/>
    </row>
    <row r="3" spans="1:17" ht="18" x14ac:dyDescent="0.25">
      <c r="A3" s="5">
        <v>37258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37260</v>
      </c>
      <c r="M2" s="3"/>
    </row>
    <row r="3" spans="1:17" ht="18" x14ac:dyDescent="0.25">
      <c r="A3" s="5">
        <v>37259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37263</v>
      </c>
      <c r="M2" s="3"/>
    </row>
    <row r="3" spans="1:17" ht="18" x14ac:dyDescent="0.25">
      <c r="A3" s="5">
        <v>37260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37264</v>
      </c>
      <c r="M2" s="3"/>
    </row>
    <row r="3" spans="1:17" ht="18" x14ac:dyDescent="0.25">
      <c r="A3" s="5">
        <v>37263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37265</v>
      </c>
      <c r="M2" s="3"/>
    </row>
    <row r="3" spans="1:17" ht="18" x14ac:dyDescent="0.25">
      <c r="A3" s="5">
        <v>37264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37266</v>
      </c>
      <c r="M2" s="3"/>
    </row>
    <row r="3" spans="1:17" ht="18" x14ac:dyDescent="0.25">
      <c r="A3" s="5">
        <v>37265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37270</v>
      </c>
      <c r="M2" s="3"/>
    </row>
    <row r="3" spans="1:17" ht="18" x14ac:dyDescent="0.25">
      <c r="A3" s="5">
        <v>37267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37271</v>
      </c>
      <c r="M2" s="3"/>
    </row>
    <row r="3" spans="1:17" ht="18" x14ac:dyDescent="0.25">
      <c r="A3" s="5">
        <v>37270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0128</vt:lpstr>
      <vt:lpstr>0129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2002-01-30T13:49:27Z</cp:lastPrinted>
  <dcterms:created xsi:type="dcterms:W3CDTF">2000-04-03T19:03:47Z</dcterms:created>
  <dcterms:modified xsi:type="dcterms:W3CDTF">2023-09-16T23:38:07Z</dcterms:modified>
</cp:coreProperties>
</file>