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000733-C9DF-4A58-8A16-3404D41FD5CB}" xr6:coauthVersionLast="47" xr6:coauthVersionMax="47" xr10:uidLastSave="{00000000-0000-0000-0000-000000000000}"/>
  <bookViews>
    <workbookView xWindow="-120" yWindow="-120" windowWidth="38640" windowHeight="15720"/>
  </bookViews>
  <sheets>
    <sheet name="Reserve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F8" i="1"/>
  <c r="H8" i="1"/>
  <c r="I8" i="1"/>
  <c r="J8" i="1"/>
  <c r="M8" i="1"/>
  <c r="N8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B22" i="1"/>
  <c r="B24" i="1"/>
  <c r="J24" i="1"/>
  <c r="K24" i="1"/>
  <c r="M24" i="1"/>
  <c r="N24" i="1"/>
  <c r="B27" i="1"/>
  <c r="H27" i="1"/>
  <c r="I27" i="1"/>
  <c r="J27" i="1"/>
  <c r="M27" i="1"/>
  <c r="N27" i="1"/>
  <c r="H28" i="1"/>
  <c r="I28" i="1"/>
  <c r="J28" i="1"/>
  <c r="E29" i="1"/>
  <c r="F29" i="1"/>
  <c r="H29" i="1"/>
  <c r="I29" i="1"/>
  <c r="J29" i="1"/>
  <c r="K29" i="1"/>
  <c r="L29" i="1"/>
  <c r="M29" i="1"/>
  <c r="N29" i="1"/>
</calcChain>
</file>

<file path=xl/sharedStrings.xml><?xml version="1.0" encoding="utf-8"?>
<sst xmlns="http://schemas.openxmlformats.org/spreadsheetml/2006/main" count="37" uniqueCount="36">
  <si>
    <t>Position as of 6/1/01</t>
  </si>
  <si>
    <t xml:space="preserve">IBM </t>
  </si>
  <si>
    <t xml:space="preserve">New Deals </t>
  </si>
  <si>
    <t>EOP</t>
  </si>
  <si>
    <t>Speiker</t>
  </si>
  <si>
    <t>Sysco</t>
  </si>
  <si>
    <t>Verizon</t>
  </si>
  <si>
    <t xml:space="preserve">Wholesale Hedges as of 6/1/01              (PV MWH) </t>
  </si>
  <si>
    <t xml:space="preserve">DASR Position </t>
  </si>
  <si>
    <t xml:space="preserve">TOTAL </t>
  </si>
  <si>
    <t>Delta P&amp;L Impact</t>
  </si>
  <si>
    <t>Release Reserves($)</t>
  </si>
  <si>
    <t>New Reserves ($)</t>
  </si>
  <si>
    <t>Book Hit ($)</t>
  </si>
  <si>
    <t>Old Adder Mark $/MWH</t>
  </si>
  <si>
    <t>New Adder Mark $/MWH</t>
  </si>
  <si>
    <t>Delta (Adders) $/MWH</t>
  </si>
  <si>
    <t xml:space="preserve">Net Position (PV MWH) </t>
  </si>
  <si>
    <t xml:space="preserve">CA D/A Customers </t>
  </si>
  <si>
    <t>IBM</t>
  </si>
  <si>
    <t>SDG&amp;E</t>
  </si>
  <si>
    <t>Other</t>
  </si>
  <si>
    <t xml:space="preserve">UDC Load     (PV MWH) </t>
  </si>
  <si>
    <t xml:space="preserve">PacTel </t>
  </si>
  <si>
    <t>SubTotal</t>
  </si>
  <si>
    <t>Current Reserves</t>
  </si>
  <si>
    <t>Additional Wholesale Hedges after 6/1/01</t>
  </si>
  <si>
    <t xml:space="preserve">D/A Load          (PV MWH) </t>
  </si>
  <si>
    <t>Home Depot (Total)</t>
  </si>
  <si>
    <t>Pilkington (No volumes )</t>
  </si>
  <si>
    <t>July Liquidations</t>
  </si>
  <si>
    <t xml:space="preserve">Other </t>
  </si>
  <si>
    <t>URM</t>
  </si>
  <si>
    <t>Tricon</t>
  </si>
  <si>
    <t xml:space="preserve">not booked yet </t>
  </si>
  <si>
    <t xml:space="preserve">not taken yet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</si>
</sst>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0" xfId="0" applyNumberFormat="1" applyAlignment="1">
      <alignment wrapText="1"/>
    </xf>
    <xf numFmtId="6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40" fontId="0" fillId="2" borderId="0" xfId="0" applyNumberFormat="1" applyFill="1" applyAlignment="1">
      <alignment horizontal="center"/>
    </xf>
    <xf numFmtId="40" fontId="3" fillId="0" borderId="0" xfId="0" applyNumberFormat="1" applyFont="1"/>
    <xf numFmtId="40" fontId="0" fillId="3" borderId="0" xfId="0" applyNumberFormat="1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1" fillId="0" borderId="1" xfId="0" applyNumberFormat="1" applyFont="1" applyBorder="1"/>
    <xf numFmtId="40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2" fillId="0" borderId="4" xfId="0" applyNumberFormat="1" applyFont="1" applyBorder="1"/>
    <xf numFmtId="38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40" fontId="0" fillId="0" borderId="5" xfId="0" applyNumberFormat="1" applyBorder="1" applyAlignment="1">
      <alignment horizontal="center"/>
    </xf>
    <xf numFmtId="40" fontId="2" fillId="0" borderId="6" xfId="0" applyNumberFormat="1" applyFont="1" applyBorder="1"/>
    <xf numFmtId="38" fontId="0" fillId="0" borderId="7" xfId="0" applyNumberFormat="1" applyBorder="1" applyAlignment="1">
      <alignment horizontal="center"/>
    </xf>
    <xf numFmtId="40" fontId="0" fillId="0" borderId="7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40" fontId="0" fillId="0" borderId="8" xfId="0" applyNumberFormat="1" applyBorder="1" applyAlignment="1">
      <alignment horizontal="center"/>
    </xf>
    <xf numFmtId="40" fontId="0" fillId="2" borderId="9" xfId="0" applyNumberFormat="1" applyFill="1" applyBorder="1"/>
    <xf numFmtId="38" fontId="0" fillId="2" borderId="10" xfId="0" applyNumberFormat="1" applyFill="1" applyBorder="1" applyAlignment="1">
      <alignment horizontal="center"/>
    </xf>
    <xf numFmtId="40" fontId="0" fillId="2" borderId="10" xfId="0" applyNumberFormat="1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11" xfId="0" applyNumberForma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40" fontId="0" fillId="0" borderId="4" xfId="0" applyNumberFormat="1" applyBorder="1"/>
    <xf numFmtId="6" fontId="0" fillId="0" borderId="5" xfId="0" applyNumberFormat="1" applyBorder="1" applyAlignment="1">
      <alignment horizontal="center"/>
    </xf>
    <xf numFmtId="40" fontId="0" fillId="0" borderId="6" xfId="0" applyNumberFormat="1" applyBorder="1"/>
    <xf numFmtId="40" fontId="1" fillId="2" borderId="9" xfId="0" applyNumberFormat="1" applyFont="1" applyFill="1" applyBorder="1"/>
    <xf numFmtId="40" fontId="0" fillId="0" borderId="12" xfId="0" applyNumberFormat="1" applyBorder="1" applyAlignment="1">
      <alignment wrapText="1"/>
    </xf>
    <xf numFmtId="40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2" borderId="15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40" fontId="0" fillId="0" borderId="13" xfId="0" applyNumberFormat="1" applyBorder="1" applyAlignment="1">
      <alignment horizontal="center"/>
    </xf>
    <xf numFmtId="40" fontId="0" fillId="0" borderId="14" xfId="0" applyNumberFormat="1" applyBorder="1" applyAlignment="1">
      <alignment horizontal="center"/>
    </xf>
    <xf numFmtId="40" fontId="0" fillId="2" borderId="15" xfId="0" applyNumberFormat="1" applyFill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2" borderId="15" xfId="0" applyNumberFormat="1" applyFill="1" applyBorder="1" applyAlignment="1">
      <alignment horizontal="center"/>
    </xf>
    <xf numFmtId="44" fontId="0" fillId="2" borderId="10" xfId="0" applyNumberFormat="1" applyFill="1" applyBorder="1" applyAlignment="1">
      <alignment horizontal="center"/>
    </xf>
    <xf numFmtId="44" fontId="0" fillId="2" borderId="15" xfId="0" applyNumberFormat="1" applyFill="1" applyBorder="1" applyAlignment="1">
      <alignment horizontal="center"/>
    </xf>
    <xf numFmtId="42" fontId="0" fillId="2" borderId="15" xfId="0" applyNumberFormat="1" applyFill="1" applyBorder="1" applyAlignment="1">
      <alignment horizontal="center"/>
    </xf>
    <xf numFmtId="42" fontId="0" fillId="2" borderId="10" xfId="0" applyNumberFormat="1" applyFill="1" applyBorder="1" applyAlignment="1">
      <alignment horizontal="center"/>
    </xf>
    <xf numFmtId="42" fontId="0" fillId="2" borderId="11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pane xSplit="1" topLeftCell="B1" activePane="topRight" state="frozen"/>
      <selection pane="topRight" activeCell="C19" sqref="C19"/>
    </sheetView>
  </sheetViews>
  <sheetFormatPr defaultRowHeight="12.75" x14ac:dyDescent="0.2"/>
  <cols>
    <col min="1" max="1" width="22.140625" style="2" customWidth="1"/>
    <col min="2" max="2" width="16.85546875" style="2" customWidth="1"/>
    <col min="3" max="3" width="14.5703125" style="2" customWidth="1"/>
    <col min="4" max="5" width="16" style="2" customWidth="1"/>
    <col min="6" max="6" width="14.140625" style="2" customWidth="1"/>
    <col min="7" max="7" width="9.42578125" style="2" bestFit="1" customWidth="1"/>
    <col min="8" max="8" width="10.140625" style="2" customWidth="1"/>
    <col min="9" max="9" width="9.42578125" style="2" bestFit="1" customWidth="1"/>
    <col min="10" max="10" width="16.5703125" style="2" bestFit="1" customWidth="1"/>
    <col min="11" max="11" width="17.7109375" style="2" customWidth="1"/>
    <col min="12" max="12" width="17.42578125" style="2" customWidth="1"/>
    <col min="13" max="13" width="15" style="2" bestFit="1" customWidth="1"/>
    <col min="14" max="14" width="15.5703125" style="2" bestFit="1" customWidth="1"/>
    <col min="15" max="16384" width="9.140625" style="2"/>
  </cols>
  <sheetData>
    <row r="1" spans="1:22" ht="51.75" thickBot="1" x14ac:dyDescent="0.25">
      <c r="A1" s="3"/>
      <c r="B1" s="34" t="s">
        <v>27</v>
      </c>
      <c r="C1" s="3" t="s">
        <v>22</v>
      </c>
      <c r="D1" s="34" t="s">
        <v>7</v>
      </c>
      <c r="E1" s="3" t="s">
        <v>26</v>
      </c>
      <c r="F1" s="34" t="s">
        <v>17</v>
      </c>
      <c r="G1" s="3" t="s">
        <v>14</v>
      </c>
      <c r="H1" s="34" t="s">
        <v>15</v>
      </c>
      <c r="I1" s="3" t="s">
        <v>16</v>
      </c>
      <c r="J1" s="34" t="s">
        <v>10</v>
      </c>
      <c r="K1" s="3" t="s">
        <v>25</v>
      </c>
      <c r="L1" s="34" t="s">
        <v>11</v>
      </c>
      <c r="M1" s="3" t="s">
        <v>12</v>
      </c>
      <c r="N1" s="3" t="s">
        <v>13</v>
      </c>
      <c r="O1" s="3"/>
      <c r="P1" s="3"/>
      <c r="Q1" s="3"/>
      <c r="R1" s="3"/>
      <c r="S1" s="3"/>
      <c r="T1" s="3"/>
      <c r="U1" s="3"/>
      <c r="V1" s="3"/>
    </row>
    <row r="2" spans="1:22" x14ac:dyDescent="0.2">
      <c r="A2" s="10" t="s">
        <v>0</v>
      </c>
      <c r="B2" s="35"/>
      <c r="C2" s="11"/>
      <c r="D2" s="35"/>
      <c r="E2" s="11"/>
      <c r="F2" s="35"/>
      <c r="G2" s="11"/>
      <c r="H2" s="35"/>
      <c r="I2" s="11"/>
      <c r="J2" s="44"/>
      <c r="K2" s="12"/>
      <c r="L2" s="44"/>
      <c r="M2" s="44"/>
      <c r="N2" s="13"/>
      <c r="O2" s="1"/>
    </row>
    <row r="3" spans="1:22" x14ac:dyDescent="0.2">
      <c r="A3" s="14" t="s">
        <v>19</v>
      </c>
      <c r="B3" s="36">
        <v>-2352514</v>
      </c>
      <c r="C3" s="15"/>
      <c r="D3" s="36"/>
      <c r="E3" s="15"/>
      <c r="F3" s="36"/>
      <c r="G3" s="16"/>
      <c r="H3" s="41"/>
      <c r="I3" s="16"/>
      <c r="J3" s="45"/>
      <c r="K3" s="17"/>
      <c r="L3" s="45"/>
      <c r="M3" s="45"/>
      <c r="N3" s="18"/>
      <c r="O3" s="1"/>
    </row>
    <row r="4" spans="1:22" x14ac:dyDescent="0.2">
      <c r="A4" s="14" t="s">
        <v>20</v>
      </c>
      <c r="B4" s="36">
        <v>-2422962</v>
      </c>
      <c r="C4" s="15"/>
      <c r="D4" s="36"/>
      <c r="E4" s="15"/>
      <c r="F4" s="36"/>
      <c r="G4" s="16"/>
      <c r="H4" s="41"/>
      <c r="I4" s="16"/>
      <c r="J4" s="45"/>
      <c r="K4" s="17"/>
      <c r="L4" s="45"/>
      <c r="M4" s="45"/>
      <c r="N4" s="18"/>
      <c r="O4" s="1"/>
    </row>
    <row r="5" spans="1:22" x14ac:dyDescent="0.2">
      <c r="A5" s="14" t="s">
        <v>32</v>
      </c>
      <c r="B5" s="36">
        <v>-1691339</v>
      </c>
      <c r="C5" s="15"/>
      <c r="D5" s="36"/>
      <c r="E5" s="15"/>
      <c r="F5" s="36"/>
      <c r="G5" s="16"/>
      <c r="H5" s="41"/>
      <c r="I5" s="16"/>
      <c r="J5" s="45"/>
      <c r="K5" s="17"/>
      <c r="L5" s="45"/>
      <c r="M5" s="45"/>
      <c r="N5" s="18"/>
      <c r="O5" s="1"/>
    </row>
    <row r="6" spans="1:22" x14ac:dyDescent="0.2">
      <c r="A6" s="14" t="s">
        <v>21</v>
      </c>
      <c r="B6" s="36">
        <v>-423365</v>
      </c>
      <c r="C6" s="15"/>
      <c r="D6" s="36"/>
      <c r="E6" s="15"/>
      <c r="F6" s="36"/>
      <c r="G6" s="16"/>
      <c r="H6" s="41"/>
      <c r="I6" s="16"/>
      <c r="J6" s="45"/>
      <c r="K6" s="17"/>
      <c r="L6" s="45"/>
      <c r="M6" s="45"/>
      <c r="N6" s="18"/>
      <c r="O6" s="1"/>
    </row>
    <row r="7" spans="1:22" ht="13.5" thickBot="1" x14ac:dyDescent="0.25">
      <c r="A7" s="19"/>
      <c r="B7" s="37"/>
      <c r="C7" s="20"/>
      <c r="D7" s="37"/>
      <c r="E7" s="20"/>
      <c r="F7" s="37"/>
      <c r="G7" s="21"/>
      <c r="H7" s="42"/>
      <c r="I7" s="21"/>
      <c r="J7" s="46"/>
      <c r="K7" s="22"/>
      <c r="L7" s="46"/>
      <c r="M7" s="46"/>
      <c r="N7" s="23"/>
      <c r="O7" s="1"/>
    </row>
    <row r="8" spans="1:22" ht="13.5" thickBot="1" x14ac:dyDescent="0.25">
      <c r="A8" s="24" t="s">
        <v>24</v>
      </c>
      <c r="B8" s="38">
        <f>SUM(B3:B6)</f>
        <v>-6890180</v>
      </c>
      <c r="C8" s="25">
        <v>-11056617</v>
      </c>
      <c r="D8" s="38">
        <v>8509042</v>
      </c>
      <c r="E8" s="25"/>
      <c r="F8" s="38">
        <f>D8+B8</f>
        <v>1618862</v>
      </c>
      <c r="G8" s="26">
        <v>3.24</v>
      </c>
      <c r="H8" s="43">
        <f>H31</f>
        <v>12.5</v>
      </c>
      <c r="I8" s="26">
        <f>H8-G8</f>
        <v>9.26</v>
      </c>
      <c r="J8" s="47">
        <f>B8*I8</f>
        <v>-63803066.799999997</v>
      </c>
      <c r="K8" s="27">
        <v>0</v>
      </c>
      <c r="L8" s="47">
        <v>0</v>
      </c>
      <c r="M8" s="47">
        <f>K8-L8</f>
        <v>0</v>
      </c>
      <c r="N8" s="28">
        <f>J8+L8</f>
        <v>-63803066.799999997</v>
      </c>
      <c r="O8" s="1"/>
    </row>
    <row r="9" spans="1:22" x14ac:dyDescent="0.2">
      <c r="B9" s="36"/>
      <c r="C9" s="5"/>
      <c r="D9" s="36"/>
      <c r="E9" s="5"/>
      <c r="F9" s="36"/>
      <c r="G9" s="1"/>
      <c r="H9" s="41"/>
      <c r="I9" s="1"/>
      <c r="J9" s="45"/>
      <c r="K9" s="4"/>
      <c r="L9" s="45"/>
      <c r="M9" s="45"/>
      <c r="N9" s="1"/>
      <c r="O9" s="1"/>
    </row>
    <row r="10" spans="1:22" ht="13.5" thickBot="1" x14ac:dyDescent="0.25">
      <c r="B10" s="36"/>
      <c r="C10" s="5"/>
      <c r="D10" s="36"/>
      <c r="E10" s="5"/>
      <c r="F10" s="36"/>
      <c r="G10" s="1"/>
      <c r="H10" s="41"/>
      <c r="I10" s="1"/>
      <c r="J10" s="45"/>
      <c r="K10" s="4"/>
      <c r="L10" s="45"/>
      <c r="M10" s="45"/>
      <c r="N10" s="1"/>
      <c r="O10" s="1"/>
    </row>
    <row r="11" spans="1:22" x14ac:dyDescent="0.2">
      <c r="A11" s="10" t="s">
        <v>2</v>
      </c>
      <c r="B11" s="39"/>
      <c r="C11" s="29"/>
      <c r="D11" s="39"/>
      <c r="E11" s="29"/>
      <c r="F11" s="39"/>
      <c r="G11" s="11"/>
      <c r="H11" s="35"/>
      <c r="I11" s="11"/>
      <c r="J11" s="44"/>
      <c r="K11" s="12"/>
      <c r="L11" s="44"/>
      <c r="M11" s="44"/>
      <c r="N11" s="13"/>
      <c r="O11" s="1"/>
    </row>
    <row r="12" spans="1:22" x14ac:dyDescent="0.2">
      <c r="A12" s="30" t="s">
        <v>28</v>
      </c>
      <c r="B12" s="40">
        <v>-669661</v>
      </c>
      <c r="C12" s="15"/>
      <c r="D12" s="36"/>
      <c r="E12" s="15"/>
      <c r="F12" s="36"/>
      <c r="G12" s="16">
        <v>3.24</v>
      </c>
      <c r="H12" s="41">
        <f>H31</f>
        <v>12.5</v>
      </c>
      <c r="I12" s="16">
        <f t="shared" ref="I12:I20" si="0">H12-G12</f>
        <v>9.26</v>
      </c>
      <c r="J12" s="45">
        <f t="shared" ref="J12:J20" si="1">B12*I12</f>
        <v>-6201060.8599999994</v>
      </c>
      <c r="K12" s="17">
        <v>7426790</v>
      </c>
      <c r="L12" s="45"/>
      <c r="M12" s="45"/>
      <c r="N12" s="31"/>
      <c r="O12" s="1"/>
    </row>
    <row r="13" spans="1:22" x14ac:dyDescent="0.2">
      <c r="A13" s="30" t="s">
        <v>29</v>
      </c>
      <c r="B13" s="40">
        <v>0</v>
      </c>
      <c r="C13" s="15"/>
      <c r="D13" s="36"/>
      <c r="E13" s="15"/>
      <c r="F13" s="36"/>
      <c r="G13" s="16">
        <v>3.24</v>
      </c>
      <c r="H13" s="41">
        <f>H31</f>
        <v>12.5</v>
      </c>
      <c r="I13" s="16">
        <f>H13-G13</f>
        <v>9.26</v>
      </c>
      <c r="J13" s="45">
        <f t="shared" si="1"/>
        <v>0</v>
      </c>
      <c r="K13" s="17">
        <v>717484</v>
      </c>
      <c r="L13" s="45"/>
      <c r="M13" s="45"/>
      <c r="N13" s="31"/>
      <c r="O13" s="1"/>
    </row>
    <row r="14" spans="1:22" x14ac:dyDescent="0.2">
      <c r="A14" s="30" t="s">
        <v>4</v>
      </c>
      <c r="B14" s="36">
        <v>-681445</v>
      </c>
      <c r="C14" s="15"/>
      <c r="D14" s="36"/>
      <c r="E14" s="15"/>
      <c r="F14" s="36"/>
      <c r="G14" s="16">
        <v>3.24</v>
      </c>
      <c r="H14" s="41">
        <f>H31</f>
        <v>12.5</v>
      </c>
      <c r="I14" s="16">
        <f t="shared" si="0"/>
        <v>9.26</v>
      </c>
      <c r="J14" s="45">
        <f t="shared" si="1"/>
        <v>-6310180.7000000002</v>
      </c>
      <c r="K14" s="17">
        <v>26904603</v>
      </c>
      <c r="L14" s="45"/>
      <c r="M14" s="45"/>
      <c r="N14" s="31"/>
      <c r="O14" s="1"/>
    </row>
    <row r="15" spans="1:22" x14ac:dyDescent="0.2">
      <c r="A15" s="30" t="s">
        <v>5</v>
      </c>
      <c r="B15" s="40">
        <v>-391358</v>
      </c>
      <c r="C15" s="15"/>
      <c r="D15" s="36"/>
      <c r="E15" s="15"/>
      <c r="F15" s="36"/>
      <c r="G15" s="16">
        <v>3.24</v>
      </c>
      <c r="H15" s="41">
        <f>H31</f>
        <v>12.5</v>
      </c>
      <c r="I15" s="16">
        <f t="shared" si="0"/>
        <v>9.26</v>
      </c>
      <c r="J15" s="45">
        <f t="shared" si="1"/>
        <v>-3623975.08</v>
      </c>
      <c r="K15" s="17">
        <v>10357638</v>
      </c>
      <c r="L15" s="45"/>
      <c r="M15" s="45"/>
      <c r="N15" s="31"/>
      <c r="O15" s="1"/>
    </row>
    <row r="16" spans="1:22" x14ac:dyDescent="0.2">
      <c r="A16" s="30" t="s">
        <v>6</v>
      </c>
      <c r="B16" s="36">
        <v>-722311</v>
      </c>
      <c r="C16" s="15"/>
      <c r="D16" s="36"/>
      <c r="E16" s="15"/>
      <c r="F16" s="36"/>
      <c r="G16" s="16">
        <v>3.24</v>
      </c>
      <c r="H16" s="41">
        <f>H31</f>
        <v>12.5</v>
      </c>
      <c r="I16" s="16">
        <f t="shared" si="0"/>
        <v>9.26</v>
      </c>
      <c r="J16" s="45">
        <f t="shared" si="1"/>
        <v>-6688599.8599999994</v>
      </c>
      <c r="K16" s="17">
        <v>15014785</v>
      </c>
      <c r="L16" s="45"/>
      <c r="M16" s="45"/>
      <c r="N16" s="31"/>
      <c r="O16" s="1"/>
    </row>
    <row r="17" spans="1:15" x14ac:dyDescent="0.2">
      <c r="A17" s="30" t="s">
        <v>1</v>
      </c>
      <c r="B17" s="36">
        <v>-177417</v>
      </c>
      <c r="C17" s="15"/>
      <c r="D17" s="36"/>
      <c r="E17" s="15"/>
      <c r="F17" s="36"/>
      <c r="G17" s="16">
        <v>3.24</v>
      </c>
      <c r="H17" s="41">
        <f>H31</f>
        <v>12.5</v>
      </c>
      <c r="I17" s="16">
        <f t="shared" si="0"/>
        <v>9.26</v>
      </c>
      <c r="J17" s="45">
        <f t="shared" si="1"/>
        <v>-1642881.42</v>
      </c>
      <c r="K17" s="17">
        <v>4477098</v>
      </c>
      <c r="L17" s="45"/>
      <c r="M17" s="45"/>
      <c r="N17" s="31"/>
      <c r="O17" s="1"/>
    </row>
    <row r="18" spans="1:15" x14ac:dyDescent="0.2">
      <c r="A18" s="30" t="s">
        <v>23</v>
      </c>
      <c r="B18" s="36">
        <v>-3589039</v>
      </c>
      <c r="C18" s="15"/>
      <c r="D18" s="36"/>
      <c r="E18" s="15"/>
      <c r="F18" s="36"/>
      <c r="G18" s="16">
        <v>3.24</v>
      </c>
      <c r="H18" s="41">
        <f>H31</f>
        <v>12.5</v>
      </c>
      <c r="I18" s="16">
        <f t="shared" si="0"/>
        <v>9.26</v>
      </c>
      <c r="J18" s="45">
        <f t="shared" si="1"/>
        <v>-33234501.140000001</v>
      </c>
      <c r="K18" s="17">
        <v>37885688</v>
      </c>
      <c r="L18" s="45"/>
      <c r="M18" s="45"/>
      <c r="N18" s="31"/>
      <c r="O18" s="1"/>
    </row>
    <row r="19" spans="1:15" x14ac:dyDescent="0.2">
      <c r="A19" s="30" t="s">
        <v>3</v>
      </c>
      <c r="B19" s="40">
        <v>-907396</v>
      </c>
      <c r="C19" s="15"/>
      <c r="D19" s="36"/>
      <c r="E19" s="15"/>
      <c r="F19" s="36"/>
      <c r="G19" s="16">
        <v>3.24</v>
      </c>
      <c r="H19" s="41">
        <f>H31</f>
        <v>12.5</v>
      </c>
      <c r="I19" s="16">
        <f t="shared" si="0"/>
        <v>9.26</v>
      </c>
      <c r="J19" s="45">
        <f t="shared" si="1"/>
        <v>-8402486.959999999</v>
      </c>
      <c r="K19" s="17">
        <v>21624608</v>
      </c>
      <c r="L19" s="45"/>
      <c r="M19" s="45"/>
      <c r="N19" s="31"/>
      <c r="O19" s="1"/>
    </row>
    <row r="20" spans="1:15" x14ac:dyDescent="0.2">
      <c r="A20" s="30" t="s">
        <v>33</v>
      </c>
      <c r="B20" s="40">
        <v>0</v>
      </c>
      <c r="C20" s="15"/>
      <c r="D20" s="36"/>
      <c r="E20" s="15"/>
      <c r="F20" s="36"/>
      <c r="G20" s="16">
        <v>3.24</v>
      </c>
      <c r="H20" s="41">
        <f>H31</f>
        <v>12.5</v>
      </c>
      <c r="I20" s="16">
        <f t="shared" si="0"/>
        <v>9.26</v>
      </c>
      <c r="J20" s="45">
        <f t="shared" si="1"/>
        <v>0</v>
      </c>
      <c r="K20" s="53">
        <v>1673983</v>
      </c>
      <c r="L20" s="45"/>
      <c r="M20" s="45"/>
      <c r="N20" s="31"/>
      <c r="O20" s="1"/>
    </row>
    <row r="21" spans="1:15" x14ac:dyDescent="0.2">
      <c r="A21" s="30" t="s">
        <v>30</v>
      </c>
      <c r="B21" s="40">
        <v>744479</v>
      </c>
      <c r="C21" s="15"/>
      <c r="D21" s="36"/>
      <c r="E21" s="15"/>
      <c r="F21" s="36"/>
      <c r="G21" s="16"/>
      <c r="H21" s="41"/>
      <c r="I21" s="16"/>
      <c r="J21" s="45"/>
      <c r="K21" s="17"/>
      <c r="L21" s="45"/>
      <c r="M21" s="45"/>
      <c r="N21" s="31"/>
      <c r="O21" s="1"/>
    </row>
    <row r="22" spans="1:15" x14ac:dyDescent="0.2">
      <c r="A22" s="30" t="s">
        <v>31</v>
      </c>
      <c r="B22" s="40">
        <f>SUM(B29:C29)-SUM(B8:C21)</f>
        <v>54185</v>
      </c>
      <c r="C22" s="15"/>
      <c r="D22" s="36"/>
      <c r="E22" s="15"/>
      <c r="F22" s="36"/>
      <c r="G22" s="16"/>
      <c r="H22" s="41"/>
      <c r="I22" s="16"/>
      <c r="J22" s="45"/>
      <c r="K22" s="17"/>
      <c r="L22" s="45"/>
      <c r="M22" s="45"/>
      <c r="N22" s="31"/>
      <c r="O22" s="1"/>
    </row>
    <row r="23" spans="1:15" ht="13.5" thickBot="1" x14ac:dyDescent="0.25">
      <c r="A23" s="32"/>
      <c r="B23" s="37"/>
      <c r="C23" s="20"/>
      <c r="D23" s="37"/>
      <c r="E23" s="20"/>
      <c r="F23" s="37"/>
      <c r="G23" s="21"/>
      <c r="H23" s="42"/>
      <c r="I23" s="21"/>
      <c r="J23" s="46"/>
      <c r="K23" s="22"/>
      <c r="L23" s="46"/>
      <c r="M23" s="46"/>
      <c r="N23" s="23"/>
      <c r="O23" s="1"/>
    </row>
    <row r="24" spans="1:15" ht="13.5" thickBot="1" x14ac:dyDescent="0.25">
      <c r="A24" s="24" t="s">
        <v>24</v>
      </c>
      <c r="B24" s="38">
        <f>SUM(B12:B22)</f>
        <v>-6339963</v>
      </c>
      <c r="C24" s="25"/>
      <c r="D24" s="38"/>
      <c r="E24" s="25">
        <v>1790806</v>
      </c>
      <c r="F24" s="38"/>
      <c r="G24" s="26"/>
      <c r="H24" s="43"/>
      <c r="I24" s="26"/>
      <c r="J24" s="47">
        <f>SUM(J12:J19)</f>
        <v>-66103686.020000003</v>
      </c>
      <c r="K24" s="27">
        <f>SUM(K12:K20)</f>
        <v>126082677</v>
      </c>
      <c r="L24" s="47">
        <v>66103686.020000003</v>
      </c>
      <c r="M24" s="47">
        <f>K24-L24</f>
        <v>59978990.979999997</v>
      </c>
      <c r="N24" s="28">
        <f>J24+L24</f>
        <v>0</v>
      </c>
      <c r="O24" s="1"/>
    </row>
    <row r="25" spans="1:15" ht="13.5" thickBot="1" x14ac:dyDescent="0.25">
      <c r="B25" s="36"/>
      <c r="C25" s="5"/>
      <c r="D25" s="36"/>
      <c r="E25" s="5"/>
      <c r="F25" s="36"/>
      <c r="G25" s="1"/>
      <c r="H25" s="41"/>
      <c r="I25" s="1"/>
      <c r="J25" s="45"/>
      <c r="K25" s="4"/>
      <c r="L25" s="45"/>
      <c r="M25" s="45"/>
      <c r="N25" s="1"/>
      <c r="O25" s="1"/>
    </row>
    <row r="26" spans="1:15" x14ac:dyDescent="0.2">
      <c r="A26" s="10" t="s">
        <v>8</v>
      </c>
      <c r="B26" s="39"/>
      <c r="C26" s="29"/>
      <c r="D26" s="39"/>
      <c r="E26" s="29"/>
      <c r="F26" s="39"/>
      <c r="G26" s="11"/>
      <c r="H26" s="35"/>
      <c r="I26" s="11"/>
      <c r="J26" s="44"/>
      <c r="K26" s="12"/>
      <c r="L26" s="44"/>
      <c r="M26" s="44"/>
      <c r="N26" s="13"/>
      <c r="O26" s="1"/>
    </row>
    <row r="27" spans="1:15" x14ac:dyDescent="0.2">
      <c r="A27" s="30" t="s">
        <v>18</v>
      </c>
      <c r="B27" s="36">
        <f>C8-C29</f>
        <v>-10880312</v>
      </c>
      <c r="C27" s="15"/>
      <c r="D27" s="36"/>
      <c r="E27" s="15"/>
      <c r="F27" s="36"/>
      <c r="G27" s="16">
        <v>3.24</v>
      </c>
      <c r="H27" s="41">
        <f>H31</f>
        <v>12.5</v>
      </c>
      <c r="I27" s="16">
        <f>H27-G27</f>
        <v>9.26</v>
      </c>
      <c r="J27" s="45">
        <f>B27*I27</f>
        <v>-100751689.12</v>
      </c>
      <c r="K27" s="17">
        <v>75000000</v>
      </c>
      <c r="L27" s="45">
        <v>75000000</v>
      </c>
      <c r="M27" s="45">
        <f>K27-L27</f>
        <v>0</v>
      </c>
      <c r="N27" s="31">
        <f>J27+L27</f>
        <v>-25751689.120000005</v>
      </c>
      <c r="O27" s="1"/>
    </row>
    <row r="28" spans="1:15" ht="13.5" thickBot="1" x14ac:dyDescent="0.25">
      <c r="A28" s="32"/>
      <c r="B28" s="37"/>
      <c r="C28" s="20"/>
      <c r="D28" s="37"/>
      <c r="E28" s="20"/>
      <c r="F28" s="37"/>
      <c r="G28" s="21">
        <v>3.24</v>
      </c>
      <c r="H28" s="42">
        <f>H31</f>
        <v>12.5</v>
      </c>
      <c r="I28" s="21">
        <f>H28-G28</f>
        <v>9.26</v>
      </c>
      <c r="J28" s="46">
        <f>B28*I28</f>
        <v>0</v>
      </c>
      <c r="K28" s="22"/>
      <c r="L28" s="46"/>
      <c r="M28" s="46"/>
      <c r="N28" s="23"/>
      <c r="O28" s="1"/>
    </row>
    <row r="29" spans="1:15" ht="13.5" thickBot="1" x14ac:dyDescent="0.25">
      <c r="A29" s="33" t="s">
        <v>9</v>
      </c>
      <c r="B29" s="38">
        <v>-24110455</v>
      </c>
      <c r="C29" s="25">
        <v>-176305</v>
      </c>
      <c r="D29" s="38"/>
      <c r="E29" s="25">
        <f>D8+E24</f>
        <v>10299848</v>
      </c>
      <c r="F29" s="38">
        <f>B29+E29</f>
        <v>-13810607</v>
      </c>
      <c r="G29" s="48">
        <v>3.24</v>
      </c>
      <c r="H29" s="49">
        <f>H31</f>
        <v>12.5</v>
      </c>
      <c r="I29" s="48">
        <f>H29-G29</f>
        <v>9.26</v>
      </c>
      <c r="J29" s="50">
        <f>B29*I29</f>
        <v>-223262813.29999998</v>
      </c>
      <c r="K29" s="51">
        <f>SUM(K24:K27)</f>
        <v>201082677</v>
      </c>
      <c r="L29" s="50">
        <f>SUM(L2:L28)</f>
        <v>141103686.02000001</v>
      </c>
      <c r="M29" s="50">
        <f>K29-L29</f>
        <v>59978990.979999989</v>
      </c>
      <c r="N29" s="52">
        <f>J29+L29</f>
        <v>-82159127.279999971</v>
      </c>
      <c r="O29" s="1"/>
    </row>
    <row r="30" spans="1:15" x14ac:dyDescent="0.2">
      <c r="A30" s="7"/>
      <c r="B30" s="5"/>
      <c r="C30" s="5"/>
      <c r="D30" s="5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B31" s="1"/>
      <c r="C31" s="1"/>
      <c r="D31" s="1"/>
      <c r="E31" s="1"/>
      <c r="F31" s="1"/>
      <c r="G31" s="1"/>
      <c r="H31" s="6">
        <v>12.5</v>
      </c>
      <c r="I31" s="1"/>
      <c r="J31" s="1"/>
      <c r="K31" s="8" t="s">
        <v>34</v>
      </c>
      <c r="L31" s="9" t="s">
        <v>35</v>
      </c>
      <c r="M31" s="1"/>
      <c r="N31" s="1"/>
      <c r="O31" s="1"/>
    </row>
    <row r="32" spans="1:1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phoneticPr fontId="0" type="noConversion"/>
  <pageMargins left="0.75" right="0.75" top="1" bottom="1" header="0.5" footer="0.5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nbresnan</dc:creator>
  <cp:lastModifiedBy>Jan Havlíček</cp:lastModifiedBy>
  <cp:lastPrinted>2001-07-18T01:00:44Z</cp:lastPrinted>
  <dcterms:created xsi:type="dcterms:W3CDTF">2001-07-13T13:16:21Z</dcterms:created>
  <dcterms:modified xsi:type="dcterms:W3CDTF">2023-09-16T23:40:11Z</dcterms:modified>
</cp:coreProperties>
</file>