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32CE0A-C8EE-49A5-BA82-CAD7D99B42B8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<sst xmlns="http://schemas.openxmlformats.org/spreadsheetml/2006/main" count="354" uniqueCount="125">
  <si>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</si>
  <si>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</si>
  <si>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</si>
  <si>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</si>
  <si>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</si>
  <si>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</si>
  <si>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</si>
  <si>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</si>
  <si>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</si>
  <si>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</si>
  <si>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</si>
  <si>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</si>
  <si>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</si>
  <si>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</si>
  <si>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</si>
  <si>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</si>
  <si>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</si>
  <si>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</si>
  <si>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</si>
  <si>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</si>
  <si>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</si>
  <si>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</si>
  <si>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</si>
  <si>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</si>
  <si>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</si>
  <si>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</si>
  <si>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</si>
  <si>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</si>
  <si>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</si>
  <si>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</si>
  <si>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</si>
  <si>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</si>
  <si>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</si>
  <si>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</si>
  <si>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</si>
  <si>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</si>
  <si>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</si>
  <si>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</si>
  <si>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</si>
  <si>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</si>
  <si>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</si>
  <si>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</si>
  <si>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</si>
  <si>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</si>
  <si>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</si>
  <si>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</si>
  <si>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</si>
  <si>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</si>
  <si>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</si>
  <si>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</si>
  <si>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</si>
  <si>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</si>
  <si>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</si>
  <si>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</si>
  <si>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</si>
  <si>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</si>
  <si>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</si>
  <si>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</si>
  <si>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</si>
  <si>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</si>
  <si>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</si>
  <si>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</si>
  <si>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</si>
  <si>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</si>
  <si>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</si>
  <si>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</si>
  <si>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</si>
  <si>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</si>
  <si>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</si>
  <si>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</si>
  <si>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</si>
  <si>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</si>
  <si>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</si>
  <si>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</si>
  <si>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</si>
  <si>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</si>
  <si>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</si>
  <si>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</si>
  <si>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</si>
  <si>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</si>
  <si>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</si>
  <si>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</si>
  <si>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</si>
  <si>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</si>
  <si>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</si>
  <si>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</si>
  <si>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</si>
  <si>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</si>
  <si>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</si>
  <si>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</si>
  <si>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</si>
  <si>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</si>
  <si>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</si>
  <si>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</si>
  <si>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</si>
  <si>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</si>
  <si>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</si>
  <si>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</si>
  <si>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</si>
  <si>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</si>
  <si>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</si>
  <si>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</si>
  <si>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</si>
  <si>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</si>
  <si>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</si>
  <si>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</si>
  <si>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</si>
  <si>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</si>
  <si>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062000</t>
  </si>
  <si>
    <t>Schwarz</t>
  </si>
  <si>
    <t>Stephen, P.</t>
  </si>
  <si>
    <t>Director</t>
  </si>
  <si>
    <t>489-58-6182</t>
  </si>
  <si>
    <t>0413</t>
  </si>
  <si>
    <t>EB2126</t>
  </si>
  <si>
    <t>853-3179</t>
  </si>
  <si>
    <t>L</t>
  </si>
  <si>
    <t>Café Montrose - SAP Training</t>
  </si>
  <si>
    <t>Lisa Cousino, Stephen Schwarz</t>
  </si>
  <si>
    <t>Jill Vogelfang, Stephen Schwarz</t>
  </si>
  <si>
    <t>Ninfas Allen Center - SAP</t>
  </si>
  <si>
    <t>Melissa White, Ken Harmon, Regan Smith,</t>
  </si>
  <si>
    <t>Stephen Schwarz</t>
  </si>
  <si>
    <t>52003500</t>
  </si>
  <si>
    <t>C.008204.22.05.01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</si>
</sst>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415A56A4-3F50-F00B-A078-30FAA039BF6E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FB9672B7-6076-C907-660D-C0373DAE562B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60A105EA-B1C1-CCBD-34ED-FC3822600A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1126CACF-3E27-9DFF-C3F4-07CE2B0DBA43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7FA1D462-2517-3041-C12E-55ED230400C9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65C4D98F-F18C-BAEF-3071-C31463E6126C}"/>
            </a:ext>
          </a:extLst>
        </xdr:cNvPr>
        <xdr:cNvSpPr>
          <a:spLocks noChangeShapeType="1"/>
        </xdr:cNvSpPr>
      </xdr:nvSpPr>
      <xdr:spPr bwMode="auto">
        <a:xfrm>
          <a:off x="1343025" y="1093470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600075</xdr:colOff>
      <xdr:row>42</xdr:row>
      <xdr:rowOff>152400</xdr:rowOff>
    </xdr:from>
    <xdr:to>
      <xdr:col>8</xdr:col>
      <xdr:colOff>9525</xdr:colOff>
      <xdr:row>42</xdr:row>
      <xdr:rowOff>152400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4825FE96-0D9E-549F-1C17-F006CD13A0B6}"/>
            </a:ext>
          </a:extLst>
        </xdr:cNvPr>
        <xdr:cNvSpPr>
          <a:spLocks noChangeShapeType="1"/>
        </xdr:cNvSpPr>
      </xdr:nvSpPr>
      <xdr:spPr bwMode="auto">
        <a:xfrm flipH="1">
          <a:off x="3838575" y="10934700"/>
          <a:ext cx="1724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EF2B0FB0-1E82-0400-1A7D-924E48982922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29F68C2A-F0C8-A174-BB87-8D192209F4B6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C86847B6-6EA4-E2DB-16E3-CF4C7DCE3ACB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8E12E000-6DD4-3A7B-7D74-979D9857BDA0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5C2E1DE7-EF80-DFAA-C843-BFB83D09B88B}"/>
            </a:ext>
          </a:extLst>
        </xdr:cNvPr>
        <xdr:cNvSpPr>
          <a:spLocks noChangeShapeType="1"/>
        </xdr:cNvSpPr>
      </xdr:nvSpPr>
      <xdr:spPr bwMode="auto">
        <a:xfrm>
          <a:off x="1724025" y="12506325"/>
          <a:ext cx="4362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5C944C3E-E7F3-3047-9AA0-0133BA40E1C1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80FA5F51-DC04-DB30-8340-C437A95C5734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F8BFFD0A-5D5D-64F5-BD27-6345ACA9DC16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9D9FCC78-83D0-20D3-D515-D6AAE6197072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>
          <a:extLst>
            <a:ext uri="{FF2B5EF4-FFF2-40B4-BE49-F238E27FC236}">
              <a16:creationId xmlns:a16="http://schemas.microsoft.com/office/drawing/2014/main" id="{4F8D5E31-B8E1-3B2D-7463-E91FF8B19DD8}"/>
            </a:ext>
          </a:extLst>
        </xdr:cNvPr>
        <xdr:cNvSpPr>
          <a:spLocks noChangeShapeType="1"/>
        </xdr:cNvSpPr>
      </xdr:nvSpPr>
      <xdr:spPr bwMode="auto">
        <a:xfrm>
          <a:off x="1609725" y="12887325"/>
          <a:ext cx="4533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72BD63DD-02CE-81BB-7CE8-C863116A6FF6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B94A7711-7AFB-1BB1-916F-975A598FE7F4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85BCECEF-30DD-1B26-20E5-45E4DB7C7E9F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C2A2D911-CD93-223D-B15D-C1697E08CCE3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98D618D4-91B6-5D67-D8C0-2E019F618BE8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4FD905C6-DC47-8A61-AB87-C22945D0C067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3B9FB8AA-E0B0-A268-628D-AA1820DE58EA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4BFD5B6C-0034-C603-5010-3AF179E5D68A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171450</xdr:rowOff>
    </xdr:from>
    <xdr:to>
      <xdr:col>9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F8BD2CCB-2D0B-52F5-870A-B851C87FAB7A}"/>
            </a:ext>
          </a:extLst>
        </xdr:cNvPr>
        <xdr:cNvSpPr>
          <a:spLocks noChangeShapeType="1"/>
        </xdr:cNvSpPr>
      </xdr:nvSpPr>
      <xdr:spPr bwMode="auto">
        <a:xfrm>
          <a:off x="1714500" y="12496800"/>
          <a:ext cx="418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F2CA2B03-12F5-0D8F-9092-631A0F926BD2}"/>
            </a:ext>
          </a:extLst>
        </xdr:cNvPr>
        <xdr:cNvSpPr txBox="1">
          <a:spLocks noChangeArrowheads="1"/>
        </xdr:cNvSpPr>
      </xdr:nvSpPr>
      <xdr:spPr bwMode="auto">
        <a:xfrm>
          <a:off x="89820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B5079E13-3909-0B5F-2C30-B85534965243}"/>
            </a:ext>
          </a:extLst>
        </xdr:cNvPr>
        <xdr:cNvSpPr>
          <a:spLocks noChangeShapeType="1"/>
        </xdr:cNvSpPr>
      </xdr:nvSpPr>
      <xdr:spPr bwMode="auto">
        <a:xfrm>
          <a:off x="64484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029B3348-D709-7030-39A9-89DB6DC68C6B}"/>
            </a:ext>
          </a:extLst>
        </xdr:cNvPr>
        <xdr:cNvSpPr>
          <a:spLocks noChangeShapeType="1"/>
        </xdr:cNvSpPr>
      </xdr:nvSpPr>
      <xdr:spPr bwMode="auto">
        <a:xfrm flipV="1">
          <a:off x="95916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B7E64EEF-EF6E-F04A-C3B5-DBBC3A6464D9}"/>
            </a:ext>
          </a:extLst>
        </xdr:cNvPr>
        <xdr:cNvSpPr>
          <a:spLocks noChangeShapeType="1"/>
        </xdr:cNvSpPr>
      </xdr:nvSpPr>
      <xdr:spPr bwMode="auto">
        <a:xfrm>
          <a:off x="95916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428625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>
          <a:extLst>
            <a:ext uri="{FF2B5EF4-FFF2-40B4-BE49-F238E27FC236}">
              <a16:creationId xmlns:a16="http://schemas.microsoft.com/office/drawing/2014/main" id="{57B503CB-6E03-167A-9F4F-707209158974}"/>
            </a:ext>
          </a:extLst>
        </xdr:cNvPr>
        <xdr:cNvSpPr>
          <a:spLocks noChangeShapeType="1"/>
        </xdr:cNvSpPr>
      </xdr:nvSpPr>
      <xdr:spPr bwMode="auto">
        <a:xfrm flipH="1">
          <a:off x="1600200" y="13182600"/>
          <a:ext cx="448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8DDEC26C-CB32-EBE0-542F-1C20D31E4E6F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958010FF-7E59-F62A-0A96-AEF63D360510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AB65CE5E-61A7-98FE-A052-6E42BB9CD44A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B32400E8-9E45-21B7-E42B-B15062900A0F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8" customWidth="1"/>
    <col min="2" max="2" width="10.7109375" style="288" customWidth="1"/>
    <col min="3" max="3" width="6.140625" style="288" customWidth="1"/>
    <col min="4" max="4" width="8" style="288" customWidth="1"/>
    <col min="5" max="5" width="6.5703125" style="288" customWidth="1"/>
    <col min="6" max="7" width="6.7109375" style="288" customWidth="1"/>
    <col min="8" max="8" width="11.7109375" style="288" customWidth="1"/>
    <col min="9" max="9" width="7.5703125" style="288" customWidth="1"/>
    <col min="10" max="10" width="11.140625" style="365" customWidth="1"/>
    <col min="11" max="11" width="8.42578125" style="365" customWidth="1"/>
    <col min="12" max="16384" width="9.140625" style="288"/>
  </cols>
  <sheetData>
    <row r="1" spans="1:11" ht="13.5" customHeight="1" x14ac:dyDescent="0.25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1" t="s">
        <v>102</v>
      </c>
      <c r="F2" s="392"/>
      <c r="G2" s="386"/>
      <c r="H2" s="393" t="s">
        <v>103</v>
      </c>
      <c r="I2" s="391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157.35</v>
      </c>
      <c r="B3" s="351" t="str">
        <f>'Short Form'!A29</f>
        <v>52003500</v>
      </c>
      <c r="C3" s="293" t="str">
        <f>'Short Form'!B29</f>
        <v>0413</v>
      </c>
      <c r="D3" s="389">
        <f>'Short Form'!C29</f>
        <v>0</v>
      </c>
      <c r="E3" s="389"/>
      <c r="F3" s="389"/>
      <c r="G3" s="389"/>
      <c r="H3" s="389">
        <f>'Short Form'!G29</f>
        <v>0</v>
      </c>
      <c r="I3" s="389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89" t="str">
        <f>'Short Form'!C30</f>
        <v>C.008204.22.05.01</v>
      </c>
      <c r="E4" s="389"/>
      <c r="F4" s="389"/>
      <c r="G4" s="389"/>
      <c r="H4" s="389">
        <f>'Short Form'!G30</f>
        <v>0</v>
      </c>
      <c r="I4" s="389"/>
      <c r="J4" s="364"/>
      <c r="K4" s="364"/>
    </row>
    <row r="5" spans="1:11" ht="16.5" customHeight="1" x14ac:dyDescent="0.25">
      <c r="A5" s="292">
        <f>'Short Form'!N42</f>
        <v>0</v>
      </c>
      <c r="B5" s="293">
        <f>'Short Form'!A44</f>
        <v>0</v>
      </c>
      <c r="C5" s="293">
        <f>'Short Form'!B44</f>
        <v>0</v>
      </c>
      <c r="D5" s="389">
        <f>'Short Form'!C44</f>
        <v>0</v>
      </c>
      <c r="E5" s="389"/>
      <c r="F5" s="389"/>
      <c r="G5" s="389"/>
      <c r="H5" s="389">
        <f>'Short Form'!G44</f>
        <v>0</v>
      </c>
      <c r="I5" s="389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89">
        <f>'Short Form'!C45</f>
        <v>0</v>
      </c>
      <c r="E6" s="389"/>
      <c r="F6" s="389"/>
      <c r="G6" s="389"/>
      <c r="H6" s="389">
        <f>'Short Form'!G45</f>
        <v>0</v>
      </c>
      <c r="I6" s="389"/>
      <c r="J6" s="364"/>
      <c r="K6" s="364"/>
    </row>
    <row r="7" spans="1:11" ht="16.5" customHeight="1" x14ac:dyDescent="0.25">
      <c r="A7" s="292">
        <f>'Travel Form'!O49</f>
        <v>0</v>
      </c>
      <c r="B7" s="293">
        <f>'Travel Form'!B49</f>
        <v>0</v>
      </c>
      <c r="C7" s="293">
        <f>'Travel Form'!C49</f>
        <v>0</v>
      </c>
      <c r="D7" s="389">
        <f>'Travel Form'!D49:G49</f>
        <v>0</v>
      </c>
      <c r="E7" s="389"/>
      <c r="F7" s="389"/>
      <c r="G7" s="389"/>
      <c r="H7" s="389">
        <f>'Travel Form'!H49:I49</f>
        <v>0</v>
      </c>
      <c r="I7" s="389"/>
      <c r="J7" s="367">
        <f>'Travel Form'!J49</f>
        <v>0</v>
      </c>
      <c r="K7" s="367">
        <f>'Travel Form'!K49</f>
        <v>0</v>
      </c>
    </row>
    <row r="8" spans="1:11" ht="16.5" customHeight="1" x14ac:dyDescent="0.25">
      <c r="A8" s="354"/>
      <c r="B8" s="352"/>
      <c r="C8" s="352"/>
      <c r="D8" s="389">
        <f>'Travel Form'!D50:G50</f>
        <v>0</v>
      </c>
      <c r="E8" s="389"/>
      <c r="F8" s="389"/>
      <c r="G8" s="389"/>
      <c r="H8" s="389">
        <f>'Travel Form'!H50:I50</f>
        <v>0</v>
      </c>
      <c r="I8" s="389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89">
        <f>'Travel Form'!D51:G51</f>
        <v>0</v>
      </c>
      <c r="E9" s="389"/>
      <c r="F9" s="389"/>
      <c r="G9" s="389"/>
      <c r="H9" s="389">
        <f>'Travel Form'!H51:I51</f>
        <v>0</v>
      </c>
      <c r="I9" s="389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89">
        <f>'Travel Form'!D52:G52</f>
        <v>0</v>
      </c>
      <c r="E10" s="389"/>
      <c r="F10" s="389"/>
      <c r="G10" s="389"/>
      <c r="H10" s="389">
        <f>'Travel Form'!H52:I52</f>
        <v>0</v>
      </c>
      <c r="I10" s="389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89">
        <f>'Travel Form'!D53:G53</f>
        <v>0</v>
      </c>
      <c r="E11" s="389"/>
      <c r="F11" s="389"/>
      <c r="G11" s="389"/>
      <c r="H11" s="389">
        <f>'Travel Form'!H53:I53</f>
        <v>0</v>
      </c>
      <c r="I11" s="389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89">
        <f>'Travel Form'!D54:G54</f>
        <v>0</v>
      </c>
      <c r="E12" s="389"/>
      <c r="F12" s="389"/>
      <c r="G12" s="389"/>
      <c r="H12" s="389">
        <f>'Travel Form'!H54:I54</f>
        <v>0</v>
      </c>
      <c r="I12" s="389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89">
        <f>'Meals and Ent Sup'!D49</f>
        <v>0</v>
      </c>
      <c r="E13" s="389"/>
      <c r="F13" s="389"/>
      <c r="G13" s="389"/>
      <c r="H13" s="389">
        <f>'Meals and Ent Sup'!H49</f>
        <v>0</v>
      </c>
      <c r="I13" s="389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90">
        <f>'Meals and Ent Sup'!D50</f>
        <v>0</v>
      </c>
      <c r="E14" s="390"/>
      <c r="F14" s="390"/>
      <c r="G14" s="390"/>
      <c r="H14" s="389">
        <f>'Meals and Ent Sup'!H50</f>
        <v>0</v>
      </c>
      <c r="I14" s="389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89">
        <f>'Meals and Ent Sup'!D51</f>
        <v>0</v>
      </c>
      <c r="E15" s="389"/>
      <c r="F15" s="389"/>
      <c r="G15" s="389"/>
      <c r="H15" s="389">
        <f>'Meals and Ent Sup'!H51</f>
        <v>0</v>
      </c>
      <c r="I15" s="389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89">
        <f>'Meals and Ent Sup'!D52</f>
        <v>0</v>
      </c>
      <c r="E16" s="389"/>
      <c r="F16" s="389"/>
      <c r="G16" s="389"/>
      <c r="H16" s="389">
        <f>'Meals and Ent Sup'!H52</f>
        <v>0</v>
      </c>
      <c r="I16" s="389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89">
        <f>'Meals and Ent Sup'!D53</f>
        <v>0</v>
      </c>
      <c r="E17" s="389"/>
      <c r="F17" s="389"/>
      <c r="G17" s="389"/>
      <c r="H17" s="389">
        <f>'Meals and Ent Sup'!H53</f>
        <v>0</v>
      </c>
      <c r="I17" s="389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89">
        <f>'Meals and Ent Sup'!D54</f>
        <v>0</v>
      </c>
      <c r="E18" s="389"/>
      <c r="F18" s="389"/>
      <c r="G18" s="389"/>
      <c r="H18" s="389">
        <f>'Meals and Ent Sup'!H54</f>
        <v>0</v>
      </c>
      <c r="I18" s="389"/>
      <c r="J18" s="368"/>
      <c r="K18" s="368"/>
    </row>
    <row r="19" spans="1:11" ht="16.5" customHeight="1" x14ac:dyDescent="0.25">
      <c r="A19" s="292">
        <f>'Misc. Exp. Sup'!O49</f>
        <v>0</v>
      </c>
      <c r="B19" s="293">
        <f>'Misc. Exp. Sup'!B49</f>
        <v>0</v>
      </c>
      <c r="C19" s="351">
        <f>'Misc. Exp. Sup'!C49</f>
        <v>0</v>
      </c>
      <c r="D19" s="390">
        <f>'Misc. Exp. Sup'!D49</f>
        <v>0</v>
      </c>
      <c r="E19" s="390"/>
      <c r="F19" s="390"/>
      <c r="G19" s="390"/>
      <c r="H19" s="390">
        <f>'Misc. Exp. Sup'!H49</f>
        <v>0</v>
      </c>
      <c r="I19" s="390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89">
        <f>'Misc. Exp. Sup'!D50</f>
        <v>0</v>
      </c>
      <c r="E20" s="389"/>
      <c r="F20" s="389"/>
      <c r="G20" s="389"/>
      <c r="H20" s="389">
        <f>'Misc. Exp. Sup'!H50</f>
        <v>0</v>
      </c>
      <c r="I20" s="389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89">
        <f>'Misc. Exp. Sup'!D51</f>
        <v>0</v>
      </c>
      <c r="E21" s="389"/>
      <c r="F21" s="389"/>
      <c r="G21" s="389"/>
      <c r="H21" s="389">
        <f>'Misc. Exp. Sup'!H51</f>
        <v>0</v>
      </c>
      <c r="I21" s="389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89">
        <f>'Misc. Exp. Sup'!D52</f>
        <v>0</v>
      </c>
      <c r="E22" s="389"/>
      <c r="F22" s="389"/>
      <c r="G22" s="389"/>
      <c r="H22" s="389">
        <f>'Misc. Exp. Sup'!H52</f>
        <v>0</v>
      </c>
      <c r="I22" s="389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89">
        <f>'Misc. Exp. Sup'!D53</f>
        <v>0</v>
      </c>
      <c r="E23" s="389"/>
      <c r="F23" s="389"/>
      <c r="G23" s="389"/>
      <c r="H23" s="389">
        <f>'Misc. Exp. Sup'!H53</f>
        <v>0</v>
      </c>
      <c r="I23" s="389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89">
        <f>'Misc. Exp. Sup'!D54</f>
        <v>0</v>
      </c>
      <c r="E24" s="389"/>
      <c r="F24" s="389"/>
      <c r="G24" s="389"/>
      <c r="H24" s="389">
        <f>'Misc. Exp. Sup'!H54</f>
        <v>0</v>
      </c>
      <c r="I24" s="389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90">
        <f>'Travel Sup (2)'!D49</f>
        <v>0</v>
      </c>
      <c r="E25" s="390"/>
      <c r="F25" s="390"/>
      <c r="G25" s="390"/>
      <c r="H25" s="389">
        <f>'Travel Sup (2)'!H49</f>
        <v>0</v>
      </c>
      <c r="I25" s="389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89">
        <f>'Travel Sup (2)'!D50</f>
        <v>0</v>
      </c>
      <c r="E26" s="389"/>
      <c r="F26" s="389"/>
      <c r="G26" s="389"/>
      <c r="H26" s="389">
        <f>'Travel Sup (2)'!H50</f>
        <v>0</v>
      </c>
      <c r="I26" s="389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90">
        <f>'Travel Sup (2)'!D51</f>
        <v>0</v>
      </c>
      <c r="E27" s="390"/>
      <c r="F27" s="390"/>
      <c r="G27" s="390"/>
      <c r="H27" s="389">
        <f>'Travel Sup (2)'!H51</f>
        <v>0</v>
      </c>
      <c r="I27" s="389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90">
        <f>'Travel Sup (2)'!D52</f>
        <v>0</v>
      </c>
      <c r="E28" s="390"/>
      <c r="F28" s="390"/>
      <c r="G28" s="390"/>
      <c r="H28" s="389">
        <f>'Travel Sup (2)'!H52</f>
        <v>0</v>
      </c>
      <c r="I28" s="389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90">
        <f>'Travel Sup (2)'!D53</f>
        <v>0</v>
      </c>
      <c r="E29" s="390"/>
      <c r="F29" s="390"/>
      <c r="G29" s="390"/>
      <c r="H29" s="389">
        <f>'Travel Sup (2)'!H53</f>
        <v>0</v>
      </c>
      <c r="I29" s="389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90">
        <f>'Travel Sup (2)'!D54</f>
        <v>0</v>
      </c>
      <c r="E30" s="390"/>
      <c r="F30" s="390"/>
      <c r="G30" s="390"/>
      <c r="H30" s="389">
        <f>'Travel Sup (2)'!H54</f>
        <v>0</v>
      </c>
      <c r="I30" s="389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90">
        <f>'Meals and Ent Sup (2)'!D49</f>
        <v>0</v>
      </c>
      <c r="E31" s="390">
        <f>'Meals and Ent Sup (2)'!E49</f>
        <v>0</v>
      </c>
      <c r="F31" s="390">
        <f>'Meals and Ent Sup (2)'!F49</f>
        <v>0</v>
      </c>
      <c r="G31" s="390">
        <f>'Meals and Ent Sup (2)'!G49</f>
        <v>0</v>
      </c>
      <c r="H31" s="389">
        <f>'Meals and Ent Sup (2)'!H49</f>
        <v>0</v>
      </c>
      <c r="I31" s="389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90">
        <f>'Meals and Ent Sup (2)'!D50</f>
        <v>0</v>
      </c>
      <c r="E32" s="390">
        <f>'Meals and Ent Sup (2)'!E50</f>
        <v>0</v>
      </c>
      <c r="F32" s="390">
        <f>'Meals and Ent Sup (2)'!F50</f>
        <v>0</v>
      </c>
      <c r="G32" s="390">
        <f>'Meals and Ent Sup (2)'!G50</f>
        <v>0</v>
      </c>
      <c r="H32" s="389">
        <f>'Meals and Ent Sup (2)'!H50</f>
        <v>0</v>
      </c>
      <c r="I32" s="389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90">
        <f>'Meals and Ent Sup (2)'!D51</f>
        <v>0</v>
      </c>
      <c r="E33" s="390">
        <f>'Meals and Ent Sup (2)'!E51</f>
        <v>0</v>
      </c>
      <c r="F33" s="390">
        <f>'Meals and Ent Sup (2)'!F51</f>
        <v>0</v>
      </c>
      <c r="G33" s="390">
        <f>'Meals and Ent Sup (2)'!G51</f>
        <v>0</v>
      </c>
      <c r="H33" s="389">
        <f>'Meals and Ent Sup (2)'!H51</f>
        <v>0</v>
      </c>
      <c r="I33" s="389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90">
        <f>'Meals and Ent Sup (2)'!D52</f>
        <v>0</v>
      </c>
      <c r="E34" s="390">
        <f>'Meals and Ent Sup (2)'!E52</f>
        <v>0</v>
      </c>
      <c r="F34" s="390">
        <f>'Meals and Ent Sup (2)'!F52</f>
        <v>0</v>
      </c>
      <c r="G34" s="390">
        <f>'Meals and Ent Sup (2)'!G52</f>
        <v>0</v>
      </c>
      <c r="H34" s="389">
        <f>'Meals and Ent Sup (2)'!H52</f>
        <v>0</v>
      </c>
      <c r="I34" s="389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90">
        <f>'Meals and Ent Sup (2)'!D53</f>
        <v>0</v>
      </c>
      <c r="E35" s="390">
        <f>'Meals and Ent Sup (2)'!E53</f>
        <v>0</v>
      </c>
      <c r="F35" s="390">
        <f>'Meals and Ent Sup (2)'!F53</f>
        <v>0</v>
      </c>
      <c r="G35" s="390">
        <f>'Meals and Ent Sup (2)'!G53</f>
        <v>0</v>
      </c>
      <c r="H35" s="389">
        <f>'Meals and Ent Sup (2)'!H53</f>
        <v>0</v>
      </c>
      <c r="I35" s="389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90">
        <f>'Meals and Ent Sup (2)'!D54</f>
        <v>0</v>
      </c>
      <c r="E36" s="390">
        <f>'Meals and Ent Sup (2)'!E54</f>
        <v>0</v>
      </c>
      <c r="F36" s="390">
        <f>'Meals and Ent Sup (2)'!F54</f>
        <v>0</v>
      </c>
      <c r="G36" s="390">
        <f>'Meals and Ent Sup (2)'!G54</f>
        <v>0</v>
      </c>
      <c r="H36" s="389">
        <f>'Meals and Ent Sup (2)'!H54</f>
        <v>0</v>
      </c>
      <c r="I36" s="389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4">
        <f>'Misc. Exp. Sup (2)'!D49</f>
        <v>0</v>
      </c>
      <c r="E37" s="394"/>
      <c r="F37" s="394"/>
      <c r="G37" s="394"/>
      <c r="H37" s="389">
        <f>'Misc. Exp. Sup (2)'!H49</f>
        <v>0</v>
      </c>
      <c r="I37" s="389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90">
        <f>'Misc. Exp. Sup (2)'!D50</f>
        <v>0</v>
      </c>
      <c r="E38" s="390">
        <f>'Misc. Exp. Sup (2)'!F50</f>
        <v>0</v>
      </c>
      <c r="F38" s="390">
        <f>'Misc. Exp. Sup (2)'!G50</f>
        <v>0</v>
      </c>
      <c r="G38" s="390">
        <f>'Misc. Exp. Sup (2)'!H50</f>
        <v>0</v>
      </c>
      <c r="H38" s="389">
        <f>'Misc. Exp. Sup (2)'!H50</f>
        <v>0</v>
      </c>
      <c r="I38" s="389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4">
        <f>'Misc. Exp. Sup (2)'!D51</f>
        <v>0</v>
      </c>
      <c r="E39" s="394"/>
      <c r="F39" s="394"/>
      <c r="G39" s="394"/>
      <c r="H39" s="389">
        <f>'Misc. Exp. Sup (2)'!H51</f>
        <v>0</v>
      </c>
      <c r="I39" s="389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90">
        <f>'Misc. Exp. Sup (2)'!D52</f>
        <v>0</v>
      </c>
      <c r="E40" s="390">
        <f>'Misc. Exp. Sup (2)'!F52</f>
        <v>0</v>
      </c>
      <c r="F40" s="390">
        <f>'Misc. Exp. Sup (2)'!G52</f>
        <v>0</v>
      </c>
      <c r="G40" s="390">
        <f>'Misc. Exp. Sup (2)'!H52</f>
        <v>0</v>
      </c>
      <c r="H40" s="389">
        <f>'Misc. Exp. Sup (2)'!H52</f>
        <v>0</v>
      </c>
      <c r="I40" s="389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4">
        <f>'Misc. Exp. Sup (2)'!D53</f>
        <v>0</v>
      </c>
      <c r="E41" s="394"/>
      <c r="F41" s="394"/>
      <c r="G41" s="394"/>
      <c r="H41" s="389">
        <f>'Misc. Exp. Sup (2)'!H53</f>
        <v>0</v>
      </c>
      <c r="I41" s="389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90">
        <f>'Misc. Exp. Sup (2)'!D54</f>
        <v>0</v>
      </c>
      <c r="E42" s="390">
        <f>'Misc. Exp. Sup (2)'!F54</f>
        <v>0</v>
      </c>
      <c r="F42" s="390">
        <f>'Misc. Exp. Sup (2)'!G54</f>
        <v>0</v>
      </c>
      <c r="G42" s="390">
        <f>'Misc. Exp. Sup (2)'!H54</f>
        <v>0</v>
      </c>
      <c r="H42" s="389">
        <f>'Misc. Exp. Sup (2)'!H54</f>
        <v>0</v>
      </c>
      <c r="I42" s="389">
        <f>'Misc. Exp. Sup (2)'!J54</f>
        <v>0</v>
      </c>
      <c r="J42" s="368"/>
      <c r="K42" s="368"/>
    </row>
    <row r="43" spans="1:11" ht="16.5" customHeight="1" x14ac:dyDescent="0.2">
      <c r="A43" s="370">
        <f>SUM(A3:A42)</f>
        <v>157.35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zoomScale="75" workbookViewId="0">
      <selection activeCell="F19" sqref="F19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35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36713</v>
      </c>
    </row>
    <row r="3" spans="1:64" ht="20.25" customHeight="1" x14ac:dyDescent="0.3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1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">
      <c r="A8" s="289" t="s">
        <v>113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2">
      <c r="A14" s="146">
        <v>36672</v>
      </c>
      <c r="B14" s="135" t="s">
        <v>116</v>
      </c>
      <c r="C14" s="126" t="s">
        <v>117</v>
      </c>
      <c r="D14" s="155"/>
      <c r="E14" s="155"/>
      <c r="F14" s="156"/>
      <c r="G14" s="157"/>
      <c r="H14" s="265" t="s">
        <v>118</v>
      </c>
      <c r="I14" s="262"/>
      <c r="J14" s="263"/>
      <c r="K14" s="263"/>
      <c r="L14" s="259">
        <v>28.03</v>
      </c>
      <c r="M14" s="196"/>
      <c r="N14" s="189">
        <f>IF(M14=" ",L14*1,L14*M14)</f>
        <v>28.03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>
        <v>36678</v>
      </c>
      <c r="B15" s="135" t="s">
        <v>116</v>
      </c>
      <c r="C15" s="126" t="s">
        <v>117</v>
      </c>
      <c r="D15" s="155"/>
      <c r="E15" s="155"/>
      <c r="F15" s="156"/>
      <c r="G15" s="157"/>
      <c r="H15" s="265" t="s">
        <v>119</v>
      </c>
      <c r="I15" s="262"/>
      <c r="J15" s="263"/>
      <c r="K15" s="263"/>
      <c r="L15" s="259">
        <v>48.07</v>
      </c>
      <c r="M15" s="196"/>
      <c r="N15" s="189">
        <f>IF(M15=" ",L15*1,L15*M15)</f>
        <v>48.07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>
        <v>36691</v>
      </c>
      <c r="B16" s="135" t="s">
        <v>116</v>
      </c>
      <c r="C16" s="126" t="s">
        <v>120</v>
      </c>
      <c r="D16" s="155"/>
      <c r="E16" s="155"/>
      <c r="F16" s="156"/>
      <c r="G16" s="157"/>
      <c r="H16" s="265" t="s">
        <v>121</v>
      </c>
      <c r="I16" s="262"/>
      <c r="J16" s="263"/>
      <c r="K16" s="263"/>
      <c r="L16" s="259">
        <v>81.25</v>
      </c>
      <c r="M16" s="196"/>
      <c r="N16" s="189">
        <f t="shared" ref="N16:N26" si="0">IF(M16=" ",L16*1,L16*M16)</f>
        <v>81.25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/>
      <c r="B17" s="135"/>
      <c r="C17" s="126"/>
      <c r="D17" s="155"/>
      <c r="E17" s="155"/>
      <c r="F17" s="156"/>
      <c r="G17" s="157"/>
      <c r="H17" s="265" t="s">
        <v>122</v>
      </c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/>
      <c r="B18" s="135"/>
      <c r="C18" s="126"/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157.35</v>
      </c>
    </row>
    <row r="28" spans="1:64" ht="24" customHeight="1" x14ac:dyDescent="0.2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">
      <c r="A29" s="299" t="s">
        <v>123</v>
      </c>
      <c r="B29" s="299" t="s">
        <v>113</v>
      </c>
      <c r="C29" s="400"/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157.35</v>
      </c>
    </row>
    <row r="30" spans="1:64" ht="24" customHeight="1" x14ac:dyDescent="0.2">
      <c r="A30" s="376"/>
      <c r="B30" s="376"/>
      <c r="C30" s="395" t="s">
        <v>124</v>
      </c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25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2">
      <c r="A34" s="146"/>
      <c r="B34" s="129"/>
      <c r="C34" s="155"/>
      <c r="D34" s="155"/>
      <c r="E34" s="155"/>
      <c r="F34" s="155"/>
      <c r="G34" s="155"/>
      <c r="H34" s="155"/>
      <c r="I34" s="155"/>
      <c r="J34" s="155"/>
      <c r="K34" s="155"/>
      <c r="L34" s="259"/>
      <c r="M34" s="196"/>
      <c r="N34" s="189">
        <f t="shared" ref="N34:N41" si="1">IF(M34=" ",L34*1,L34*M34)</f>
        <v>0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9"/>
      <c r="M35" s="196"/>
      <c r="N35" s="189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0</v>
      </c>
    </row>
    <row r="43" spans="1:64" ht="24" customHeight="1" x14ac:dyDescent="0.2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0</v>
      </c>
    </row>
    <row r="44" spans="1:64" ht="24" customHeight="1" x14ac:dyDescent="0.2">
      <c r="A44" s="299"/>
      <c r="B44" s="299"/>
      <c r="C44" s="395"/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0</v>
      </c>
    </row>
    <row r="45" spans="1:64" ht="24.75" customHeight="1" x14ac:dyDescent="0.2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0</v>
      </c>
    </row>
    <row r="49" spans="1:64" ht="24" customHeight="1" x14ac:dyDescent="0.2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157.35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25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25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157.35</v>
      </c>
    </row>
    <row r="53" spans="1:64" ht="24" customHeight="1" x14ac:dyDescent="0.2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">
      <c r="A62" s="110" t="str">
        <f>IF(ISBLANK($A$6),TRIM(" "),$A$6)</f>
        <v>Schwarz</v>
      </c>
      <c r="B62" s="250" t="str">
        <f>IF(ISBLANK($E$6),TRIM(" "),$E$6)</f>
        <v>Stephen, P.</v>
      </c>
      <c r="C62" s="295" t="str">
        <f>TEXT(IF(ISBLANK($N$2),"      ",$N$2),"000000")</f>
        <v>062000</v>
      </c>
      <c r="D62" s="110" t="str">
        <f>TEXT($K$6,"###-##-####")</f>
        <v>489-58-6182</v>
      </c>
      <c r="E62" s="251" t="str">
        <f>TEXT($N$52,"######0.00")</f>
        <v>157.35</v>
      </c>
      <c r="F62" s="286" t="s">
        <v>61</v>
      </c>
      <c r="G62" s="286" t="s">
        <v>62</v>
      </c>
      <c r="H62" s="110" t="str">
        <f>TEXT(IF(COUNTA('Travel Form'!$A$12:$N$40) = 0,0,1),"0")</f>
        <v>0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413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1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 t="str">
        <f>IF(VALUE('Short Form'!H62)&lt;&gt;0,2,"")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Schwarz</v>
      </c>
      <c r="B5" s="121"/>
      <c r="C5" s="121"/>
      <c r="D5" s="121"/>
      <c r="E5" s="253" t="str">
        <f>'Short Form'!E6</f>
        <v>Stephen, P.</v>
      </c>
      <c r="F5" s="121"/>
      <c r="G5" s="121"/>
      <c r="H5" s="178" t="str">
        <f>'Short Form'!H6</f>
        <v>Director</v>
      </c>
      <c r="I5" s="177"/>
      <c r="J5" s="179"/>
      <c r="K5" s="116" t="str">
        <f>'Short Form'!K6</f>
        <v>489-58-6182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60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60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60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60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60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0.855468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Schwarz</v>
      </c>
      <c r="B5" s="121"/>
      <c r="C5" s="121"/>
      <c r="D5" s="121"/>
      <c r="E5" s="254" t="str">
        <f>'Short Form'!E6</f>
        <v>Stephen, P.</v>
      </c>
      <c r="F5" s="121"/>
      <c r="G5" s="121"/>
      <c r="H5" s="178" t="str">
        <f>'Short Form'!H6</f>
        <v>Director</v>
      </c>
      <c r="I5" s="121"/>
      <c r="J5" s="121"/>
      <c r="K5" s="19"/>
      <c r="L5" s="144" t="str">
        <f>'Short Form'!K6</f>
        <v>489-58-6182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Form'!J62)&lt;&gt;0),1+VALUE('Short Form'!I62)+VALUE('Short Form'!J62)+VALUE('Short Form'!H62),"")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Schwarz</v>
      </c>
      <c r="B5" s="121"/>
      <c r="C5" s="121"/>
      <c r="D5" s="121"/>
      <c r="E5" s="253" t="str">
        <f>'Short Form'!E6</f>
        <v>Stephen, P.</v>
      </c>
      <c r="F5" s="172"/>
      <c r="G5" s="121"/>
      <c r="H5" s="178" t="str">
        <f>'Short Form'!H6</f>
        <v>Director</v>
      </c>
      <c r="I5" s="177"/>
      <c r="J5" s="179"/>
      <c r="K5" s="116" t="str">
        <f>'Short Form'!K6</f>
        <v>489-58-6182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Schwarz</v>
      </c>
      <c r="B5" s="121"/>
      <c r="C5" s="121"/>
      <c r="D5" s="121"/>
      <c r="E5" s="253" t="str">
        <f>'Short Form'!E6</f>
        <v>Stephen, P.</v>
      </c>
      <c r="F5" s="121"/>
      <c r="G5" s="121"/>
      <c r="H5" s="178" t="str">
        <f>'Short Form'!H6</f>
        <v>Director</v>
      </c>
      <c r="I5" s="177"/>
      <c r="J5" s="179"/>
      <c r="K5" s="116" t="str">
        <f>'Short Form'!K6</f>
        <v>489-58-6182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Schwarz</v>
      </c>
      <c r="B5" s="121"/>
      <c r="C5" s="121"/>
      <c r="D5" s="121"/>
      <c r="E5" s="254" t="str">
        <f>'Short Form'!E6</f>
        <v>Stephen, P.</v>
      </c>
      <c r="F5" s="121"/>
      <c r="G5" s="121"/>
      <c r="H5" s="178" t="str">
        <f>'Short Form'!H6</f>
        <v>Director</v>
      </c>
      <c r="I5" s="121"/>
      <c r="J5" s="121"/>
      <c r="K5" s="19"/>
      <c r="L5" s="144" t="str">
        <f>'Short Form'!K6</f>
        <v>489-58-6182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Schwarz</v>
      </c>
      <c r="B5" s="121"/>
      <c r="C5" s="121"/>
      <c r="D5" s="121"/>
      <c r="E5" s="253" t="str">
        <f>'Short Form'!E6</f>
        <v>Stephen, P.</v>
      </c>
      <c r="F5" s="172"/>
      <c r="G5" s="121"/>
      <c r="H5" s="178" t="str">
        <f>'Short Form'!H6</f>
        <v>Director</v>
      </c>
      <c r="I5" s="177"/>
      <c r="J5" s="179"/>
      <c r="K5" s="116" t="str">
        <f>'Short Form'!K6</f>
        <v>489-58-6182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2000-07-06T15:23:43Z</cp:lastPrinted>
  <dcterms:created xsi:type="dcterms:W3CDTF">1997-11-03T17:34:07Z</dcterms:created>
  <dcterms:modified xsi:type="dcterms:W3CDTF">2023-09-17T00:05:00Z</dcterms:modified>
</cp:coreProperties>
</file>