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C978E71-6173-4598-A96E-C0EC7897027A}" xr6:coauthVersionLast="47" xr6:coauthVersionMax="47" xr10:uidLastSave="{00000000-0000-0000-0000-000000000000}"/>
  <bookViews>
    <workbookView xWindow="-120" yWindow="-120" windowWidth="38640" windowHeight="15720" activeTab="1"/>
  </bookViews>
  <sheets>
    <sheet name="APP V 1 of 2" sheetId="1" r:id="rId1"/>
    <sheet name="APP V 2 of 2" sheetId="2" r:id="rId2"/>
  </sheets>
  <calcPr calcId="0"/>
</workbook>
</file>

<file path=xl/calcChain.xml><?xml version="1.0" encoding="utf-8"?>
<calcChain xmlns="http://schemas.openxmlformats.org/spreadsheetml/2006/main">
  <c r="M5" i="1" l="1"/>
  <c r="M6" i="1"/>
  <c r="G7" i="1"/>
  <c r="M7" i="1"/>
  <c r="M8" i="1"/>
  <c r="M9" i="1"/>
  <c r="M10" i="1"/>
  <c r="B11" i="1"/>
  <c r="C11" i="1"/>
  <c r="D11" i="1"/>
  <c r="E11" i="1"/>
  <c r="F11" i="1"/>
  <c r="G11" i="1"/>
  <c r="H11" i="1"/>
  <c r="I11" i="1"/>
  <c r="J11" i="1"/>
  <c r="K11" i="1"/>
  <c r="L11" i="1"/>
  <c r="M11" i="1"/>
  <c r="G7" i="2"/>
  <c r="K7" i="2"/>
  <c r="F8" i="2"/>
  <c r="G8" i="2"/>
  <c r="K8" i="2"/>
  <c r="F9" i="2"/>
  <c r="G9" i="2"/>
  <c r="K9" i="2"/>
  <c r="G10" i="2"/>
  <c r="K10" i="2"/>
  <c r="G11" i="2"/>
  <c r="K11" i="2"/>
  <c r="G12" i="2"/>
  <c r="K12" i="2"/>
  <c r="G13" i="2"/>
  <c r="K13" i="2"/>
  <c r="G14" i="2"/>
  <c r="K14" i="2"/>
  <c r="G15" i="2"/>
  <c r="K15" i="2"/>
  <c r="G16" i="2"/>
  <c r="K16" i="2"/>
  <c r="F17" i="2"/>
  <c r="G17" i="2"/>
  <c r="K17" i="2"/>
  <c r="G18" i="2"/>
  <c r="K18" i="2"/>
  <c r="G19" i="2"/>
  <c r="K19" i="2"/>
  <c r="G20" i="2"/>
  <c r="K20" i="2"/>
  <c r="K22" i="2"/>
</calcChain>
</file>

<file path=xl/sharedStrings.xml><?xml version="1.0" encoding="utf-8"?>
<sst xmlns="http://schemas.openxmlformats.org/spreadsheetml/2006/main" count="68" uniqueCount="58">
  <si>
    <t>Asia</t>
  </si>
  <si>
    <t>North America</t>
  </si>
  <si>
    <t>N Europe</t>
  </si>
  <si>
    <t>S Europe</t>
  </si>
  <si>
    <t>South America</t>
  </si>
  <si>
    <t>Australasia</t>
  </si>
  <si>
    <t>AL</t>
  </si>
  <si>
    <t>AS</t>
  </si>
  <si>
    <t>AU</t>
  </si>
  <si>
    <t>CN</t>
  </si>
  <si>
    <t>CO</t>
  </si>
  <si>
    <t>CU</t>
  </si>
  <si>
    <t>NI</t>
  </si>
  <si>
    <t>PB</t>
  </si>
  <si>
    <t>SC</t>
  </si>
  <si>
    <t>SN</t>
  </si>
  <si>
    <t>ZN</t>
  </si>
  <si>
    <t>Total</t>
  </si>
  <si>
    <t>At 9 June 2000</t>
  </si>
  <si>
    <t xml:space="preserve">LME </t>
  </si>
  <si>
    <t>Other</t>
  </si>
  <si>
    <t>Physical</t>
  </si>
  <si>
    <t>Repo</t>
  </si>
  <si>
    <t>Price</t>
  </si>
  <si>
    <t>Value</t>
  </si>
  <si>
    <t>Warrants</t>
  </si>
  <si>
    <t>Stock</t>
  </si>
  <si>
    <t>MT</t>
  </si>
  <si>
    <t>US$</t>
  </si>
  <si>
    <t>US$'000</t>
  </si>
  <si>
    <t>Aluminium HG</t>
  </si>
  <si>
    <t>Ali alloy</t>
  </si>
  <si>
    <t>Copper</t>
  </si>
  <si>
    <t>Gold bullion</t>
  </si>
  <si>
    <t>Nickel</t>
  </si>
  <si>
    <t>Lead</t>
  </si>
  <si>
    <t>Palladium</t>
  </si>
  <si>
    <t>Platinum</t>
  </si>
  <si>
    <t>Silver bullion</t>
  </si>
  <si>
    <t>Tin</t>
  </si>
  <si>
    <t>Zinc-SPHG</t>
  </si>
  <si>
    <t>Cadmium</t>
  </si>
  <si>
    <t>Cocoa warrants</t>
  </si>
  <si>
    <t>Cocoa beans</t>
  </si>
  <si>
    <t>Approximate market value:</t>
  </si>
  <si>
    <t>Location of physical stock</t>
  </si>
  <si>
    <t>Mostly Northern UK; also Sweden</t>
  </si>
  <si>
    <t>Rotterdam</t>
  </si>
  <si>
    <t>Mostly Singapore</t>
  </si>
  <si>
    <t>Mostly Sweden and China</t>
  </si>
  <si>
    <t>Mostly Teesside and Rotterdam; also Avonmouth</t>
  </si>
  <si>
    <t>MG Ltd stocks</t>
  </si>
  <si>
    <t>MG MCC: Per Physical stock and forwards listing: location of physical stock</t>
  </si>
  <si>
    <r>
      <t>Note</t>
    </r>
    <r>
      <rPr>
        <sz val="8"/>
        <rFont val="Arial"/>
        <family val="2"/>
      </rPr>
      <t xml:space="preserve"> - this schedule includes physical stocks only i.e. forwards are excluded.</t>
    </r>
  </si>
  <si>
    <r>
      <t>Note</t>
    </r>
    <r>
      <rPr>
        <sz val="10"/>
        <rFont val="Arial"/>
      </rPr>
      <t xml:space="preserve"> - there is a seasonal downturn in the summer months</t>
    </r>
  </si>
  <si>
    <t xml:space="preserve">APPENDIX V </t>
  </si>
  <si>
    <t>1/2</t>
  </si>
  <si>
    <t>2/2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</si>
</sst>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u/>
      <sz val="10"/>
      <name val="Times New Roman"/>
      <family val="1"/>
    </font>
    <font>
      <b/>
      <i/>
      <sz val="8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3" fontId="1" fillId="0" borderId="0" xfId="0" applyNumberFormat="1" applyFont="1"/>
    <xf numFmtId="3" fontId="2" fillId="0" borderId="0" xfId="0" applyNumberFormat="1" applyFont="1"/>
    <xf numFmtId="3" fontId="2" fillId="0" borderId="1" xfId="0" applyNumberFormat="1" applyFont="1" applyBorder="1"/>
    <xf numFmtId="3" fontId="1" fillId="0" borderId="1" xfId="0" applyNumberFormat="1" applyFont="1" applyBorder="1"/>
    <xf numFmtId="3" fontId="1" fillId="0" borderId="0" xfId="0" applyNumberFormat="1" applyFont="1" applyAlignment="1">
      <alignment horizontal="right"/>
    </xf>
    <xf numFmtId="3" fontId="3" fillId="0" borderId="0" xfId="0" applyNumberFormat="1" applyFont="1"/>
    <xf numFmtId="0" fontId="4" fillId="0" borderId="0" xfId="0" applyFont="1"/>
    <xf numFmtId="16" fontId="5" fillId="0" borderId="0" xfId="0" quotePrefix="1" applyNumberFormat="1" applyFont="1" applyAlignment="1">
      <alignment horizontal="right"/>
    </xf>
    <xf numFmtId="0" fontId="5" fillId="0" borderId="0" xfId="0" quotePrefix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K1" sqref="K1"/>
    </sheetView>
  </sheetViews>
  <sheetFormatPr defaultRowHeight="12.75" x14ac:dyDescent="0.2"/>
  <sheetData>
    <row r="1" spans="1:13" x14ac:dyDescent="0.2">
      <c r="A1" s="1" t="s">
        <v>52</v>
      </c>
      <c r="K1" t="s">
        <v>55</v>
      </c>
      <c r="M1" s="8" t="s">
        <v>56</v>
      </c>
    </row>
    <row r="2" spans="1:13" x14ac:dyDescent="0.2">
      <c r="A2" s="1"/>
    </row>
    <row r="3" spans="1:13" x14ac:dyDescent="0.2"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</row>
    <row r="4" spans="1:13" x14ac:dyDescent="0.2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">
      <c r="A5" s="2" t="s">
        <v>0</v>
      </c>
      <c r="B5" s="2">
        <v>2848</v>
      </c>
      <c r="C5" s="2">
        <v>312</v>
      </c>
      <c r="D5" s="2"/>
      <c r="E5" s="2"/>
      <c r="F5" s="2"/>
      <c r="G5" s="2">
        <v>56534</v>
      </c>
      <c r="H5" s="2">
        <v>694</v>
      </c>
      <c r="I5" s="2"/>
      <c r="J5" s="2"/>
      <c r="K5" s="2">
        <v>113</v>
      </c>
      <c r="L5" s="2"/>
      <c r="M5" s="2">
        <f t="shared" ref="M5:M10" si="0">SUM(B5:L5)</f>
        <v>60501</v>
      </c>
    </row>
    <row r="6" spans="1:13" x14ac:dyDescent="0.2">
      <c r="A6" s="2" t="s">
        <v>1</v>
      </c>
      <c r="B6" s="2">
        <v>32949</v>
      </c>
      <c r="C6" s="2">
        <v>100</v>
      </c>
      <c r="D6" s="2"/>
      <c r="E6" s="2"/>
      <c r="F6" s="2">
        <v>65</v>
      </c>
      <c r="G6" s="2">
        <v>61241</v>
      </c>
      <c r="H6" s="2">
        <v>1333</v>
      </c>
      <c r="I6" s="2"/>
      <c r="J6" s="2"/>
      <c r="K6" s="2">
        <v>496</v>
      </c>
      <c r="L6" s="2">
        <v>9306</v>
      </c>
      <c r="M6" s="2">
        <f t="shared" si="0"/>
        <v>105490</v>
      </c>
    </row>
    <row r="7" spans="1:13" x14ac:dyDescent="0.2">
      <c r="A7" s="2" t="s">
        <v>2</v>
      </c>
      <c r="B7" s="2">
        <v>17287</v>
      </c>
      <c r="C7" s="2"/>
      <c r="D7" s="2"/>
      <c r="E7" s="2"/>
      <c r="F7" s="2"/>
      <c r="G7" s="2">
        <f>350+22583</f>
        <v>22933</v>
      </c>
      <c r="H7" s="2">
        <v>1478</v>
      </c>
      <c r="I7" s="2">
        <v>9901</v>
      </c>
      <c r="J7" s="2"/>
      <c r="K7" s="2">
        <v>708</v>
      </c>
      <c r="L7" s="2">
        <v>6973</v>
      </c>
      <c r="M7" s="2">
        <f t="shared" si="0"/>
        <v>59280</v>
      </c>
    </row>
    <row r="8" spans="1:13" x14ac:dyDescent="0.2">
      <c r="A8" s="2" t="s">
        <v>3</v>
      </c>
      <c r="B8" s="2">
        <v>3080</v>
      </c>
      <c r="C8" s="2"/>
      <c r="D8" s="2"/>
      <c r="E8" s="2"/>
      <c r="F8" s="2"/>
      <c r="G8" s="2">
        <v>16744</v>
      </c>
      <c r="H8" s="2"/>
      <c r="I8" s="2">
        <v>500</v>
      </c>
      <c r="J8" s="2"/>
      <c r="K8" s="2">
        <v>20</v>
      </c>
      <c r="L8" s="2">
        <v>4905</v>
      </c>
      <c r="M8" s="2">
        <f t="shared" si="0"/>
        <v>25249</v>
      </c>
    </row>
    <row r="9" spans="1:13" x14ac:dyDescent="0.2">
      <c r="A9" s="2" t="s">
        <v>4</v>
      </c>
      <c r="B9" s="2"/>
      <c r="C9" s="2"/>
      <c r="D9" s="2"/>
      <c r="E9" s="2"/>
      <c r="F9" s="2">
        <v>40</v>
      </c>
      <c r="G9" s="2">
        <v>3910</v>
      </c>
      <c r="H9" s="2"/>
      <c r="I9" s="2"/>
      <c r="J9" s="2"/>
      <c r="K9" s="2"/>
      <c r="L9" s="2"/>
      <c r="M9" s="2">
        <f t="shared" si="0"/>
        <v>3950</v>
      </c>
    </row>
    <row r="10" spans="1:13" x14ac:dyDescent="0.2">
      <c r="A10" s="2" t="s">
        <v>5</v>
      </c>
      <c r="B10" s="2"/>
      <c r="C10" s="2"/>
      <c r="D10" s="2"/>
      <c r="E10" s="2"/>
      <c r="F10" s="2"/>
      <c r="G10" s="2">
        <v>1728</v>
      </c>
      <c r="H10" s="2"/>
      <c r="I10" s="2"/>
      <c r="J10" s="2"/>
      <c r="K10" s="2"/>
      <c r="L10" s="2"/>
      <c r="M10" s="2">
        <f t="shared" si="0"/>
        <v>1728</v>
      </c>
    </row>
    <row r="11" spans="1:13" x14ac:dyDescent="0.2">
      <c r="A11" s="2"/>
      <c r="B11" s="3">
        <f>SUM(B5:B10)</f>
        <v>56164</v>
      </c>
      <c r="C11" s="3">
        <f t="shared" ref="C11:M11" si="1">SUM(C5:C10)</f>
        <v>412</v>
      </c>
      <c r="D11" s="3">
        <f t="shared" si="1"/>
        <v>0</v>
      </c>
      <c r="E11" s="3">
        <f t="shared" si="1"/>
        <v>0</v>
      </c>
      <c r="F11" s="3">
        <f t="shared" si="1"/>
        <v>105</v>
      </c>
      <c r="G11" s="3">
        <f t="shared" si="1"/>
        <v>163090</v>
      </c>
      <c r="H11" s="3">
        <f t="shared" si="1"/>
        <v>3505</v>
      </c>
      <c r="I11" s="3">
        <f t="shared" si="1"/>
        <v>10401</v>
      </c>
      <c r="J11" s="3">
        <f t="shared" si="1"/>
        <v>0</v>
      </c>
      <c r="K11" s="3">
        <f t="shared" si="1"/>
        <v>1337</v>
      </c>
      <c r="L11" s="3">
        <f t="shared" si="1"/>
        <v>21184</v>
      </c>
      <c r="M11" s="4">
        <f t="shared" si="1"/>
        <v>256198</v>
      </c>
    </row>
    <row r="14" spans="1:13" x14ac:dyDescent="0.2">
      <c r="A14" s="7" t="s">
        <v>53</v>
      </c>
    </row>
  </sheetData>
  <pageMargins left="0.75" right="0.75" top="1" bottom="1" header="0.5" footer="0.5"/>
  <pageSetup paperSize="9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workbookViewId="0">
      <selection activeCell="E29" sqref="E29"/>
    </sheetView>
  </sheetViews>
  <sheetFormatPr defaultRowHeight="12.75" x14ac:dyDescent="0.2"/>
  <sheetData>
    <row r="1" spans="1:14" x14ac:dyDescent="0.2">
      <c r="N1" s="9" t="s">
        <v>57</v>
      </c>
    </row>
    <row r="2" spans="1:14" x14ac:dyDescent="0.2">
      <c r="A2" s="1" t="s">
        <v>51</v>
      </c>
    </row>
    <row r="3" spans="1:14" x14ac:dyDescent="0.2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4" x14ac:dyDescent="0.2">
      <c r="A4" s="2" t="s">
        <v>18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4" x14ac:dyDescent="0.2">
      <c r="A5" s="5"/>
      <c r="B5" s="5"/>
      <c r="C5" s="5" t="s">
        <v>19</v>
      </c>
      <c r="D5" s="5" t="s">
        <v>20</v>
      </c>
      <c r="E5" s="5" t="s">
        <v>21</v>
      </c>
      <c r="F5" s="5" t="s">
        <v>22</v>
      </c>
      <c r="G5" s="5" t="s">
        <v>17</v>
      </c>
      <c r="H5" s="5"/>
      <c r="I5" s="5" t="s">
        <v>23</v>
      </c>
      <c r="J5" s="5"/>
      <c r="K5" s="5" t="s">
        <v>24</v>
      </c>
      <c r="L5" s="5"/>
    </row>
    <row r="6" spans="1:14" x14ac:dyDescent="0.2">
      <c r="A6" s="5"/>
      <c r="B6" s="5"/>
      <c r="C6" s="5" t="s">
        <v>25</v>
      </c>
      <c r="D6" s="5" t="s">
        <v>25</v>
      </c>
      <c r="E6" s="5" t="s">
        <v>26</v>
      </c>
      <c r="F6" s="5" t="s">
        <v>26</v>
      </c>
      <c r="G6" s="5" t="s">
        <v>27</v>
      </c>
      <c r="H6" s="5"/>
      <c r="I6" s="5" t="s">
        <v>28</v>
      </c>
      <c r="J6" s="5"/>
      <c r="K6" s="5" t="s">
        <v>29</v>
      </c>
      <c r="L6" s="5"/>
    </row>
    <row r="7" spans="1:14" x14ac:dyDescent="0.2">
      <c r="A7" s="2" t="s">
        <v>30</v>
      </c>
      <c r="B7" s="2"/>
      <c r="C7" s="2">
        <v>0</v>
      </c>
      <c r="D7" s="2"/>
      <c r="E7" s="2">
        <v>44178</v>
      </c>
      <c r="F7" s="2">
        <v>55300</v>
      </c>
      <c r="G7" s="2">
        <f>SUM(C7:F7)</f>
        <v>99478</v>
      </c>
      <c r="H7" s="2"/>
      <c r="I7" s="2">
        <v>1470</v>
      </c>
      <c r="J7" s="2"/>
      <c r="K7" s="2">
        <f t="shared" ref="K7:K20" si="0">G7*I7/1000</f>
        <v>146232.66</v>
      </c>
      <c r="L7" s="2"/>
    </row>
    <row r="8" spans="1:14" x14ac:dyDescent="0.2">
      <c r="A8" s="2" t="s">
        <v>31</v>
      </c>
      <c r="B8" s="2"/>
      <c r="C8" s="2">
        <v>1642</v>
      </c>
      <c r="D8" s="2"/>
      <c r="E8" s="2">
        <v>1358</v>
      </c>
      <c r="F8" s="2">
        <f>4180+8340+9140</f>
        <v>21660</v>
      </c>
      <c r="G8" s="2">
        <f t="shared" ref="G8:G20" si="1">SUM(C8:F8)</f>
        <v>24660</v>
      </c>
      <c r="H8" s="2"/>
      <c r="I8" s="2">
        <v>1166</v>
      </c>
      <c r="J8" s="2"/>
      <c r="K8" s="2">
        <f t="shared" si="0"/>
        <v>28753.56</v>
      </c>
      <c r="L8" s="2"/>
    </row>
    <row r="9" spans="1:14" x14ac:dyDescent="0.2">
      <c r="A9" s="2" t="s">
        <v>32</v>
      </c>
      <c r="B9" s="2"/>
      <c r="C9" s="2">
        <v>7438</v>
      </c>
      <c r="D9" s="2"/>
      <c r="E9" s="2">
        <v>9207</v>
      </c>
      <c r="F9" s="2">
        <f>18150+5325+14275+7425+24700</f>
        <v>69875</v>
      </c>
      <c r="G9" s="2">
        <f t="shared" si="1"/>
        <v>86520</v>
      </c>
      <c r="H9" s="2"/>
      <c r="I9" s="2">
        <v>1728</v>
      </c>
      <c r="J9" s="2"/>
      <c r="K9" s="2">
        <f t="shared" si="0"/>
        <v>149506.56</v>
      </c>
      <c r="L9" s="2"/>
    </row>
    <row r="10" spans="1:14" x14ac:dyDescent="0.2">
      <c r="A10" s="2" t="s">
        <v>33</v>
      </c>
      <c r="B10" s="2"/>
      <c r="C10" s="2"/>
      <c r="D10" s="2">
        <v>34540</v>
      </c>
      <c r="E10" s="2"/>
      <c r="F10" s="2"/>
      <c r="G10" s="2">
        <f>SUM(D10:F10)</f>
        <v>34540</v>
      </c>
      <c r="H10" s="2"/>
      <c r="I10" s="2">
        <v>284</v>
      </c>
      <c r="J10" s="2"/>
      <c r="K10" s="2">
        <f t="shared" si="0"/>
        <v>9809.36</v>
      </c>
      <c r="L10" s="2"/>
    </row>
    <row r="11" spans="1:14" x14ac:dyDescent="0.2">
      <c r="A11" s="2" t="s">
        <v>34</v>
      </c>
      <c r="B11" s="2"/>
      <c r="C11" s="2">
        <v>96</v>
      </c>
      <c r="D11" s="2"/>
      <c r="E11" s="2"/>
      <c r="F11" s="2"/>
      <c r="G11" s="2">
        <f t="shared" si="1"/>
        <v>96</v>
      </c>
      <c r="H11" s="2"/>
      <c r="I11" s="2">
        <v>8514</v>
      </c>
      <c r="J11" s="2"/>
      <c r="K11" s="2">
        <f t="shared" si="0"/>
        <v>817.34400000000005</v>
      </c>
      <c r="L11" s="2"/>
    </row>
    <row r="12" spans="1:14" x14ac:dyDescent="0.2">
      <c r="A12" s="2" t="s">
        <v>35</v>
      </c>
      <c r="B12" s="2"/>
      <c r="C12" s="2">
        <v>33748</v>
      </c>
      <c r="D12" s="2"/>
      <c r="E12" s="2">
        <v>30964</v>
      </c>
      <c r="F12" s="2">
        <v>10800</v>
      </c>
      <c r="G12" s="2">
        <f t="shared" si="1"/>
        <v>75512</v>
      </c>
      <c r="H12" s="2"/>
      <c r="I12" s="2">
        <v>424</v>
      </c>
      <c r="J12" s="2"/>
      <c r="K12" s="2">
        <f t="shared" si="0"/>
        <v>32017.088</v>
      </c>
      <c r="L12" s="2"/>
    </row>
    <row r="13" spans="1:14" x14ac:dyDescent="0.2">
      <c r="A13" s="2" t="s">
        <v>36</v>
      </c>
      <c r="B13" s="2"/>
      <c r="C13" s="2"/>
      <c r="D13" s="2">
        <v>185</v>
      </c>
      <c r="E13" s="2"/>
      <c r="F13" s="2"/>
      <c r="G13" s="2">
        <f>SUM(D13:F13)</f>
        <v>185</v>
      </c>
      <c r="H13" s="2"/>
      <c r="I13" s="2">
        <v>650</v>
      </c>
      <c r="J13" s="2"/>
      <c r="K13" s="2">
        <f t="shared" si="0"/>
        <v>120.25</v>
      </c>
      <c r="L13" s="2"/>
    </row>
    <row r="14" spans="1:14" x14ac:dyDescent="0.2">
      <c r="A14" s="2" t="s">
        <v>37</v>
      </c>
      <c r="B14" s="2"/>
      <c r="C14" s="2"/>
      <c r="D14" s="2">
        <v>300</v>
      </c>
      <c r="E14" s="2"/>
      <c r="F14" s="2"/>
      <c r="G14" s="2">
        <f>SUM(D14:F14)</f>
        <v>300</v>
      </c>
      <c r="H14" s="2"/>
      <c r="I14" s="2">
        <v>555</v>
      </c>
      <c r="J14" s="2"/>
      <c r="K14" s="2">
        <f t="shared" si="0"/>
        <v>166.5</v>
      </c>
      <c r="L14" s="2"/>
    </row>
    <row r="15" spans="1:14" x14ac:dyDescent="0.2">
      <c r="A15" s="2" t="s">
        <v>38</v>
      </c>
      <c r="B15" s="2"/>
      <c r="C15" s="2"/>
      <c r="D15" s="2">
        <v>103588</v>
      </c>
      <c r="E15" s="2"/>
      <c r="F15" s="2"/>
      <c r="G15" s="2">
        <f>SUM(D15:F15)</f>
        <v>103588</v>
      </c>
      <c r="H15" s="2"/>
      <c r="I15" s="2">
        <v>5</v>
      </c>
      <c r="J15" s="2"/>
      <c r="K15" s="2">
        <f t="shared" si="0"/>
        <v>517.94000000000005</v>
      </c>
      <c r="L15" s="2"/>
    </row>
    <row r="16" spans="1:14" x14ac:dyDescent="0.2">
      <c r="A16" s="2" t="s">
        <v>39</v>
      </c>
      <c r="B16" s="2"/>
      <c r="C16" s="2">
        <v>290</v>
      </c>
      <c r="D16" s="2"/>
      <c r="E16" s="2"/>
      <c r="F16" s="2"/>
      <c r="G16" s="2">
        <f t="shared" si="1"/>
        <v>290</v>
      </c>
      <c r="H16" s="2"/>
      <c r="I16" s="2">
        <v>5467</v>
      </c>
      <c r="J16" s="2"/>
      <c r="K16" s="2">
        <f t="shared" si="0"/>
        <v>1585.43</v>
      </c>
      <c r="L16" s="2"/>
    </row>
    <row r="17" spans="1:12" x14ac:dyDescent="0.2">
      <c r="A17" s="2" t="s">
        <v>40</v>
      </c>
      <c r="B17" s="2"/>
      <c r="C17" s="2">
        <v>578</v>
      </c>
      <c r="D17" s="2">
        <v>5663</v>
      </c>
      <c r="E17" s="2"/>
      <c r="F17" s="2">
        <f>22950+900+5700+18650</f>
        <v>48200</v>
      </c>
      <c r="G17" s="2">
        <f t="shared" si="1"/>
        <v>54441</v>
      </c>
      <c r="H17" s="2"/>
      <c r="I17" s="2">
        <v>1100</v>
      </c>
      <c r="J17" s="2"/>
      <c r="K17" s="2">
        <f t="shared" si="0"/>
        <v>59885.1</v>
      </c>
      <c r="L17" s="2"/>
    </row>
    <row r="18" spans="1:12" x14ac:dyDescent="0.2">
      <c r="A18" s="2" t="s">
        <v>41</v>
      </c>
      <c r="B18" s="2"/>
      <c r="C18" s="2"/>
      <c r="D18" s="2"/>
      <c r="E18" s="2">
        <v>244</v>
      </c>
      <c r="F18" s="2"/>
      <c r="G18" s="2">
        <f t="shared" si="1"/>
        <v>244</v>
      </c>
      <c r="H18" s="2"/>
      <c r="I18" s="2">
        <v>463</v>
      </c>
      <c r="J18" s="2"/>
      <c r="K18" s="2">
        <f t="shared" si="0"/>
        <v>112.97199999999999</v>
      </c>
      <c r="L18" s="2"/>
    </row>
    <row r="19" spans="1:12" x14ac:dyDescent="0.2">
      <c r="A19" s="2" t="s">
        <v>42</v>
      </c>
      <c r="B19" s="2"/>
      <c r="C19" s="2"/>
      <c r="D19" s="2">
        <v>2625</v>
      </c>
      <c r="E19" s="2"/>
      <c r="F19" s="2"/>
      <c r="G19" s="2">
        <f t="shared" si="1"/>
        <v>2625</v>
      </c>
      <c r="H19" s="2"/>
      <c r="I19" s="2">
        <v>933</v>
      </c>
      <c r="J19" s="2"/>
      <c r="K19" s="2">
        <f t="shared" si="0"/>
        <v>2449.125</v>
      </c>
      <c r="L19" s="2"/>
    </row>
    <row r="20" spans="1:12" x14ac:dyDescent="0.2">
      <c r="A20" s="2" t="s">
        <v>43</v>
      </c>
      <c r="B20" s="2"/>
      <c r="C20" s="2"/>
      <c r="D20" s="2"/>
      <c r="E20" s="2">
        <v>69021</v>
      </c>
      <c r="F20" s="2"/>
      <c r="G20" s="2">
        <f t="shared" si="1"/>
        <v>69021</v>
      </c>
      <c r="H20" s="2"/>
      <c r="I20" s="2">
        <v>933</v>
      </c>
      <c r="J20" s="2"/>
      <c r="K20" s="2">
        <f t="shared" si="0"/>
        <v>64396.593000000001</v>
      </c>
      <c r="L20" s="2"/>
    </row>
    <row r="21" spans="1:12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2">
      <c r="A22" s="1"/>
      <c r="B22" s="1"/>
      <c r="C22" s="1"/>
      <c r="D22" s="1"/>
      <c r="E22" s="1" t="s">
        <v>44</v>
      </c>
      <c r="F22" s="1"/>
      <c r="G22" s="1"/>
      <c r="H22" s="1"/>
      <c r="I22" s="1"/>
      <c r="J22" s="1"/>
      <c r="K22" s="4">
        <f>SUM(K7:K21)</f>
        <v>496370.48199999996</v>
      </c>
      <c r="L22" s="1"/>
    </row>
    <row r="23" spans="1:12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">
      <c r="A24" s="6" t="s">
        <v>45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2">
      <c r="A26" s="2" t="s">
        <v>30</v>
      </c>
      <c r="B26" s="2"/>
      <c r="C26" s="2" t="s">
        <v>46</v>
      </c>
      <c r="D26" s="2"/>
      <c r="E26" s="2"/>
      <c r="F26" s="2"/>
      <c r="G26" s="2"/>
      <c r="H26" s="2"/>
      <c r="I26" s="2"/>
      <c r="J26" s="2"/>
      <c r="K26" s="2"/>
      <c r="L26" s="2"/>
    </row>
    <row r="27" spans="1:12" x14ac:dyDescent="0.2">
      <c r="A27" s="2" t="s">
        <v>31</v>
      </c>
      <c r="B27" s="2"/>
      <c r="C27" s="2" t="s">
        <v>47</v>
      </c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2">
      <c r="A28" s="2" t="s">
        <v>32</v>
      </c>
      <c r="B28" s="2"/>
      <c r="C28" s="2" t="s">
        <v>48</v>
      </c>
      <c r="D28" s="2"/>
      <c r="E28" s="2"/>
      <c r="F28" s="2"/>
      <c r="G28" s="2"/>
      <c r="H28" s="2"/>
      <c r="I28" s="2"/>
      <c r="J28" s="2"/>
      <c r="K28" s="2"/>
      <c r="L28" s="2"/>
    </row>
    <row r="29" spans="1:12" x14ac:dyDescent="0.2">
      <c r="A29" s="2" t="s">
        <v>35</v>
      </c>
      <c r="B29" s="2"/>
      <c r="C29" s="2" t="s">
        <v>49</v>
      </c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2">
      <c r="A30" s="2" t="s">
        <v>41</v>
      </c>
      <c r="B30" s="2"/>
      <c r="C30" s="2" t="s">
        <v>47</v>
      </c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2">
      <c r="A31" s="2" t="s">
        <v>43</v>
      </c>
      <c r="B31" s="2"/>
      <c r="C31" s="2" t="s">
        <v>50</v>
      </c>
      <c r="D31" s="2"/>
      <c r="E31" s="2"/>
      <c r="F31" s="2"/>
      <c r="G31" s="2"/>
      <c r="H31" s="2"/>
      <c r="I31" s="2"/>
      <c r="J31" s="2"/>
      <c r="K31" s="2"/>
      <c r="L31" s="2"/>
    </row>
    <row r="32" spans="1:12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" x14ac:dyDescent="0.2">
      <c r="A33" s="7" t="s">
        <v>54</v>
      </c>
    </row>
  </sheetData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 V 1 of 2</vt:lpstr>
      <vt:lpstr>APP V 2 of 2</vt:lpstr>
    </vt:vector>
  </TitlesOfParts>
  <Company>Andersen Worldwide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Andersen</dc:creator>
  <cp:lastModifiedBy>Jan Havlíček</cp:lastModifiedBy>
  <cp:lastPrinted>2000-06-27T18:50:07Z</cp:lastPrinted>
  <dcterms:created xsi:type="dcterms:W3CDTF">2000-06-20T09:34:42Z</dcterms:created>
  <dcterms:modified xsi:type="dcterms:W3CDTF">2023-09-17T00:20:10Z</dcterms:modified>
</cp:coreProperties>
</file>