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8F00250-B455-4B4D-967B-AFD28DD13C66}" xr6:coauthVersionLast="47" xr6:coauthVersionMax="47" xr10:uidLastSave="{00000000-0000-0000-0000-000000000000}"/>
  <bookViews>
    <workbookView xWindow="-120" yWindow="-120" windowWidth="38640" windowHeight="15720"/>
  </bookViews>
  <sheets>
    <sheet name="PHYSICAL &amp; FINANCIAL" sheetId="1" r:id="rId1"/>
    <sheet name="FINANCIAL" sheetId="2" r:id="rId2"/>
    <sheet name="PHYSICAL" sheetId="3" r:id="rId3"/>
  </sheets>
  <externalReferences>
    <externalReference r:id="rId4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B9" i="2"/>
  <c r="D9" i="2"/>
  <c r="F9" i="2"/>
  <c r="H9" i="2"/>
  <c r="A11" i="2"/>
  <c r="B11" i="2"/>
  <c r="D11" i="2"/>
  <c r="E11" i="2"/>
  <c r="F11" i="2"/>
  <c r="G11" i="2"/>
  <c r="H11" i="2"/>
  <c r="I11" i="2"/>
  <c r="B12" i="2"/>
  <c r="D12" i="2"/>
  <c r="E12" i="2"/>
  <c r="F12" i="2"/>
  <c r="G12" i="2"/>
  <c r="H12" i="2"/>
  <c r="I12" i="2"/>
  <c r="D13" i="2"/>
  <c r="F13" i="2"/>
  <c r="H13" i="2"/>
  <c r="A15" i="2"/>
  <c r="B15" i="2"/>
  <c r="D15" i="2"/>
  <c r="E15" i="2"/>
  <c r="F15" i="2"/>
  <c r="G15" i="2"/>
  <c r="H15" i="2"/>
  <c r="I15" i="2"/>
  <c r="B16" i="2"/>
  <c r="D16" i="2"/>
  <c r="E16" i="2"/>
  <c r="F16" i="2"/>
  <c r="G16" i="2"/>
  <c r="H16" i="2"/>
  <c r="I16" i="2"/>
  <c r="D17" i="2"/>
  <c r="F17" i="2"/>
  <c r="H17" i="2"/>
  <c r="A19" i="2"/>
  <c r="B19" i="2"/>
  <c r="D19" i="2"/>
  <c r="E19" i="2"/>
  <c r="F19" i="2"/>
  <c r="G19" i="2"/>
  <c r="H19" i="2"/>
  <c r="I19" i="2"/>
  <c r="B20" i="2"/>
  <c r="D20" i="2"/>
  <c r="E20" i="2"/>
  <c r="F20" i="2"/>
  <c r="G20" i="2"/>
  <c r="H20" i="2"/>
  <c r="I20" i="2"/>
  <c r="D21" i="2"/>
  <c r="F21" i="2"/>
  <c r="H21" i="2"/>
  <c r="A23" i="2"/>
  <c r="B23" i="2"/>
  <c r="D23" i="2"/>
  <c r="E23" i="2"/>
  <c r="F23" i="2"/>
  <c r="G23" i="2"/>
  <c r="H23" i="2"/>
  <c r="I23" i="2"/>
  <c r="B24" i="2"/>
  <c r="D24" i="2"/>
  <c r="E24" i="2"/>
  <c r="F24" i="2"/>
  <c r="G24" i="2"/>
  <c r="H24" i="2"/>
  <c r="I24" i="2"/>
  <c r="D25" i="2"/>
  <c r="F25" i="2"/>
  <c r="H25" i="2"/>
  <c r="A27" i="2"/>
  <c r="B27" i="2"/>
  <c r="D27" i="2"/>
  <c r="E27" i="2"/>
  <c r="F27" i="2"/>
  <c r="G27" i="2"/>
  <c r="H27" i="2"/>
  <c r="I27" i="2"/>
  <c r="B28" i="2"/>
  <c r="D28" i="2"/>
  <c r="E28" i="2"/>
  <c r="F28" i="2"/>
  <c r="G28" i="2"/>
  <c r="H28" i="2"/>
  <c r="I28" i="2"/>
  <c r="D29" i="2"/>
  <c r="F29" i="2"/>
  <c r="H29" i="2"/>
  <c r="A31" i="2"/>
  <c r="B31" i="2"/>
  <c r="D31" i="2"/>
  <c r="E31" i="2"/>
  <c r="F31" i="2"/>
  <c r="G31" i="2"/>
  <c r="H31" i="2"/>
  <c r="I31" i="2"/>
  <c r="B32" i="2"/>
  <c r="D32" i="2"/>
  <c r="E32" i="2"/>
  <c r="F32" i="2"/>
  <c r="G32" i="2"/>
  <c r="H32" i="2"/>
  <c r="I32" i="2"/>
  <c r="D33" i="2"/>
  <c r="F33" i="2"/>
  <c r="H33" i="2"/>
  <c r="A35" i="2"/>
  <c r="B35" i="2"/>
  <c r="D35" i="2"/>
  <c r="E35" i="2"/>
  <c r="F35" i="2"/>
  <c r="G35" i="2"/>
  <c r="H35" i="2"/>
  <c r="I35" i="2"/>
  <c r="B36" i="2"/>
  <c r="D36" i="2"/>
  <c r="E36" i="2"/>
  <c r="F36" i="2"/>
  <c r="G36" i="2"/>
  <c r="H36" i="2"/>
  <c r="I36" i="2"/>
  <c r="D37" i="2"/>
  <c r="F37" i="2"/>
  <c r="H37" i="2"/>
  <c r="A39" i="2"/>
  <c r="B39" i="2"/>
  <c r="D39" i="2"/>
  <c r="E39" i="2"/>
  <c r="F39" i="2"/>
  <c r="G39" i="2"/>
  <c r="H39" i="2"/>
  <c r="I39" i="2"/>
  <c r="B40" i="2"/>
  <c r="D40" i="2"/>
  <c r="E40" i="2"/>
  <c r="F40" i="2"/>
  <c r="G40" i="2"/>
  <c r="H40" i="2"/>
  <c r="I40" i="2"/>
  <c r="D41" i="2"/>
  <c r="F41" i="2"/>
  <c r="H41" i="2"/>
  <c r="D43" i="2"/>
  <c r="E43" i="2"/>
  <c r="F43" i="2"/>
  <c r="G43" i="2"/>
  <c r="H43" i="2"/>
  <c r="I43" i="2"/>
  <c r="D44" i="2"/>
  <c r="E44" i="2"/>
  <c r="F44" i="2"/>
  <c r="G44" i="2"/>
  <c r="H44" i="2"/>
  <c r="I44" i="2"/>
  <c r="D45" i="2"/>
  <c r="F45" i="2"/>
  <c r="H45" i="2"/>
  <c r="A3" i="3"/>
  <c r="B9" i="3"/>
  <c r="D9" i="3"/>
  <c r="F9" i="3"/>
  <c r="H9" i="3"/>
  <c r="A11" i="3"/>
  <c r="B11" i="3"/>
  <c r="D11" i="3"/>
  <c r="E11" i="3"/>
  <c r="F11" i="3"/>
  <c r="G11" i="3"/>
  <c r="H11" i="3"/>
  <c r="I11" i="3"/>
  <c r="B12" i="3"/>
  <c r="D12" i="3"/>
  <c r="E12" i="3"/>
  <c r="F12" i="3"/>
  <c r="G12" i="3"/>
  <c r="H12" i="3"/>
  <c r="I12" i="3"/>
  <c r="D13" i="3"/>
  <c r="F13" i="3"/>
  <c r="H13" i="3"/>
  <c r="A15" i="3"/>
  <c r="B15" i="3"/>
  <c r="D15" i="3"/>
  <c r="E15" i="3"/>
  <c r="F15" i="3"/>
  <c r="G15" i="3"/>
  <c r="H15" i="3"/>
  <c r="I15" i="3"/>
  <c r="B16" i="3"/>
  <c r="D16" i="3"/>
  <c r="E16" i="3"/>
  <c r="F16" i="3"/>
  <c r="G16" i="3"/>
  <c r="H16" i="3"/>
  <c r="I16" i="3"/>
  <c r="D17" i="3"/>
  <c r="F17" i="3"/>
  <c r="H17" i="3"/>
  <c r="A19" i="3"/>
  <c r="B19" i="3"/>
  <c r="D19" i="3"/>
  <c r="E19" i="3"/>
  <c r="F19" i="3"/>
  <c r="G19" i="3"/>
  <c r="H19" i="3"/>
  <c r="I19" i="3"/>
  <c r="B20" i="3"/>
  <c r="D20" i="3"/>
  <c r="E20" i="3"/>
  <c r="F20" i="3"/>
  <c r="G20" i="3"/>
  <c r="H20" i="3"/>
  <c r="I20" i="3"/>
  <c r="D21" i="3"/>
  <c r="F21" i="3"/>
  <c r="H21" i="3"/>
  <c r="A23" i="3"/>
  <c r="B23" i="3"/>
  <c r="D23" i="3"/>
  <c r="E23" i="3"/>
  <c r="F23" i="3"/>
  <c r="G23" i="3"/>
  <c r="H23" i="3"/>
  <c r="I23" i="3"/>
  <c r="B24" i="3"/>
  <c r="D24" i="3"/>
  <c r="E24" i="3"/>
  <c r="F24" i="3"/>
  <c r="G24" i="3"/>
  <c r="H24" i="3"/>
  <c r="I24" i="3"/>
  <c r="D25" i="3"/>
  <c r="F25" i="3"/>
  <c r="H25" i="3"/>
  <c r="A31" i="3"/>
  <c r="B31" i="3"/>
  <c r="D31" i="3"/>
  <c r="E31" i="3"/>
  <c r="F31" i="3"/>
  <c r="G31" i="3"/>
  <c r="H31" i="3"/>
  <c r="I31" i="3"/>
  <c r="B32" i="3"/>
  <c r="D32" i="3"/>
  <c r="E32" i="3"/>
  <c r="F32" i="3"/>
  <c r="G32" i="3"/>
  <c r="H32" i="3"/>
  <c r="I32" i="3"/>
  <c r="D33" i="3"/>
  <c r="F33" i="3"/>
  <c r="H33" i="3"/>
  <c r="A35" i="3"/>
  <c r="B35" i="3"/>
  <c r="D35" i="3"/>
  <c r="E35" i="3"/>
  <c r="F35" i="3"/>
  <c r="G35" i="3"/>
  <c r="H35" i="3"/>
  <c r="I35" i="3"/>
  <c r="B36" i="3"/>
  <c r="D36" i="3"/>
  <c r="E36" i="3"/>
  <c r="F36" i="3"/>
  <c r="G36" i="3"/>
  <c r="H36" i="3"/>
  <c r="I36" i="3"/>
  <c r="D37" i="3"/>
  <c r="F37" i="3"/>
  <c r="H37" i="3"/>
  <c r="A39" i="3"/>
  <c r="B39" i="3"/>
  <c r="D39" i="3"/>
  <c r="E39" i="3"/>
  <c r="F39" i="3"/>
  <c r="G39" i="3"/>
  <c r="H39" i="3"/>
  <c r="I39" i="3"/>
  <c r="B40" i="3"/>
  <c r="D40" i="3"/>
  <c r="E40" i="3"/>
  <c r="F40" i="3"/>
  <c r="G40" i="3"/>
  <c r="H40" i="3"/>
  <c r="I40" i="3"/>
  <c r="D41" i="3"/>
  <c r="F41" i="3"/>
  <c r="H41" i="3"/>
  <c r="D43" i="3"/>
  <c r="E43" i="3"/>
  <c r="F43" i="3"/>
  <c r="G43" i="3"/>
  <c r="H43" i="3"/>
  <c r="I43" i="3"/>
  <c r="D44" i="3"/>
  <c r="E44" i="3"/>
  <c r="F44" i="3"/>
  <c r="G44" i="3"/>
  <c r="H44" i="3"/>
  <c r="I44" i="3"/>
  <c r="D45" i="3"/>
  <c r="F45" i="3"/>
  <c r="H45" i="3"/>
  <c r="B9" i="1"/>
  <c r="D9" i="1"/>
  <c r="F9" i="1"/>
  <c r="H9" i="1"/>
  <c r="A11" i="1"/>
  <c r="B11" i="1"/>
  <c r="D11" i="1"/>
  <c r="E11" i="1"/>
  <c r="F11" i="1"/>
  <c r="G11" i="1"/>
  <c r="H11" i="1"/>
  <c r="I11" i="1"/>
  <c r="B12" i="1"/>
  <c r="D12" i="1"/>
  <c r="E12" i="1"/>
  <c r="F12" i="1"/>
  <c r="G12" i="1"/>
  <c r="H12" i="1"/>
  <c r="I12" i="1"/>
  <c r="D13" i="1"/>
  <c r="F13" i="1"/>
  <c r="H13" i="1"/>
  <c r="A15" i="1"/>
  <c r="B15" i="1"/>
  <c r="D15" i="1"/>
  <c r="E15" i="1"/>
  <c r="F15" i="1"/>
  <c r="G15" i="1"/>
  <c r="H15" i="1"/>
  <c r="I15" i="1"/>
  <c r="B16" i="1"/>
  <c r="D16" i="1"/>
  <c r="E16" i="1"/>
  <c r="F16" i="1"/>
  <c r="G16" i="1"/>
  <c r="H16" i="1"/>
  <c r="I16" i="1"/>
  <c r="D17" i="1"/>
  <c r="F17" i="1"/>
  <c r="H17" i="1"/>
  <c r="A19" i="1"/>
  <c r="B19" i="1"/>
  <c r="D19" i="1"/>
  <c r="E19" i="1"/>
  <c r="F19" i="1"/>
  <c r="G19" i="1"/>
  <c r="H19" i="1"/>
  <c r="I19" i="1"/>
  <c r="B20" i="1"/>
  <c r="D20" i="1"/>
  <c r="E20" i="1"/>
  <c r="F20" i="1"/>
  <c r="G20" i="1"/>
  <c r="H20" i="1"/>
  <c r="I20" i="1"/>
  <c r="D21" i="1"/>
  <c r="F21" i="1"/>
  <c r="H21" i="1"/>
  <c r="A23" i="1"/>
  <c r="B23" i="1"/>
  <c r="D23" i="1"/>
  <c r="E23" i="1"/>
  <c r="F23" i="1"/>
  <c r="G23" i="1"/>
  <c r="H23" i="1"/>
  <c r="I23" i="1"/>
  <c r="B24" i="1"/>
  <c r="D24" i="1"/>
  <c r="E24" i="1"/>
  <c r="F24" i="1"/>
  <c r="G24" i="1"/>
  <c r="H24" i="1"/>
  <c r="I24" i="1"/>
  <c r="D25" i="1"/>
  <c r="F25" i="1"/>
  <c r="H25" i="1"/>
  <c r="A27" i="1"/>
  <c r="B27" i="1"/>
  <c r="D27" i="1"/>
  <c r="E27" i="1"/>
  <c r="F27" i="1"/>
  <c r="G27" i="1"/>
  <c r="H27" i="1"/>
  <c r="I27" i="1"/>
  <c r="B28" i="1"/>
  <c r="D28" i="1"/>
  <c r="E28" i="1"/>
  <c r="F28" i="1"/>
  <c r="G28" i="1"/>
  <c r="H28" i="1"/>
  <c r="I28" i="1"/>
  <c r="D29" i="1"/>
  <c r="F29" i="1"/>
  <c r="H29" i="1"/>
  <c r="A31" i="1"/>
  <c r="B31" i="1"/>
  <c r="D31" i="1"/>
  <c r="E31" i="1"/>
  <c r="F31" i="1"/>
  <c r="G31" i="1"/>
  <c r="H31" i="1"/>
  <c r="I31" i="1"/>
  <c r="B32" i="1"/>
  <c r="D32" i="1"/>
  <c r="E32" i="1"/>
  <c r="F32" i="1"/>
  <c r="G32" i="1"/>
  <c r="H32" i="1"/>
  <c r="I32" i="1"/>
  <c r="D33" i="1"/>
  <c r="F33" i="1"/>
  <c r="H33" i="1"/>
  <c r="A35" i="1"/>
  <c r="B35" i="1"/>
  <c r="D35" i="1"/>
  <c r="E35" i="1"/>
  <c r="F35" i="1"/>
  <c r="G35" i="1"/>
  <c r="H35" i="1"/>
  <c r="I35" i="1"/>
  <c r="B36" i="1"/>
  <c r="D36" i="1"/>
  <c r="E36" i="1"/>
  <c r="F36" i="1"/>
  <c r="G36" i="1"/>
  <c r="H36" i="1"/>
  <c r="I36" i="1"/>
  <c r="D37" i="1"/>
  <c r="F37" i="1"/>
  <c r="H37" i="1"/>
  <c r="A39" i="1"/>
  <c r="B39" i="1"/>
  <c r="D39" i="1"/>
  <c r="E39" i="1"/>
  <c r="F39" i="1"/>
  <c r="G39" i="1"/>
  <c r="H39" i="1"/>
  <c r="I39" i="1"/>
  <c r="B40" i="1"/>
  <c r="D40" i="1"/>
  <c r="E40" i="1"/>
  <c r="F40" i="1"/>
  <c r="G40" i="1"/>
  <c r="H40" i="1"/>
  <c r="I40" i="1"/>
  <c r="D41" i="1"/>
  <c r="F41" i="1"/>
  <c r="H41" i="1"/>
  <c r="D43" i="1"/>
  <c r="E43" i="1"/>
  <c r="F43" i="1"/>
  <c r="G43" i="1"/>
  <c r="H43" i="1"/>
  <c r="I43" i="1"/>
  <c r="D44" i="1"/>
  <c r="E44" i="1"/>
  <c r="F44" i="1"/>
  <c r="G44" i="1"/>
  <c r="H44" i="1"/>
  <c r="I44" i="1"/>
  <c r="D45" i="1"/>
  <c r="F45" i="1"/>
  <c r="H45" i="1"/>
</calcChain>
</file>

<file path=xl/sharedStrings.xml><?xml version="1.0" encoding="utf-8"?>
<sst xmlns="http://schemas.openxmlformats.org/spreadsheetml/2006/main" count="61" uniqueCount="14">
  <si>
    <t>ENRON North American Gas - EOL vs NON-EOL Analysis</t>
  </si>
  <si>
    <t>PHYSICAL + FINANCIAL</t>
  </si>
  <si>
    <t>As of April 18, 2001</t>
  </si>
  <si>
    <t>LTD</t>
  </si>
  <si>
    <t>REGION</t>
  </si>
  <si>
    <t>% OF TOTAL DEAL COUNT</t>
  </si>
  <si>
    <t>% OF TOTAL VOLUME</t>
  </si>
  <si>
    <t>% OF TOTAL NOTIONAL VALUE</t>
  </si>
  <si>
    <t>TOTAL</t>
  </si>
  <si>
    <t>EOL</t>
  </si>
  <si>
    <t>NON-EOL</t>
  </si>
  <si>
    <t>FINANCIAL</t>
  </si>
  <si>
    <t>PHYSICAL</t>
  </si>
  <si>
    <t>G-DAILY-EST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</si>
</sst>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 applyAlignment="1">
      <alignment horizontal="centerContinuous"/>
    </xf>
    <xf numFmtId="0" fontId="0" fillId="0" borderId="0" xfId="0" applyFill="1" applyBorder="1"/>
    <xf numFmtId="165" fontId="4" fillId="0" borderId="0" xfId="1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65" fontId="5" fillId="0" borderId="0" xfId="1" applyNumberFormat="1" applyFont="1" applyFill="1" applyBorder="1"/>
    <xf numFmtId="2" fontId="5" fillId="0" borderId="0" xfId="1" applyNumberFormat="1" applyFont="1" applyFill="1" applyBorder="1" applyAlignment="1">
      <alignment horizontal="center"/>
    </xf>
    <xf numFmtId="0" fontId="0" fillId="0" borderId="0" xfId="0" applyBorder="1"/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3" xfId="0" applyBorder="1" applyAlignment="1">
      <alignment wrapText="1"/>
    </xf>
    <xf numFmtId="3" fontId="6" fillId="0" borderId="4" xfId="0" applyNumberFormat="1" applyFont="1" applyBorder="1" applyAlignment="1">
      <alignment horizontal="center" wrapText="1"/>
    </xf>
    <xf numFmtId="3" fontId="6" fillId="0" borderId="5" xfId="0" applyNumberFormat="1" applyFont="1" applyBorder="1" applyAlignment="1">
      <alignment horizontal="center" wrapText="1"/>
    </xf>
    <xf numFmtId="2" fontId="4" fillId="0" borderId="0" xfId="1" applyNumberFormat="1" applyFont="1" applyFill="1" applyBorder="1" applyAlignment="1">
      <alignment horizontal="center"/>
    </xf>
    <xf numFmtId="0" fontId="3" fillId="0" borderId="0" xfId="0" applyFont="1" applyBorder="1"/>
    <xf numFmtId="0" fontId="3" fillId="0" borderId="6" xfId="0" applyFont="1" applyBorder="1"/>
    <xf numFmtId="0" fontId="0" fillId="0" borderId="6" xfId="0" applyBorder="1"/>
    <xf numFmtId="3" fontId="6" fillId="0" borderId="6" xfId="0" applyNumberFormat="1" applyFont="1" applyBorder="1" applyAlignment="1">
      <alignment horizontal="center"/>
    </xf>
    <xf numFmtId="165" fontId="4" fillId="0" borderId="6" xfId="1" applyNumberFormat="1" applyFont="1" applyFill="1" applyBorder="1" applyAlignment="1">
      <alignment horizontal="center"/>
    </xf>
    <xf numFmtId="0" fontId="0" fillId="0" borderId="7" xfId="0" applyBorder="1"/>
    <xf numFmtId="0" fontId="0" fillId="2" borderId="0" xfId="0" applyFill="1" applyBorder="1"/>
    <xf numFmtId="3" fontId="0" fillId="2" borderId="0" xfId="0" applyNumberFormat="1" applyFill="1" applyBorder="1"/>
    <xf numFmtId="3" fontId="0" fillId="2" borderId="0" xfId="0" applyNumberFormat="1" applyFill="1" applyBorder="1" applyAlignment="1">
      <alignment horizontal="center"/>
    </xf>
    <xf numFmtId="0" fontId="0" fillId="0" borderId="8" xfId="0" applyBorder="1"/>
    <xf numFmtId="0" fontId="0" fillId="3" borderId="0" xfId="0" applyFill="1" applyBorder="1"/>
    <xf numFmtId="3" fontId="0" fillId="3" borderId="0" xfId="0" applyNumberFormat="1" applyFill="1" applyBorder="1"/>
    <xf numFmtId="3" fontId="0" fillId="3" borderId="0" xfId="0" applyNumberFormat="1" applyFill="1" applyBorder="1" applyAlignment="1">
      <alignment horizontal="center"/>
    </xf>
    <xf numFmtId="3" fontId="0" fillId="0" borderId="0" xfId="0" applyNumberFormat="1" applyFill="1" applyBorder="1"/>
    <xf numFmtId="3" fontId="0" fillId="0" borderId="0" xfId="0" applyNumberFormat="1" applyFill="1" applyBorder="1" applyAlignment="1">
      <alignment horizontal="center"/>
    </xf>
    <xf numFmtId="0" fontId="0" fillId="0" borderId="9" xfId="0" applyFill="1" applyBorder="1"/>
    <xf numFmtId="3" fontId="0" fillId="0" borderId="9" xfId="0" applyNumberFormat="1" applyFill="1" applyBorder="1"/>
    <xf numFmtId="3" fontId="0" fillId="0" borderId="9" xfId="0" applyNumberFormat="1" applyFill="1" applyBorder="1" applyAlignment="1">
      <alignment horizontal="center"/>
    </xf>
    <xf numFmtId="165" fontId="5" fillId="0" borderId="9" xfId="1" applyNumberFormat="1" applyFont="1" applyFill="1" applyBorder="1" applyAlignment="1">
      <alignment horizontal="center"/>
    </xf>
    <xf numFmtId="0" fontId="0" fillId="0" borderId="0" xfId="0" applyFill="1"/>
    <xf numFmtId="2" fontId="5" fillId="0" borderId="0" xfId="0" applyNumberFormat="1" applyFont="1" applyFill="1" applyBorder="1" applyAlignment="1">
      <alignment horizontal="center"/>
    </xf>
    <xf numFmtId="165" fontId="4" fillId="0" borderId="9" xfId="1" applyNumberFormat="1" applyFont="1" applyFill="1" applyBorder="1" applyAlignment="1">
      <alignment horizontal="center"/>
    </xf>
    <xf numFmtId="0" fontId="4" fillId="0" borderId="0" xfId="0" applyFont="1" applyFill="1" applyBorder="1"/>
    <xf numFmtId="165" fontId="4" fillId="0" borderId="0" xfId="1" applyNumberFormat="1" applyFont="1" applyFill="1" applyBorder="1"/>
    <xf numFmtId="2" fontId="4" fillId="0" borderId="0" xfId="2" applyNumberFormat="1" applyFont="1" applyFill="1" applyBorder="1" applyAlignment="1">
      <alignment horizontal="center"/>
    </xf>
    <xf numFmtId="0" fontId="5" fillId="0" borderId="0" xfId="0" applyFont="1" applyFill="1" applyBorder="1"/>
    <xf numFmtId="0" fontId="0" fillId="0" borderId="9" xfId="0" applyFill="1" applyBorder="1" applyAlignment="1">
      <alignment horizontal="center"/>
    </xf>
    <xf numFmtId="2" fontId="5" fillId="0" borderId="0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41801/DEAL%20BREAKDOWN%20ANALYSIS%2004-18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HYSICAL &amp; FINANCIAL"/>
      <sheetName val="FINANCIAL"/>
      <sheetName val="PHYSICAL"/>
      <sheetName val="PHYSICAL+FINANCIAL PIVOT "/>
      <sheetName val="FINANCIAL PIVOT"/>
      <sheetName val="PHYSICAL PIVOT"/>
      <sheetName val="NA GAS DATA"/>
    </sheetNames>
    <sheetDataSet>
      <sheetData sheetId="0"/>
      <sheetData sheetId="1"/>
      <sheetData sheetId="2"/>
      <sheetData sheetId="3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153527</v>
          </cell>
          <cell r="E6">
            <v>12756983683.5</v>
          </cell>
          <cell r="F6">
            <v>15537382119.039597</v>
          </cell>
        </row>
        <row r="7">
          <cell r="C7" t="str">
            <v>OTC</v>
          </cell>
          <cell r="D7">
            <v>25768</v>
          </cell>
          <cell r="E7">
            <v>7743631056.6250114</v>
          </cell>
          <cell r="F7">
            <v>25338127747.978558</v>
          </cell>
        </row>
        <row r="8">
          <cell r="D8">
            <v>179295</v>
          </cell>
          <cell r="E8">
            <v>20500614740.125011</v>
          </cell>
          <cell r="F8">
            <v>40875509867.018158</v>
          </cell>
        </row>
        <row r="9">
          <cell r="B9" t="str">
            <v>EAST</v>
          </cell>
          <cell r="C9" t="str">
            <v>EOL</v>
          </cell>
          <cell r="D9">
            <v>133534</v>
          </cell>
          <cell r="E9">
            <v>10422183612.650099</v>
          </cell>
          <cell r="F9">
            <v>20202507827.992054</v>
          </cell>
        </row>
        <row r="10">
          <cell r="C10" t="str">
            <v>OTC</v>
          </cell>
          <cell r="D10">
            <v>42606</v>
          </cell>
          <cell r="E10">
            <v>11873084063.459404</v>
          </cell>
          <cell r="F10">
            <v>25415538307.483917</v>
          </cell>
        </row>
        <row r="11">
          <cell r="D11">
            <v>176140</v>
          </cell>
          <cell r="E11">
            <v>22295267676.109505</v>
          </cell>
          <cell r="F11">
            <v>45618046135.475967</v>
          </cell>
        </row>
        <row r="12">
          <cell r="B12" t="str">
            <v>ECC-CANADA WEST</v>
          </cell>
          <cell r="C12" t="str">
            <v>EOL</v>
          </cell>
          <cell r="D12">
            <v>64749</v>
          </cell>
          <cell r="E12">
            <v>6821088645.400507</v>
          </cell>
          <cell r="F12">
            <v>19185412912.276402</v>
          </cell>
        </row>
        <row r="13">
          <cell r="C13" t="str">
            <v>OTC</v>
          </cell>
          <cell r="D13">
            <v>27775</v>
          </cell>
          <cell r="E13">
            <v>7685492358.1135082</v>
          </cell>
          <cell r="F13">
            <v>19070902923.712749</v>
          </cell>
        </row>
        <row r="14">
          <cell r="D14">
            <v>92524</v>
          </cell>
          <cell r="E14">
            <v>14506581003.514015</v>
          </cell>
          <cell r="F14">
            <v>38256315835.989151</v>
          </cell>
        </row>
        <row r="15">
          <cell r="B15" t="str">
            <v>ENA-CANADA EAST</v>
          </cell>
          <cell r="C15" t="str">
            <v>EOL</v>
          </cell>
          <cell r="D15">
            <v>11176</v>
          </cell>
          <cell r="E15">
            <v>993360716.49100006</v>
          </cell>
          <cell r="F15">
            <v>3990946304.8580103</v>
          </cell>
        </row>
        <row r="16">
          <cell r="C16" t="str">
            <v>OTC</v>
          </cell>
          <cell r="D16">
            <v>3250</v>
          </cell>
          <cell r="E16">
            <v>669406188.77392077</v>
          </cell>
          <cell r="F16">
            <v>2621784943.7756486</v>
          </cell>
        </row>
        <row r="17">
          <cell r="D17">
            <v>14426</v>
          </cell>
          <cell r="E17">
            <v>1662766905.2649207</v>
          </cell>
          <cell r="F17">
            <v>6612731248.6336594</v>
          </cell>
        </row>
        <row r="18">
          <cell r="B18" t="str">
            <v>G-DAILY-EST</v>
          </cell>
          <cell r="C18" t="str">
            <v>EOL</v>
          </cell>
          <cell r="D18">
            <v>28054</v>
          </cell>
          <cell r="E18">
            <v>5997959617</v>
          </cell>
          <cell r="F18">
            <v>32428132509.148277</v>
          </cell>
        </row>
        <row r="19">
          <cell r="C19" t="str">
            <v>OTC</v>
          </cell>
          <cell r="D19">
            <v>4769</v>
          </cell>
          <cell r="E19">
            <v>1983238707.1110001</v>
          </cell>
          <cell r="F19">
            <v>8744298500.7044926</v>
          </cell>
        </row>
        <row r="20">
          <cell r="D20">
            <v>32823</v>
          </cell>
          <cell r="E20">
            <v>7981198324.1110001</v>
          </cell>
          <cell r="F20">
            <v>41172431009.852768</v>
          </cell>
        </row>
        <row r="21">
          <cell r="B21" t="str">
            <v>NG-PRICE</v>
          </cell>
          <cell r="C21" t="str">
            <v>EOL</v>
          </cell>
          <cell r="D21">
            <v>140098</v>
          </cell>
          <cell r="E21">
            <v>54346460867</v>
          </cell>
          <cell r="F21">
            <v>274095461124.92133</v>
          </cell>
        </row>
        <row r="22">
          <cell r="C22" t="str">
            <v>OTC</v>
          </cell>
          <cell r="D22">
            <v>57976</v>
          </cell>
          <cell r="E22">
            <v>83579765123.987061</v>
          </cell>
          <cell r="F22">
            <v>369799759156.51837</v>
          </cell>
        </row>
        <row r="23">
          <cell r="D23">
            <v>198074</v>
          </cell>
          <cell r="E23">
            <v>137926225990.98706</v>
          </cell>
          <cell r="F23">
            <v>643895220281.4397</v>
          </cell>
        </row>
        <row r="24">
          <cell r="B24" t="str">
            <v>TEXAS</v>
          </cell>
          <cell r="C24" t="str">
            <v>EOL</v>
          </cell>
          <cell r="D24">
            <v>19623</v>
          </cell>
          <cell r="E24">
            <v>3294885565</v>
          </cell>
          <cell r="F24">
            <v>6182209522.05585</v>
          </cell>
        </row>
        <row r="25">
          <cell r="C25" t="str">
            <v>OTC</v>
          </cell>
          <cell r="D25">
            <v>15945</v>
          </cell>
          <cell r="E25">
            <v>7693979079.8780718</v>
          </cell>
          <cell r="F25">
            <v>13107008507.247227</v>
          </cell>
        </row>
        <row r="26">
          <cell r="D26">
            <v>35568</v>
          </cell>
          <cell r="E26">
            <v>10988864644.878071</v>
          </cell>
          <cell r="F26">
            <v>19289218029.303078</v>
          </cell>
        </row>
        <row r="27">
          <cell r="B27" t="str">
            <v>WEST</v>
          </cell>
          <cell r="C27" t="str">
            <v>EOL</v>
          </cell>
          <cell r="D27">
            <v>107145</v>
          </cell>
          <cell r="E27">
            <v>15586608299.5</v>
          </cell>
          <cell r="F27">
            <v>21885334012.842514</v>
          </cell>
        </row>
        <row r="28">
          <cell r="C28" t="str">
            <v>OTC</v>
          </cell>
          <cell r="D28">
            <v>30285</v>
          </cell>
          <cell r="E28">
            <v>14650263755.678955</v>
          </cell>
          <cell r="F28">
            <v>26904015685.978783</v>
          </cell>
        </row>
        <row r="29">
          <cell r="D29">
            <v>137430</v>
          </cell>
          <cell r="E29">
            <v>30236872055.178955</v>
          </cell>
          <cell r="F29">
            <v>48789349698.821297</v>
          </cell>
        </row>
      </sheetData>
      <sheetData sheetId="4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16722</v>
          </cell>
          <cell r="E6">
            <v>11136885792.5</v>
          </cell>
          <cell r="F6">
            <v>8212654974.2174282</v>
          </cell>
        </row>
        <row r="7">
          <cell r="C7" t="str">
            <v>OTC</v>
          </cell>
          <cell r="D7">
            <v>4473</v>
          </cell>
          <cell r="E7">
            <v>3298574107.7262001</v>
          </cell>
          <cell r="F7">
            <v>2862649275.5033112</v>
          </cell>
        </row>
        <row r="8">
          <cell r="D8">
            <v>21195</v>
          </cell>
          <cell r="E8">
            <v>14435459900.2262</v>
          </cell>
          <cell r="F8">
            <v>11075304249.720739</v>
          </cell>
        </row>
        <row r="9">
          <cell r="B9" t="str">
            <v>EAST</v>
          </cell>
          <cell r="C9" t="str">
            <v>EOL</v>
          </cell>
          <cell r="D9">
            <v>19737</v>
          </cell>
          <cell r="E9">
            <v>7843763392.5980997</v>
          </cell>
          <cell r="F9">
            <v>7230368311.3205738</v>
          </cell>
        </row>
        <row r="10">
          <cell r="C10" t="str">
            <v>OTC</v>
          </cell>
          <cell r="D10">
            <v>5497</v>
          </cell>
          <cell r="E10">
            <v>6274610758.75</v>
          </cell>
          <cell r="F10">
            <v>3902668084.4322634</v>
          </cell>
        </row>
        <row r="11">
          <cell r="D11">
            <v>25234</v>
          </cell>
          <cell r="E11">
            <v>14118374151.348099</v>
          </cell>
          <cell r="F11">
            <v>11133036395.752838</v>
          </cell>
        </row>
        <row r="12">
          <cell r="B12" t="str">
            <v>ECC-CANADA WEST</v>
          </cell>
          <cell r="C12" t="str">
            <v>EOL</v>
          </cell>
          <cell r="D12">
            <v>5709</v>
          </cell>
          <cell r="E12">
            <v>3383287484.4643869</v>
          </cell>
          <cell r="F12">
            <v>6618193844.6668491</v>
          </cell>
        </row>
        <row r="13">
          <cell r="C13" t="str">
            <v>OTC</v>
          </cell>
          <cell r="D13">
            <v>4725</v>
          </cell>
          <cell r="E13">
            <v>4898485835.3973341</v>
          </cell>
          <cell r="F13">
            <v>8494290928.0565777</v>
          </cell>
        </row>
        <row r="14">
          <cell r="D14">
            <v>10434</v>
          </cell>
          <cell r="E14">
            <v>8281773319.861721</v>
          </cell>
          <cell r="F14">
            <v>15112484772.723427</v>
          </cell>
        </row>
        <row r="15">
          <cell r="B15" t="str">
            <v>ENA-CANADA EAST</v>
          </cell>
          <cell r="C15" t="str">
            <v>EOL</v>
          </cell>
          <cell r="D15">
            <v>245</v>
          </cell>
          <cell r="E15">
            <v>95617833.480000004</v>
          </cell>
          <cell r="F15">
            <v>143023259.20337719</v>
          </cell>
        </row>
        <row r="16">
          <cell r="C16" t="str">
            <v>OTC</v>
          </cell>
          <cell r="D16">
            <v>49</v>
          </cell>
          <cell r="E16">
            <v>27985000</v>
          </cell>
          <cell r="F16">
            <v>53304660.753000006</v>
          </cell>
        </row>
        <row r="17">
          <cell r="D17">
            <v>294</v>
          </cell>
          <cell r="E17">
            <v>123602833.48</v>
          </cell>
          <cell r="F17">
            <v>196327919.95637721</v>
          </cell>
        </row>
        <row r="18">
          <cell r="B18" t="str">
            <v>G-DAILY-EST</v>
          </cell>
          <cell r="C18" t="str">
            <v>EOL</v>
          </cell>
          <cell r="D18">
            <v>28054</v>
          </cell>
          <cell r="E18">
            <v>5997959617</v>
          </cell>
          <cell r="F18">
            <v>32428132509.148277</v>
          </cell>
        </row>
        <row r="19">
          <cell r="C19" t="str">
            <v>OTC</v>
          </cell>
          <cell r="D19">
            <v>4769</v>
          </cell>
          <cell r="E19">
            <v>1983238707.1109998</v>
          </cell>
          <cell r="F19">
            <v>8744298500.7044926</v>
          </cell>
        </row>
        <row r="20">
          <cell r="D20">
            <v>32823</v>
          </cell>
          <cell r="E20">
            <v>7981198324.1110001</v>
          </cell>
          <cell r="F20">
            <v>41172431009.852768</v>
          </cell>
        </row>
        <row r="21">
          <cell r="B21" t="str">
            <v>NG-PRICE</v>
          </cell>
          <cell r="C21" t="str">
            <v>EOL</v>
          </cell>
          <cell r="D21">
            <v>140097</v>
          </cell>
          <cell r="E21">
            <v>54346450867</v>
          </cell>
          <cell r="F21">
            <v>274095434124.92136</v>
          </cell>
        </row>
        <row r="22">
          <cell r="C22" t="str">
            <v>OTC</v>
          </cell>
          <cell r="D22">
            <v>57705</v>
          </cell>
          <cell r="E22">
            <v>81822005140.980011</v>
          </cell>
          <cell r="F22">
            <v>362083486306.9613</v>
          </cell>
        </row>
        <row r="23">
          <cell r="D23">
            <v>197802</v>
          </cell>
          <cell r="E23">
            <v>136168456007.98001</v>
          </cell>
          <cell r="F23">
            <v>636178920431.88269</v>
          </cell>
        </row>
        <row r="24">
          <cell r="B24" t="str">
            <v>TEXAS</v>
          </cell>
          <cell r="C24" t="str">
            <v>EOL</v>
          </cell>
          <cell r="D24">
            <v>8082</v>
          </cell>
          <cell r="E24">
            <v>2958366154</v>
          </cell>
          <cell r="F24">
            <v>4717769724.7653494</v>
          </cell>
        </row>
        <row r="25">
          <cell r="C25" t="str">
            <v>OTC</v>
          </cell>
          <cell r="D25">
            <v>4677</v>
          </cell>
          <cell r="E25">
            <v>4274339947.0550003</v>
          </cell>
          <cell r="F25">
            <v>2846836428.4723711</v>
          </cell>
        </row>
        <row r="26">
          <cell r="D26">
            <v>12759</v>
          </cell>
          <cell r="E26">
            <v>7232706101.0550003</v>
          </cell>
          <cell r="F26">
            <v>7564606153.2377205</v>
          </cell>
        </row>
        <row r="27">
          <cell r="B27" t="str">
            <v>WEST</v>
          </cell>
          <cell r="C27" t="str">
            <v>EOL</v>
          </cell>
          <cell r="D27">
            <v>37272</v>
          </cell>
          <cell r="E27">
            <v>14481138390</v>
          </cell>
          <cell r="F27">
            <v>14566374914.10664</v>
          </cell>
        </row>
        <row r="28">
          <cell r="C28" t="str">
            <v>OTC</v>
          </cell>
          <cell r="D28">
            <v>14076</v>
          </cell>
          <cell r="E28">
            <v>10974493789.229956</v>
          </cell>
          <cell r="F28">
            <v>11692207677.865189</v>
          </cell>
        </row>
        <row r="29">
          <cell r="D29">
            <v>51348</v>
          </cell>
          <cell r="E29">
            <v>25455632179.229958</v>
          </cell>
          <cell r="F29">
            <v>26258582591.971828</v>
          </cell>
        </row>
      </sheetData>
      <sheetData sheetId="5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136805</v>
          </cell>
          <cell r="E6">
            <v>1620097891</v>
          </cell>
          <cell r="F6">
            <v>7324727144.8221712</v>
          </cell>
        </row>
        <row r="7">
          <cell r="C7" t="str">
            <v>OTC</v>
          </cell>
          <cell r="D7">
            <v>21295</v>
          </cell>
          <cell r="E7">
            <v>4445056948.8988094</v>
          </cell>
          <cell r="F7">
            <v>22475478472.475246</v>
          </cell>
        </row>
        <row r="8">
          <cell r="D8">
            <v>158100</v>
          </cell>
          <cell r="E8">
            <v>6065154839.8988094</v>
          </cell>
          <cell r="F8">
            <v>29800205617.297417</v>
          </cell>
        </row>
        <row r="9">
          <cell r="B9" t="str">
            <v>EAST</v>
          </cell>
          <cell r="C9" t="str">
            <v>EOL</v>
          </cell>
          <cell r="D9">
            <v>113797</v>
          </cell>
          <cell r="E9">
            <v>2578420220.052</v>
          </cell>
          <cell r="F9">
            <v>12972139516.671474</v>
          </cell>
        </row>
        <row r="10">
          <cell r="C10" t="str">
            <v>OTC</v>
          </cell>
          <cell r="D10">
            <v>37109</v>
          </cell>
          <cell r="E10">
            <v>5598473304.7094069</v>
          </cell>
          <cell r="F10">
            <v>21512870223.051651</v>
          </cell>
        </row>
        <row r="11">
          <cell r="D11">
            <v>150906</v>
          </cell>
          <cell r="E11">
            <v>8176893524.7614069</v>
          </cell>
          <cell r="F11">
            <v>34485009739.723129</v>
          </cell>
        </row>
        <row r="12">
          <cell r="B12" t="str">
            <v>ECC-CANADA WEST</v>
          </cell>
          <cell r="C12" t="str">
            <v>EOL</v>
          </cell>
          <cell r="D12">
            <v>59040</v>
          </cell>
          <cell r="E12">
            <v>3437801160.9361176</v>
          </cell>
          <cell r="F12">
            <v>12567219067.609562</v>
          </cell>
        </row>
        <row r="13">
          <cell r="C13" t="str">
            <v>OTC</v>
          </cell>
          <cell r="D13">
            <v>23050</v>
          </cell>
          <cell r="E13">
            <v>2787006522.7161751</v>
          </cell>
          <cell r="F13">
            <v>10576611995.656176</v>
          </cell>
        </row>
        <row r="14">
          <cell r="D14">
            <v>82090</v>
          </cell>
          <cell r="E14">
            <v>6224807683.6522923</v>
          </cell>
          <cell r="F14">
            <v>23143831063.265739</v>
          </cell>
        </row>
        <row r="15">
          <cell r="B15" t="str">
            <v>ENA-CANADA EAST</v>
          </cell>
          <cell r="C15" t="str">
            <v>EOL</v>
          </cell>
          <cell r="D15">
            <v>10931</v>
          </cell>
          <cell r="E15">
            <v>897742883.01100004</v>
          </cell>
          <cell r="F15">
            <v>3847923045.6546335</v>
          </cell>
        </row>
        <row r="16">
          <cell r="C16" t="str">
            <v>OTC</v>
          </cell>
          <cell r="D16">
            <v>3201</v>
          </cell>
          <cell r="E16">
            <v>641421188.77392077</v>
          </cell>
          <cell r="F16">
            <v>2568480283.0226483</v>
          </cell>
        </row>
        <row r="17">
          <cell r="D17">
            <v>14132</v>
          </cell>
          <cell r="E17">
            <v>1539164071.7849207</v>
          </cell>
          <cell r="F17">
            <v>6416403328.6772823</v>
          </cell>
        </row>
        <row r="18">
          <cell r="B18" t="str">
            <v>NG-PRICE</v>
          </cell>
          <cell r="C18" t="str">
            <v>EOL</v>
          </cell>
          <cell r="D18">
            <v>1</v>
          </cell>
          <cell r="E18">
            <v>10000</v>
          </cell>
          <cell r="F18">
            <v>27000</v>
          </cell>
        </row>
        <row r="19">
          <cell r="C19" t="str">
            <v>OTC</v>
          </cell>
          <cell r="D19">
            <v>271</v>
          </cell>
          <cell r="E19">
            <v>1757759983.007055</v>
          </cell>
          <cell r="F19">
            <v>7716272849.5570269</v>
          </cell>
        </row>
        <row r="20">
          <cell r="D20">
            <v>272</v>
          </cell>
          <cell r="E20">
            <v>1757769983.007055</v>
          </cell>
          <cell r="F20">
            <v>7716299849.5570269</v>
          </cell>
        </row>
        <row r="21">
          <cell r="B21" t="str">
            <v>TEXAS</v>
          </cell>
          <cell r="C21" t="str">
            <v>EOL</v>
          </cell>
          <cell r="D21">
            <v>11541</v>
          </cell>
          <cell r="E21">
            <v>336519411</v>
          </cell>
          <cell r="F21">
            <v>1464439797.2904997</v>
          </cell>
        </row>
        <row r="22">
          <cell r="C22" t="str">
            <v>OTC</v>
          </cell>
          <cell r="D22">
            <v>11268</v>
          </cell>
          <cell r="E22">
            <v>3419639132.8230724</v>
          </cell>
          <cell r="F22">
            <v>10260172078.774855</v>
          </cell>
        </row>
        <row r="23">
          <cell r="D23">
            <v>22809</v>
          </cell>
          <cell r="E23">
            <v>3756158543.8230724</v>
          </cell>
          <cell r="F23">
            <v>11724611876.065353</v>
          </cell>
        </row>
        <row r="24">
          <cell r="B24" t="str">
            <v>WEST</v>
          </cell>
          <cell r="C24" t="str">
            <v>EOL</v>
          </cell>
          <cell r="D24">
            <v>69873</v>
          </cell>
          <cell r="E24">
            <v>1105469909.5</v>
          </cell>
          <cell r="F24">
            <v>7318959098.7358704</v>
          </cell>
        </row>
        <row r="25">
          <cell r="C25" t="str">
            <v>OTC</v>
          </cell>
          <cell r="D25">
            <v>16209</v>
          </cell>
          <cell r="E25">
            <v>3675769966.4489989</v>
          </cell>
          <cell r="F25">
            <v>15211808008.11359</v>
          </cell>
        </row>
        <row r="26">
          <cell r="D26">
            <v>86082</v>
          </cell>
          <cell r="E26">
            <v>4781239875.9489994</v>
          </cell>
          <cell r="F26">
            <v>22530767106.849461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tabSelected="1" zoomScale="75" workbookViewId="0">
      <selection sqref="A1:I1"/>
    </sheetView>
  </sheetViews>
  <sheetFormatPr defaultRowHeight="12.75" x14ac:dyDescent="0.2"/>
  <cols>
    <col min="1" max="1" width="22.42578125" customWidth="1"/>
    <col min="2" max="2" width="12.85546875" customWidth="1"/>
    <col min="3" max="3" width="7.85546875" customWidth="1"/>
    <col min="4" max="4" width="20.140625" customWidth="1"/>
    <col min="5" max="5" width="16.140625" customWidth="1"/>
    <col min="6" max="6" width="25.140625" customWidth="1"/>
    <col min="7" max="7" width="15.7109375" customWidth="1"/>
    <col min="8" max="8" width="19.5703125" bestFit="1" customWidth="1"/>
    <col min="9" max="9" width="20.85546875" customWidth="1"/>
    <col min="10" max="10" width="23" bestFit="1" customWidth="1"/>
  </cols>
  <sheetData>
    <row r="1" spans="1:10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75" x14ac:dyDescent="0.25">
      <c r="A2" s="1" t="s">
        <v>1</v>
      </c>
      <c r="B2" s="2"/>
      <c r="C2" s="2"/>
      <c r="D2" s="2"/>
      <c r="E2" s="2"/>
      <c r="F2" s="2"/>
      <c r="G2" s="2"/>
      <c r="H2" s="2"/>
      <c r="I2" s="2"/>
    </row>
    <row r="3" spans="1:10" x14ac:dyDescent="0.2">
      <c r="A3" s="3" t="s">
        <v>2</v>
      </c>
      <c r="B3" s="2"/>
      <c r="C3" s="2"/>
      <c r="D3" s="2"/>
      <c r="E3" s="2"/>
      <c r="F3" s="2"/>
      <c r="G3" s="2"/>
      <c r="H3" s="2"/>
      <c r="I3" s="2"/>
    </row>
    <row r="4" spans="1:10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">
      <c r="A6" s="4"/>
      <c r="B6" s="4"/>
      <c r="C6" s="4"/>
      <c r="I6" s="5"/>
      <c r="J6" s="6"/>
    </row>
    <row r="7" spans="1:10" x14ac:dyDescent="0.2">
      <c r="I7" s="7"/>
      <c r="J7" s="8"/>
    </row>
    <row r="8" spans="1:10" ht="13.5" thickBot="1" x14ac:dyDescent="0.25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6.25" thickBot="1" x14ac:dyDescent="0.25">
      <c r="A9" s="10" t="s">
        <v>4</v>
      </c>
      <c r="B9" s="11" t="str">
        <f>'[1]PHYSICAL+FINANCIAL PIVOT '!B5</f>
        <v>REGION</v>
      </c>
      <c r="C9" s="12"/>
      <c r="D9" s="13" t="str">
        <f>'[1]PHYSICAL+FINANCIAL PIVOT '!D5</f>
        <v>Sum of DEALS</v>
      </c>
      <c r="E9" s="13" t="s">
        <v>5</v>
      </c>
      <c r="F9" s="13" t="str">
        <f>'[1]PHYSICAL+FINANCIAL PIVOT '!E5</f>
        <v>Sum of VOLUME2</v>
      </c>
      <c r="G9" s="13" t="s">
        <v>6</v>
      </c>
      <c r="H9" s="14" t="str">
        <f>'[1]PHYSICAL+FINANCIAL PIVOT '!F5</f>
        <v>Sum of VALUE</v>
      </c>
      <c r="I9" s="13" t="s">
        <v>7</v>
      </c>
      <c r="J9" s="15"/>
    </row>
    <row r="10" spans="1:10" x14ac:dyDescent="0.2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">
      <c r="A11" s="21" t="str">
        <f>'[1]PHYSICAL+FINANCIAL PIVOT '!B6</f>
        <v>CENTRAL</v>
      </c>
      <c r="B11" s="22" t="str">
        <f>'[1]PHYSICAL+FINANCIAL PIVOT '!C6</f>
        <v>EOL</v>
      </c>
      <c r="C11" s="22"/>
      <c r="D11" s="23">
        <f>'[1]PHYSICAL+FINANCIAL PIVOT '!D6</f>
        <v>153527</v>
      </c>
      <c r="E11" s="24">
        <f>(D11/D13)*100</f>
        <v>85.628154717086375</v>
      </c>
      <c r="F11" s="23">
        <f>'[1]PHYSICAL+FINANCIAL PIVOT '!E6</f>
        <v>12756983683.5</v>
      </c>
      <c r="G11" s="24">
        <f>(F11/F13)*100</f>
        <v>62.227322669165034</v>
      </c>
      <c r="H11" s="23">
        <f>'[1]PHYSICAL+FINANCIAL PIVOT '!F6</f>
        <v>15537382119.039597</v>
      </c>
      <c r="I11" s="24">
        <f>(H11/H13)*100</f>
        <v>38.011469874230194</v>
      </c>
      <c r="J11" s="8"/>
    </row>
    <row r="12" spans="1:10" x14ac:dyDescent="0.2">
      <c r="A12" s="25"/>
      <c r="B12" s="26" t="str">
        <f>'[1]PHYSICAL+FINANCIAL PIVOT '!C7</f>
        <v>OTC</v>
      </c>
      <c r="C12" s="26"/>
      <c r="D12" s="27">
        <f>'[1]PHYSICAL+FINANCIAL PIVOT '!D7</f>
        <v>25768</v>
      </c>
      <c r="E12" s="28">
        <f>(D12/D13)*100</f>
        <v>14.371845282913634</v>
      </c>
      <c r="F12" s="27">
        <f>'[1]PHYSICAL+FINANCIAL PIVOT '!E7</f>
        <v>7743631056.6250114</v>
      </c>
      <c r="G12" s="28">
        <f>(F12/F13)*100</f>
        <v>37.772677330834966</v>
      </c>
      <c r="H12" s="27">
        <f>'[1]PHYSICAL+FINANCIAL PIVOT '!F7</f>
        <v>25338127747.978558</v>
      </c>
      <c r="I12" s="28">
        <f>(H12/H13)*100</f>
        <v>61.988530125769806</v>
      </c>
      <c r="J12" s="8"/>
    </row>
    <row r="13" spans="1:10" x14ac:dyDescent="0.2">
      <c r="A13" s="4"/>
      <c r="B13" s="4" t="s">
        <v>8</v>
      </c>
      <c r="C13" s="4"/>
      <c r="D13" s="29">
        <f>'[1]PHYSICAL+FINANCIAL PIVOT '!D8</f>
        <v>179295</v>
      </c>
      <c r="E13" s="30"/>
      <c r="F13" s="29">
        <f>'[1]PHYSICAL+FINANCIAL PIVOT '!E8</f>
        <v>20500614740.125011</v>
      </c>
      <c r="G13" s="30"/>
      <c r="H13" s="29">
        <f>'[1]PHYSICAL+FINANCIAL PIVOT '!F8</f>
        <v>40875509867.018158</v>
      </c>
      <c r="I13" s="30"/>
      <c r="J13" s="8"/>
    </row>
    <row r="14" spans="1:10" s="35" customFormat="1" x14ac:dyDescent="0.2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">
      <c r="A15" s="21" t="str">
        <f>'[1]PHYSICAL+FINANCIAL PIVOT '!B9</f>
        <v>EAST</v>
      </c>
      <c r="B15" s="22" t="str">
        <f>'[1]PHYSICAL+FINANCIAL PIVOT '!C9</f>
        <v>EOL</v>
      </c>
      <c r="C15" s="22"/>
      <c r="D15" s="23">
        <f>'[1]PHYSICAL+FINANCIAL PIVOT '!D9</f>
        <v>133534</v>
      </c>
      <c r="E15" s="24">
        <f>(D15/D17)*100</f>
        <v>75.811286476666282</v>
      </c>
      <c r="F15" s="23">
        <f>'[1]PHYSICAL+FINANCIAL PIVOT '!E9</f>
        <v>10422183612.650099</v>
      </c>
      <c r="G15" s="24">
        <f>(F15/F17)*100</f>
        <v>46.746169474421649</v>
      </c>
      <c r="H15" s="23">
        <f>'[1]PHYSICAL+FINANCIAL PIVOT '!F9</f>
        <v>20202507827.992054</v>
      </c>
      <c r="I15" s="24">
        <f>(H15/H17)*100</f>
        <v>44.286219028309262</v>
      </c>
      <c r="J15" s="6"/>
    </row>
    <row r="16" spans="1:10" x14ac:dyDescent="0.2">
      <c r="A16" s="25"/>
      <c r="B16" s="26" t="str">
        <f>'[1]PHYSICAL+FINANCIAL PIVOT '!C10</f>
        <v>OTC</v>
      </c>
      <c r="C16" s="26"/>
      <c r="D16" s="27">
        <f>'[1]PHYSICAL+FINANCIAL PIVOT '!D10</f>
        <v>42606</v>
      </c>
      <c r="E16" s="28">
        <f>(D16/D17)*100</f>
        <v>24.188713523333714</v>
      </c>
      <c r="F16" s="27">
        <f>'[1]PHYSICAL+FINANCIAL PIVOT '!E10</f>
        <v>11873084063.459404</v>
      </c>
      <c r="G16" s="28">
        <f>(F16/F17)*100</f>
        <v>53.253830525578337</v>
      </c>
      <c r="H16" s="27">
        <f>'[1]PHYSICAL+FINANCIAL PIVOT '!F10</f>
        <v>25415538307.483917</v>
      </c>
      <c r="I16" s="28">
        <f>(H16/H17)*100</f>
        <v>55.713780971690753</v>
      </c>
      <c r="J16" s="36"/>
    </row>
    <row r="17" spans="1:10" x14ac:dyDescent="0.2">
      <c r="A17" s="4"/>
      <c r="B17" s="4" t="s">
        <v>8</v>
      </c>
      <c r="C17" s="4"/>
      <c r="D17" s="29">
        <f>'[1]PHYSICAL+FINANCIAL PIVOT '!D11</f>
        <v>176140</v>
      </c>
      <c r="E17" s="30"/>
      <c r="F17" s="29">
        <f>'[1]PHYSICAL+FINANCIAL PIVOT '!E11</f>
        <v>22295267676.109505</v>
      </c>
      <c r="G17" s="30"/>
      <c r="H17" s="29">
        <f>'[1]PHYSICAL+FINANCIAL PIVOT '!F11</f>
        <v>45618046135.475967</v>
      </c>
      <c r="I17" s="30"/>
      <c r="J17" s="8"/>
    </row>
    <row r="18" spans="1:10" x14ac:dyDescent="0.2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">
      <c r="A19" s="21" t="str">
        <f>'[1]PHYSICAL+FINANCIAL PIVOT '!B12</f>
        <v>ECC-CANADA WEST</v>
      </c>
      <c r="B19" s="22" t="str">
        <f>'[1]PHYSICAL+FINANCIAL PIVOT '!C12</f>
        <v>EOL</v>
      </c>
      <c r="C19" s="22"/>
      <c r="D19" s="23">
        <f>'[1]PHYSICAL+FINANCIAL PIVOT '!D12</f>
        <v>64749</v>
      </c>
      <c r="E19" s="24">
        <f>(D19/D21)*100</f>
        <v>69.980761748303138</v>
      </c>
      <c r="F19" s="23">
        <f>'[1]PHYSICAL+FINANCIAL PIVOT '!E12</f>
        <v>6821088645.400507</v>
      </c>
      <c r="G19" s="24">
        <f>(F19/F21)*100</f>
        <v>47.020649757156384</v>
      </c>
      <c r="H19" s="23">
        <f>'[1]PHYSICAL+FINANCIAL PIVOT '!F12</f>
        <v>19185412912.276402</v>
      </c>
      <c r="I19" s="24">
        <f>(H19/H21)*100</f>
        <v>50.149661547461314</v>
      </c>
      <c r="J19" s="8"/>
    </row>
    <row r="20" spans="1:10" x14ac:dyDescent="0.2">
      <c r="A20" s="25"/>
      <c r="B20" s="26" t="str">
        <f>'[1]PHYSICAL+FINANCIAL PIVOT '!C13</f>
        <v>OTC</v>
      </c>
      <c r="C20" s="26"/>
      <c r="D20" s="27">
        <f>'[1]PHYSICAL+FINANCIAL PIVOT '!D13</f>
        <v>27775</v>
      </c>
      <c r="E20" s="28">
        <f>(D20/D21)*100</f>
        <v>30.019238251696855</v>
      </c>
      <c r="F20" s="27">
        <f>'[1]PHYSICAL+FINANCIAL PIVOT '!E13</f>
        <v>7685492358.1135082</v>
      </c>
      <c r="G20" s="28">
        <f>(F20/F21)*100</f>
        <v>52.979350242843616</v>
      </c>
      <c r="H20" s="27">
        <f>'[1]PHYSICAL+FINANCIAL PIVOT '!F13</f>
        <v>19070902923.712749</v>
      </c>
      <c r="I20" s="28">
        <f>(H20/H21)*100</f>
        <v>49.850338452538693</v>
      </c>
      <c r="J20" s="6"/>
    </row>
    <row r="21" spans="1:10" x14ac:dyDescent="0.2">
      <c r="A21" s="4"/>
      <c r="B21" s="4" t="s">
        <v>8</v>
      </c>
      <c r="C21" s="4"/>
      <c r="D21" s="29">
        <f>'[1]PHYSICAL+FINANCIAL PIVOT '!D14</f>
        <v>92524</v>
      </c>
      <c r="E21" s="30"/>
      <c r="F21" s="29">
        <f>'[1]PHYSICAL+FINANCIAL PIVOT '!E14</f>
        <v>14506581003.514015</v>
      </c>
      <c r="G21" s="30"/>
      <c r="H21" s="29">
        <f>'[1]PHYSICAL+FINANCIAL PIVOT '!F14</f>
        <v>38256315835.989151</v>
      </c>
      <c r="I21" s="30"/>
      <c r="J21" s="36"/>
    </row>
    <row r="22" spans="1:10" x14ac:dyDescent="0.2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">
      <c r="A23" s="21" t="str">
        <f>'[1]PHYSICAL+FINANCIAL PIVOT '!B15</f>
        <v>ENA-CANADA EAST</v>
      </c>
      <c r="B23" s="22" t="str">
        <f>'[1]PHYSICAL+FINANCIAL PIVOT '!C15</f>
        <v>EOL</v>
      </c>
      <c r="C23" s="22"/>
      <c r="D23" s="23">
        <f>'[1]PHYSICAL+FINANCIAL PIVOT '!D15</f>
        <v>11176</v>
      </c>
      <c r="E23" s="24">
        <f>(D23/D25)*100</f>
        <v>77.471232496880631</v>
      </c>
      <c r="F23" s="23">
        <f>'[1]PHYSICAL+FINANCIAL PIVOT '!E15</f>
        <v>993360716.49100006</v>
      </c>
      <c r="G23" s="24">
        <f>(F23/F25)*100</f>
        <v>59.741429381692711</v>
      </c>
      <c r="H23" s="23">
        <f>'[1]PHYSICAL+FINANCIAL PIVOT '!F15</f>
        <v>3990946304.8580103</v>
      </c>
      <c r="I23" s="24">
        <f>(H23/H25)*100</f>
        <v>60.352464886315026</v>
      </c>
      <c r="J23" s="8"/>
    </row>
    <row r="24" spans="1:10" x14ac:dyDescent="0.2">
      <c r="A24" s="25"/>
      <c r="B24" s="26" t="str">
        <f>'[1]PHYSICAL+FINANCIAL PIVOT '!C16</f>
        <v>OTC</v>
      </c>
      <c r="C24" s="26"/>
      <c r="D24" s="27">
        <f>'[1]PHYSICAL+FINANCIAL PIVOT '!D16</f>
        <v>3250</v>
      </c>
      <c r="E24" s="28">
        <f>(D24/D25)*100</f>
        <v>22.528767503119369</v>
      </c>
      <c r="F24" s="27">
        <f>'[1]PHYSICAL+FINANCIAL PIVOT '!E16</f>
        <v>669406188.77392077</v>
      </c>
      <c r="G24" s="28">
        <f>(F24/F25)*100</f>
        <v>40.258570618307289</v>
      </c>
      <c r="H24" s="27">
        <f>'[1]PHYSICAL+FINANCIAL PIVOT '!F16</f>
        <v>2621784943.7756486</v>
      </c>
      <c r="I24" s="28">
        <f>(H24/H25)*100</f>
        <v>39.647535113684967</v>
      </c>
      <c r="J24" s="8"/>
    </row>
    <row r="25" spans="1:10" x14ac:dyDescent="0.2">
      <c r="A25" s="4"/>
      <c r="B25" s="4" t="s">
        <v>8</v>
      </c>
      <c r="C25" s="4"/>
      <c r="D25" s="29">
        <f>'[1]PHYSICAL+FINANCIAL PIVOT '!D17</f>
        <v>14426</v>
      </c>
      <c r="E25" s="30"/>
      <c r="F25" s="29">
        <f>'[1]PHYSICAL+FINANCIAL PIVOT '!E17</f>
        <v>1662766905.2649207</v>
      </c>
      <c r="G25" s="30"/>
      <c r="H25" s="29">
        <f>'[1]PHYSICAL+FINANCIAL PIVOT '!F17</f>
        <v>6612731248.6336594</v>
      </c>
      <c r="I25" s="30"/>
      <c r="J25" s="15"/>
    </row>
    <row r="26" spans="1:10" x14ac:dyDescent="0.2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">
      <c r="A27" s="21" t="str">
        <f>'[1]PHYSICAL+FINANCIAL PIVOT '!B18</f>
        <v>G-DAILY-EST</v>
      </c>
      <c r="B27" s="22" t="str">
        <f>'[1]PHYSICAL+FINANCIAL PIVOT '!C18</f>
        <v>EOL</v>
      </c>
      <c r="C27" s="22"/>
      <c r="D27" s="23">
        <f>'[1]PHYSICAL+FINANCIAL PIVOT '!D18</f>
        <v>28054</v>
      </c>
      <c r="E27" s="24">
        <f>(D27/D29)*100</f>
        <v>85.4705541845657</v>
      </c>
      <c r="F27" s="23">
        <f>'[1]PHYSICAL+FINANCIAL PIVOT '!E18</f>
        <v>5997959617</v>
      </c>
      <c r="G27" s="24">
        <f>(F27/F29)*100</f>
        <v>75.151116078400335</v>
      </c>
      <c r="H27" s="23">
        <f>'[1]PHYSICAL+FINANCIAL PIVOT '!F18</f>
        <v>32428132509.148277</v>
      </c>
      <c r="I27" s="24">
        <f>(H27/H29)*100</f>
        <v>78.761762941294535</v>
      </c>
      <c r="J27" s="8"/>
    </row>
    <row r="28" spans="1:10" x14ac:dyDescent="0.2">
      <c r="A28" s="25"/>
      <c r="B28" s="26" t="str">
        <f>'[1]PHYSICAL+FINANCIAL PIVOT '!C19</f>
        <v>OTC</v>
      </c>
      <c r="C28" s="26"/>
      <c r="D28" s="27">
        <f>'[1]PHYSICAL+FINANCIAL PIVOT '!D19</f>
        <v>4769</v>
      </c>
      <c r="E28" s="28">
        <f>(D28/D29)*100</f>
        <v>14.5294458154343</v>
      </c>
      <c r="F28" s="27">
        <f>'[1]PHYSICAL+FINANCIAL PIVOT '!E19</f>
        <v>1983238707.1110001</v>
      </c>
      <c r="G28" s="28">
        <f>(F28/F29)*100</f>
        <v>24.848883921599661</v>
      </c>
      <c r="H28" s="27">
        <f>'[1]PHYSICAL+FINANCIAL PIVOT '!F19</f>
        <v>8744298500.7044926</v>
      </c>
      <c r="I28" s="28">
        <f>(H28/H29)*100</f>
        <v>21.238237058705465</v>
      </c>
      <c r="J28" s="8"/>
    </row>
    <row r="29" spans="1:10" x14ac:dyDescent="0.2">
      <c r="A29" s="4"/>
      <c r="B29" s="4" t="s">
        <v>8</v>
      </c>
      <c r="C29" s="4"/>
      <c r="D29" s="29">
        <f>'[1]PHYSICAL+FINANCIAL PIVOT '!D20</f>
        <v>32823</v>
      </c>
      <c r="E29" s="30"/>
      <c r="F29" s="29">
        <f>'[1]PHYSICAL+FINANCIAL PIVOT '!E20</f>
        <v>7981198324.1110001</v>
      </c>
      <c r="G29" s="30"/>
      <c r="H29" s="29">
        <f>'[1]PHYSICAL+FINANCIAL PIVOT '!F20</f>
        <v>41172431009.852768</v>
      </c>
      <c r="I29" s="30"/>
      <c r="J29" s="8"/>
    </row>
    <row r="30" spans="1:10" x14ac:dyDescent="0.2">
      <c r="A30" s="4"/>
      <c r="B30" s="31"/>
      <c r="C30" s="31"/>
      <c r="D30" s="32"/>
      <c r="E30" s="33"/>
      <c r="F30" s="32"/>
      <c r="G30" s="33"/>
      <c r="H30" s="32"/>
      <c r="I30" s="34"/>
      <c r="J30" s="8"/>
    </row>
    <row r="31" spans="1:10" x14ac:dyDescent="0.2">
      <c r="A31" s="21" t="str">
        <f>'[1]PHYSICAL+FINANCIAL PIVOT '!B21</f>
        <v>NG-PRICE</v>
      </c>
      <c r="B31" s="22" t="str">
        <f>'[1]PHYSICAL+FINANCIAL PIVOT '!C21</f>
        <v>EOL</v>
      </c>
      <c r="C31" s="22"/>
      <c r="D31" s="23">
        <f>'[1]PHYSICAL+FINANCIAL PIVOT '!D21</f>
        <v>140098</v>
      </c>
      <c r="E31" s="24">
        <f>(D31/D33)*100</f>
        <v>70.730131163100666</v>
      </c>
      <c r="F31" s="23">
        <f>'[1]PHYSICAL+FINANCIAL PIVOT '!E21</f>
        <v>54346460867</v>
      </c>
      <c r="G31" s="24">
        <f>(F31/F33)*100</f>
        <v>39.402557763417185</v>
      </c>
      <c r="H31" s="23">
        <f>'[1]PHYSICAL+FINANCIAL PIVOT '!F21</f>
        <v>274095461124.92133</v>
      </c>
      <c r="I31" s="24">
        <f>(H31/H33)*100</f>
        <v>42.568332935460703</v>
      </c>
      <c r="J31" s="15"/>
    </row>
    <row r="32" spans="1:10" x14ac:dyDescent="0.2">
      <c r="A32" s="25"/>
      <c r="B32" s="26" t="str">
        <f>'[1]PHYSICAL+FINANCIAL PIVOT '!C22</f>
        <v>OTC</v>
      </c>
      <c r="C32" s="26"/>
      <c r="D32" s="27">
        <f>'[1]PHYSICAL+FINANCIAL PIVOT '!D22</f>
        <v>57976</v>
      </c>
      <c r="E32" s="28">
        <f>(D32/D33)*100</f>
        <v>29.269868836899342</v>
      </c>
      <c r="F32" s="27">
        <f>'[1]PHYSICAL+FINANCIAL PIVOT '!E22</f>
        <v>83579765123.987061</v>
      </c>
      <c r="G32" s="28">
        <f>(F32/F33)*100</f>
        <v>60.597442236582822</v>
      </c>
      <c r="H32" s="27">
        <f>'[1]PHYSICAL+FINANCIAL PIVOT '!F22</f>
        <v>369799759156.51837</v>
      </c>
      <c r="I32" s="28">
        <f>(H32/H33)*100</f>
        <v>57.431667064539305</v>
      </c>
      <c r="J32" s="8"/>
    </row>
    <row r="33" spans="1:10" x14ac:dyDescent="0.2">
      <c r="A33" s="4"/>
      <c r="B33" s="4" t="s">
        <v>8</v>
      </c>
      <c r="C33" s="4"/>
      <c r="D33" s="29">
        <f>'[1]PHYSICAL+FINANCIAL PIVOT '!D23</f>
        <v>198074</v>
      </c>
      <c r="E33" s="30"/>
      <c r="F33" s="29">
        <f>'[1]PHYSICAL+FINANCIAL PIVOT '!E23</f>
        <v>137926225990.98706</v>
      </c>
      <c r="G33" s="30"/>
      <c r="H33" s="29">
        <f>'[1]PHYSICAL+FINANCIAL PIVOT '!F23</f>
        <v>643895220281.4397</v>
      </c>
      <c r="I33" s="30"/>
      <c r="J33" s="8"/>
    </row>
    <row r="34" spans="1:10" x14ac:dyDescent="0.2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">
      <c r="A35" s="21" t="str">
        <f>'[1]PHYSICAL+FINANCIAL PIVOT '!B24</f>
        <v>TEXAS</v>
      </c>
      <c r="B35" s="22" t="str">
        <f>'[1]PHYSICAL+FINANCIAL PIVOT '!C24</f>
        <v>EOL</v>
      </c>
      <c r="C35" s="22"/>
      <c r="D35" s="23">
        <f>'[1]PHYSICAL+FINANCIAL PIVOT '!D24</f>
        <v>19623</v>
      </c>
      <c r="E35" s="24">
        <f>(D35/D37)*100</f>
        <v>55.170377867746289</v>
      </c>
      <c r="F35" s="23">
        <f>'[1]PHYSICAL+FINANCIAL PIVOT '!E24</f>
        <v>3294885565</v>
      </c>
      <c r="G35" s="24">
        <f>(F35/F37)*100</f>
        <v>29.98385794601403</v>
      </c>
      <c r="H35" s="23">
        <f>'[1]PHYSICAL+FINANCIAL PIVOT '!F24</f>
        <v>6182209522.05585</v>
      </c>
      <c r="I35" s="24">
        <f>(H35/H37)*100</f>
        <v>32.050078508440258</v>
      </c>
      <c r="J35" s="8"/>
    </row>
    <row r="36" spans="1:10" x14ac:dyDescent="0.2">
      <c r="A36" s="25"/>
      <c r="B36" s="26" t="str">
        <f>'[1]PHYSICAL+FINANCIAL PIVOT '!C25</f>
        <v>OTC</v>
      </c>
      <c r="C36" s="26"/>
      <c r="D36" s="27">
        <f>'[1]PHYSICAL+FINANCIAL PIVOT '!D25</f>
        <v>15945</v>
      </c>
      <c r="E36" s="28">
        <f>(D36/D37)*100</f>
        <v>44.829622132253711</v>
      </c>
      <c r="F36" s="27">
        <f>'[1]PHYSICAL+FINANCIAL PIVOT '!E25</f>
        <v>7693979079.8780718</v>
      </c>
      <c r="G36" s="28">
        <f>(F36/F37)*100</f>
        <v>70.016142053985973</v>
      </c>
      <c r="H36" s="27">
        <f>'[1]PHYSICAL+FINANCIAL PIVOT '!F25</f>
        <v>13107008507.247227</v>
      </c>
      <c r="I36" s="28">
        <f>(H36/H37)*100</f>
        <v>67.949921491559735</v>
      </c>
      <c r="J36" s="6"/>
    </row>
    <row r="37" spans="1:10" x14ac:dyDescent="0.2">
      <c r="A37" s="4"/>
      <c r="B37" s="4" t="s">
        <v>8</v>
      </c>
      <c r="C37" s="4"/>
      <c r="D37" s="29">
        <f>'[1]PHYSICAL+FINANCIAL PIVOT '!D26</f>
        <v>35568</v>
      </c>
      <c r="E37" s="30"/>
      <c r="F37" s="29">
        <f>'[1]PHYSICAL+FINANCIAL PIVOT '!E26</f>
        <v>10988864644.878071</v>
      </c>
      <c r="G37" s="30"/>
      <c r="H37" s="29">
        <f>'[1]PHYSICAL+FINANCIAL PIVOT '!F26</f>
        <v>19289218029.303078</v>
      </c>
      <c r="I37" s="30"/>
      <c r="J37" s="6"/>
    </row>
    <row r="38" spans="1:10" x14ac:dyDescent="0.2">
      <c r="A38" s="4"/>
      <c r="B38" s="31"/>
      <c r="C38" s="31"/>
      <c r="D38" s="32"/>
      <c r="E38" s="33"/>
      <c r="F38" s="32"/>
      <c r="G38" s="33"/>
      <c r="H38" s="32"/>
      <c r="I38" s="37"/>
      <c r="J38" s="6"/>
    </row>
    <row r="39" spans="1:10" x14ac:dyDescent="0.2">
      <c r="A39" s="21" t="str">
        <f>'[1]PHYSICAL+FINANCIAL PIVOT '!B27</f>
        <v>WEST</v>
      </c>
      <c r="B39" s="22" t="str">
        <f>'[1]PHYSICAL+FINANCIAL PIVOT '!C27</f>
        <v>EOL</v>
      </c>
      <c r="C39" s="22"/>
      <c r="D39" s="23">
        <f>'[1]PHYSICAL+FINANCIAL PIVOT '!D27</f>
        <v>107145</v>
      </c>
      <c r="E39" s="24">
        <f>(D39/D41)*100</f>
        <v>77.963326784544861</v>
      </c>
      <c r="F39" s="23">
        <f>'[1]PHYSICAL+FINANCIAL PIVOT '!E27</f>
        <v>15586608299.5</v>
      </c>
      <c r="G39" s="24">
        <f>(F39/F41)*100</f>
        <v>51.548348886935656</v>
      </c>
      <c r="H39" s="23">
        <f>'[1]PHYSICAL+FINANCIAL PIVOT '!F27</f>
        <v>21885334012.842514</v>
      </c>
      <c r="I39" s="24">
        <f>(H39/H41)*100</f>
        <v>44.856785646747902</v>
      </c>
      <c r="J39" s="8"/>
    </row>
    <row r="40" spans="1:10" x14ac:dyDescent="0.2">
      <c r="A40" s="25"/>
      <c r="B40" s="26" t="str">
        <f>'[1]PHYSICAL+FINANCIAL PIVOT '!C28</f>
        <v>OTC</v>
      </c>
      <c r="C40" s="26"/>
      <c r="D40" s="27">
        <f>'[1]PHYSICAL+FINANCIAL PIVOT '!D28</f>
        <v>30285</v>
      </c>
      <c r="E40" s="28">
        <f>(D40/D41)*100</f>
        <v>22.036673215455142</v>
      </c>
      <c r="F40" s="27">
        <f>'[1]PHYSICAL+FINANCIAL PIVOT '!E28</f>
        <v>14650263755.678955</v>
      </c>
      <c r="G40" s="28">
        <f>(F40/F41)*100</f>
        <v>48.451651113064344</v>
      </c>
      <c r="H40" s="27">
        <f>'[1]PHYSICAL+FINANCIAL PIVOT '!F28</f>
        <v>26904015685.978783</v>
      </c>
      <c r="I40" s="28">
        <f>(H40/H41)*100</f>
        <v>55.143214353252091</v>
      </c>
      <c r="J40" s="8"/>
    </row>
    <row r="41" spans="1:10" x14ac:dyDescent="0.2">
      <c r="A41" s="4"/>
      <c r="B41" s="4" t="s">
        <v>8</v>
      </c>
      <c r="C41" s="4"/>
      <c r="D41" s="29">
        <f>'[1]PHYSICAL+FINANCIAL PIVOT '!D29</f>
        <v>137430</v>
      </c>
      <c r="E41" s="30"/>
      <c r="F41" s="29">
        <f>'[1]PHYSICAL+FINANCIAL PIVOT '!E29</f>
        <v>30236872055.178955</v>
      </c>
      <c r="G41" s="30"/>
      <c r="H41" s="29">
        <f>'[1]PHYSICAL+FINANCIAL PIVOT '!F29</f>
        <v>48789349698.821297</v>
      </c>
      <c r="I41" s="30"/>
      <c r="J41" s="6"/>
    </row>
    <row r="42" spans="1:10" x14ac:dyDescent="0.2">
      <c r="A42" s="4"/>
      <c r="B42" s="31"/>
      <c r="C42" s="31"/>
      <c r="D42" s="32"/>
      <c r="E42" s="33"/>
      <c r="F42" s="32"/>
      <c r="G42" s="33"/>
      <c r="H42" s="32"/>
      <c r="I42" s="37"/>
      <c r="J42" s="6"/>
    </row>
    <row r="43" spans="1:10" x14ac:dyDescent="0.2">
      <c r="A43" s="21" t="s">
        <v>8</v>
      </c>
      <c r="B43" s="22" t="s">
        <v>9</v>
      </c>
      <c r="C43" s="22"/>
      <c r="D43" s="23">
        <f>SUM(D39,D35,D31,D27,D23,D19,D15,D11)</f>
        <v>657906</v>
      </c>
      <c r="E43" s="24">
        <f>(D43/D45)*100</f>
        <v>75.946114420279827</v>
      </c>
      <c r="F43" s="23">
        <f>SUM(F39,F35,F31,F27,F23,F19,F15,F11)</f>
        <v>110219531006.54161</v>
      </c>
      <c r="G43" s="24">
        <f>(F43/F45)*100</f>
        <v>44.786774267935421</v>
      </c>
      <c r="H43" s="23">
        <f>SUM(H39,H35,H31,H27,H23,H19,H15,H11)</f>
        <v>393507386333.13409</v>
      </c>
      <c r="I43" s="24">
        <f>(H43/H45)*100</f>
        <v>44.488802881124741</v>
      </c>
      <c r="J43" s="36"/>
    </row>
    <row r="44" spans="1:10" x14ac:dyDescent="0.2">
      <c r="A44" s="25"/>
      <c r="B44" s="26" t="s">
        <v>10</v>
      </c>
      <c r="C44" s="26"/>
      <c r="D44" s="27">
        <f>SUM(D40,D36,D32,D28,D24,D20,D16,D12)</f>
        <v>208374</v>
      </c>
      <c r="E44" s="28">
        <f>(D44/D45)*100</f>
        <v>24.053885579720184</v>
      </c>
      <c r="F44" s="27">
        <f>SUM(F40,F36,F32,F28,F24,F20,F16,F12)</f>
        <v>135878860333.62694</v>
      </c>
      <c r="G44" s="28">
        <f>(F44/F45)*100</f>
        <v>55.213225732064586</v>
      </c>
      <c r="H44" s="27">
        <f>SUM(H40,H36,H32,H28,H24,H20,H16,H12)</f>
        <v>491001435773.39972</v>
      </c>
      <c r="I44" s="28">
        <f>(H44/H45)*100</f>
        <v>55.511197118875266</v>
      </c>
      <c r="J44" s="8"/>
    </row>
    <row r="45" spans="1:10" x14ac:dyDescent="0.2">
      <c r="A45" s="4"/>
      <c r="B45" s="4" t="s">
        <v>8</v>
      </c>
      <c r="C45" s="4"/>
      <c r="D45" s="29">
        <f>SUM(D43:D44)</f>
        <v>866280</v>
      </c>
      <c r="E45" s="30"/>
      <c r="F45" s="29">
        <f>SUM(F43:F44)</f>
        <v>246098391340.16855</v>
      </c>
      <c r="G45" s="30"/>
      <c r="H45" s="29">
        <f>SUM(H43:H44)</f>
        <v>884508822106.53381</v>
      </c>
      <c r="I45" s="30"/>
      <c r="J45" s="8"/>
    </row>
    <row r="46" spans="1:10" x14ac:dyDescent="0.2">
      <c r="A46" s="38"/>
      <c r="B46" s="38"/>
      <c r="C46" s="39"/>
      <c r="D46" s="15"/>
      <c r="E46" s="15"/>
      <c r="F46" s="39"/>
      <c r="G46" s="39"/>
      <c r="H46" s="40"/>
      <c r="I46" s="39"/>
      <c r="J46" s="15"/>
    </row>
    <row r="47" spans="1:10" x14ac:dyDescent="0.2">
      <c r="A47" s="38"/>
      <c r="B47" s="38"/>
      <c r="C47" s="39"/>
      <c r="D47" s="15"/>
      <c r="E47" s="15"/>
      <c r="F47" s="39"/>
      <c r="G47" s="39"/>
      <c r="H47" s="40"/>
      <c r="I47" s="39"/>
      <c r="J47" s="15"/>
    </row>
    <row r="48" spans="1:10" x14ac:dyDescent="0.2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">
      <c r="A49" s="41"/>
      <c r="B49" s="41"/>
      <c r="C49" s="7"/>
      <c r="D49" s="8"/>
      <c r="E49" s="8"/>
      <c r="F49" s="7"/>
      <c r="G49" s="7"/>
      <c r="H49" s="8"/>
      <c r="I49" s="7"/>
      <c r="J49" s="8"/>
    </row>
    <row r="50" spans="1:10" x14ac:dyDescent="0.2">
      <c r="A50" s="4"/>
      <c r="B50" s="4"/>
      <c r="C50" s="39"/>
      <c r="D50" s="15"/>
      <c r="E50" s="15"/>
      <c r="F50" s="39"/>
      <c r="G50" s="39"/>
      <c r="H50" s="40"/>
      <c r="I50" s="39"/>
      <c r="J50" s="4"/>
    </row>
  </sheetData>
  <mergeCells count="1">
    <mergeCell ref="A1:I1"/>
  </mergeCells>
  <phoneticPr fontId="0" type="noConversion"/>
  <printOptions horizontalCentered="1"/>
  <pageMargins left="0.5" right="0.5" top="1" bottom="1" header="0.5" footer="0.5"/>
  <pageSetup scale="5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zoomScale="75" workbookViewId="0">
      <selection sqref="A1:I1"/>
    </sheetView>
  </sheetViews>
  <sheetFormatPr defaultRowHeight="12.75" x14ac:dyDescent="0.2"/>
  <cols>
    <col min="1" max="1" width="18.42578125" bestFit="1" customWidth="1"/>
    <col min="2" max="2" width="12.28515625" bestFit="1" customWidth="1"/>
    <col min="3" max="3" width="4.28515625" customWidth="1"/>
    <col min="4" max="4" width="15.85546875" bestFit="1" customWidth="1"/>
    <col min="5" max="5" width="15.42578125" bestFit="1" customWidth="1"/>
    <col min="6" max="6" width="14.42578125" bestFit="1" customWidth="1"/>
    <col min="7" max="7" width="18.7109375" customWidth="1"/>
    <col min="8" max="8" width="18.5703125" bestFit="1" customWidth="1"/>
    <col min="9" max="9" width="20.28515625" customWidth="1"/>
  </cols>
  <sheetData>
    <row r="1" spans="1:9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9" ht="15.75" x14ac:dyDescent="0.25">
      <c r="A2" s="1" t="s">
        <v>11</v>
      </c>
      <c r="B2" s="2"/>
      <c r="C2" s="2"/>
      <c r="D2" s="2"/>
      <c r="E2" s="2"/>
      <c r="F2" s="2"/>
      <c r="G2" s="2"/>
      <c r="H2" s="2"/>
      <c r="I2" s="2"/>
    </row>
    <row r="3" spans="1:9" x14ac:dyDescent="0.2">
      <c r="A3" s="3" t="str">
        <f>'PHYSICAL &amp; FINANCIAL'!A3</f>
        <v>As of April 18, 2001</v>
      </c>
      <c r="B3" s="2"/>
      <c r="C3" s="2"/>
      <c r="D3" s="2"/>
      <c r="E3" s="2"/>
      <c r="F3" s="2"/>
      <c r="G3" s="2"/>
      <c r="H3" s="2"/>
      <c r="I3" s="2"/>
    </row>
    <row r="4" spans="1:9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9" x14ac:dyDescent="0.2">
      <c r="A6" s="9"/>
      <c r="B6" s="9"/>
      <c r="C6" s="9"/>
      <c r="G6" s="5"/>
      <c r="H6" s="6"/>
      <c r="I6" s="4"/>
    </row>
    <row r="7" spans="1:9" x14ac:dyDescent="0.2">
      <c r="G7" s="7"/>
      <c r="H7" s="8"/>
      <c r="I7" s="4"/>
    </row>
    <row r="8" spans="1:9" ht="13.5" thickBot="1" x14ac:dyDescent="0.25">
      <c r="A8" s="9"/>
      <c r="B8" s="9"/>
      <c r="C8" s="9"/>
      <c r="D8" s="9"/>
      <c r="E8" s="9"/>
      <c r="F8" s="9"/>
      <c r="G8" s="7"/>
      <c r="H8" s="9"/>
      <c r="I8" s="4"/>
    </row>
    <row r="9" spans="1:9" ht="26.25" thickBot="1" x14ac:dyDescent="0.25">
      <c r="A9" s="10" t="s">
        <v>4</v>
      </c>
      <c r="B9" s="11" t="str">
        <f>'[1]FINANCIAL PIVOT'!B5</f>
        <v>REGION</v>
      </c>
      <c r="C9" s="12"/>
      <c r="D9" s="13" t="str">
        <f>'[1]FINANCIAL PIVOT'!D5</f>
        <v>Sum of DEALS</v>
      </c>
      <c r="E9" s="13" t="s">
        <v>5</v>
      </c>
      <c r="F9" s="13" t="str">
        <f>'[1]FINANCIAL PIVOT'!E5</f>
        <v>Sum of VOLUME2</v>
      </c>
      <c r="G9" s="13" t="s">
        <v>6</v>
      </c>
      <c r="H9" s="14" t="str">
        <f>'[1]FINANCIAL PIVOT'!F5</f>
        <v>Sum of VALUE</v>
      </c>
      <c r="I9" s="14" t="s">
        <v>7</v>
      </c>
    </row>
    <row r="10" spans="1:9" x14ac:dyDescent="0.2">
      <c r="A10" s="16"/>
      <c r="B10" s="17"/>
      <c r="C10" s="18"/>
      <c r="D10" s="19"/>
      <c r="E10" s="19"/>
      <c r="F10" s="19"/>
      <c r="G10" s="19"/>
      <c r="H10" s="19"/>
      <c r="I10" s="20"/>
    </row>
    <row r="11" spans="1:9" x14ac:dyDescent="0.2">
      <c r="A11" s="21" t="str">
        <f>'[1]FINANCIAL PIVOT'!B6</f>
        <v>CENTRAL</v>
      </c>
      <c r="B11" s="22" t="str">
        <f>'[1]FINANCIAL PIVOT'!C6</f>
        <v>EOL</v>
      </c>
      <c r="C11" s="22"/>
      <c r="D11" s="23">
        <f>'[1]FINANCIAL PIVOT'!D6</f>
        <v>16722</v>
      </c>
      <c r="E11" s="24">
        <f>(D11/D13)*100</f>
        <v>78.895966029723994</v>
      </c>
      <c r="F11" s="23">
        <f>'[1]FINANCIAL PIVOT'!E6</f>
        <v>11136885792.5</v>
      </c>
      <c r="G11" s="24">
        <f>(F11/F13)*100</f>
        <v>77.149504549733734</v>
      </c>
      <c r="H11" s="23">
        <f>'[1]FINANCIAL PIVOT'!F6</f>
        <v>8212654974.2174282</v>
      </c>
      <c r="I11" s="24">
        <f>(H11/H13)*100</f>
        <v>74.152861077604328</v>
      </c>
    </row>
    <row r="12" spans="1:9" x14ac:dyDescent="0.2">
      <c r="A12" s="25"/>
      <c r="B12" s="26" t="str">
        <f>'[1]FINANCIAL PIVOT'!C7</f>
        <v>OTC</v>
      </c>
      <c r="C12" s="26"/>
      <c r="D12" s="27">
        <f>'[1]FINANCIAL PIVOT'!D7</f>
        <v>4473</v>
      </c>
      <c r="E12" s="28">
        <f>(D12/D13)*100</f>
        <v>21.10403397027601</v>
      </c>
      <c r="F12" s="27">
        <f>'[1]FINANCIAL PIVOT'!E7</f>
        <v>3298574107.7262001</v>
      </c>
      <c r="G12" s="28">
        <f>(F12/F13)*100</f>
        <v>22.850495450266273</v>
      </c>
      <c r="H12" s="27">
        <f>'[1]FINANCIAL PIVOT'!F7</f>
        <v>2862649275.5033112</v>
      </c>
      <c r="I12" s="28">
        <f>(H12/H13)*100</f>
        <v>25.847138922395672</v>
      </c>
    </row>
    <row r="13" spans="1:9" x14ac:dyDescent="0.2">
      <c r="A13" s="4"/>
      <c r="B13" s="4" t="s">
        <v>8</v>
      </c>
      <c r="C13" s="4"/>
      <c r="D13" s="29">
        <f>'[1]FINANCIAL PIVOT'!D8</f>
        <v>21195</v>
      </c>
      <c r="E13" s="30"/>
      <c r="F13" s="29">
        <f>'[1]FINANCIAL PIVOT'!E8</f>
        <v>14435459900.2262</v>
      </c>
      <c r="G13" s="30"/>
      <c r="H13" s="29">
        <f>'[1]FINANCIAL PIVOT'!F8</f>
        <v>11075304249.720739</v>
      </c>
      <c r="I13" s="30"/>
    </row>
    <row r="14" spans="1:9" x14ac:dyDescent="0.2">
      <c r="A14" s="4"/>
      <c r="B14" s="31"/>
      <c r="C14" s="31"/>
      <c r="D14" s="32"/>
      <c r="E14" s="33"/>
      <c r="F14" s="32"/>
      <c r="G14" s="33"/>
      <c r="H14" s="32"/>
      <c r="I14" s="34"/>
    </row>
    <row r="15" spans="1:9" x14ac:dyDescent="0.2">
      <c r="A15" s="21" t="str">
        <f>'[1]FINANCIAL PIVOT'!B9</f>
        <v>EAST</v>
      </c>
      <c r="B15" s="22" t="str">
        <f>'[1]FINANCIAL PIVOT'!C9</f>
        <v>EOL</v>
      </c>
      <c r="C15" s="22"/>
      <c r="D15" s="23">
        <f>'[1]FINANCIAL PIVOT'!D9</f>
        <v>19737</v>
      </c>
      <c r="E15" s="24">
        <f>(D15/D17)*100</f>
        <v>78.215899183641127</v>
      </c>
      <c r="F15" s="23">
        <f>'[1]FINANCIAL PIVOT'!E9</f>
        <v>7843763392.5980997</v>
      </c>
      <c r="G15" s="24">
        <f>(F15/F17)*100</f>
        <v>55.557129372783585</v>
      </c>
      <c r="H15" s="23">
        <f>'[1]FINANCIAL PIVOT'!F9</f>
        <v>7230368311.3205738</v>
      </c>
      <c r="I15" s="24">
        <f>(H15/H17)*100</f>
        <v>64.945160100966703</v>
      </c>
    </row>
    <row r="16" spans="1:9" x14ac:dyDescent="0.2">
      <c r="A16" s="25"/>
      <c r="B16" s="26" t="str">
        <f>'[1]FINANCIAL PIVOT'!C10</f>
        <v>OTC</v>
      </c>
      <c r="C16" s="26"/>
      <c r="D16" s="27">
        <f>'[1]FINANCIAL PIVOT'!D10</f>
        <v>5497</v>
      </c>
      <c r="E16" s="28">
        <f>(D16/D17)*100</f>
        <v>21.78410081635888</v>
      </c>
      <c r="F16" s="27">
        <f>'[1]FINANCIAL PIVOT'!E10</f>
        <v>6274610758.75</v>
      </c>
      <c r="G16" s="28">
        <f>(F16/F17)*100</f>
        <v>44.442870627216422</v>
      </c>
      <c r="H16" s="27">
        <f>'[1]FINANCIAL PIVOT'!F10</f>
        <v>3902668084.4322634</v>
      </c>
      <c r="I16" s="28">
        <f>(H16/H17)*100</f>
        <v>35.054839899033283</v>
      </c>
    </row>
    <row r="17" spans="1:9" x14ac:dyDescent="0.2">
      <c r="A17" s="4"/>
      <c r="B17" s="4" t="s">
        <v>8</v>
      </c>
      <c r="C17" s="4"/>
      <c r="D17" s="29">
        <f>'[1]FINANCIAL PIVOT'!D11</f>
        <v>25234</v>
      </c>
      <c r="E17" s="30"/>
      <c r="F17" s="29">
        <f>'[1]FINANCIAL PIVOT'!E11</f>
        <v>14118374151.348099</v>
      </c>
      <c r="G17" s="30"/>
      <c r="H17" s="29">
        <f>'[1]FINANCIAL PIVOT'!F11</f>
        <v>11133036395.752838</v>
      </c>
      <c r="I17" s="30"/>
    </row>
    <row r="18" spans="1:9" x14ac:dyDescent="0.2">
      <c r="A18" s="4"/>
      <c r="B18" s="31"/>
      <c r="C18" s="31"/>
      <c r="D18" s="32"/>
      <c r="E18" s="33"/>
      <c r="F18" s="32"/>
      <c r="G18" s="33"/>
      <c r="H18" s="32"/>
      <c r="I18" s="34"/>
    </row>
    <row r="19" spans="1:9" x14ac:dyDescent="0.2">
      <c r="A19" s="21" t="str">
        <f>'[1]FINANCIAL PIVOT'!B12</f>
        <v>ECC-CANADA WEST</v>
      </c>
      <c r="B19" s="22" t="str">
        <f>'[1]FINANCIAL PIVOT'!C12</f>
        <v>EOL</v>
      </c>
      <c r="C19" s="22"/>
      <c r="D19" s="23">
        <f>'[1]FINANCIAL PIVOT'!D12</f>
        <v>5709</v>
      </c>
      <c r="E19" s="24">
        <f>(D19/D21)*100</f>
        <v>54.71535365152387</v>
      </c>
      <c r="F19" s="23">
        <f>'[1]FINANCIAL PIVOT'!E12</f>
        <v>3383287484.4643869</v>
      </c>
      <c r="G19" s="24">
        <f>(F19/F21)*100</f>
        <v>40.852210677517995</v>
      </c>
      <c r="H19" s="23">
        <f>'[1]FINANCIAL PIVOT'!F12</f>
        <v>6618193844.6668491</v>
      </c>
      <c r="I19" s="24">
        <f>(H19/H21)*100</f>
        <v>43.792890078619294</v>
      </c>
    </row>
    <row r="20" spans="1:9" x14ac:dyDescent="0.2">
      <c r="A20" s="25"/>
      <c r="B20" s="26" t="str">
        <f>'[1]FINANCIAL PIVOT'!C13</f>
        <v>OTC</v>
      </c>
      <c r="C20" s="26"/>
      <c r="D20" s="27">
        <f>'[1]FINANCIAL PIVOT'!D13</f>
        <v>4725</v>
      </c>
      <c r="E20" s="28">
        <f>(D20/D21)*100</f>
        <v>45.284646348476137</v>
      </c>
      <c r="F20" s="27">
        <f>'[1]FINANCIAL PIVOT'!E13</f>
        <v>4898485835.3973341</v>
      </c>
      <c r="G20" s="28">
        <f>(F20/F21)*100</f>
        <v>59.147789322482005</v>
      </c>
      <c r="H20" s="27">
        <f>'[1]FINANCIAL PIVOT'!F13</f>
        <v>8494290928.0565777</v>
      </c>
      <c r="I20" s="28">
        <f>(H20/H21)*100</f>
        <v>56.207109921380706</v>
      </c>
    </row>
    <row r="21" spans="1:9" x14ac:dyDescent="0.2">
      <c r="A21" s="4"/>
      <c r="B21" s="4" t="s">
        <v>8</v>
      </c>
      <c r="C21" s="4"/>
      <c r="D21" s="29">
        <f>'[1]FINANCIAL PIVOT'!D14</f>
        <v>10434</v>
      </c>
      <c r="E21" s="30"/>
      <c r="F21" s="29">
        <f>'[1]FINANCIAL PIVOT'!E14</f>
        <v>8281773319.861721</v>
      </c>
      <c r="G21" s="30"/>
      <c r="H21" s="29">
        <f>'[1]FINANCIAL PIVOT'!F14</f>
        <v>15112484772.723427</v>
      </c>
      <c r="I21" s="30"/>
    </row>
    <row r="22" spans="1:9" x14ac:dyDescent="0.2">
      <c r="A22" s="4"/>
      <c r="B22" s="31"/>
      <c r="C22" s="31"/>
      <c r="D22" s="32"/>
      <c r="E22" s="33"/>
      <c r="F22" s="32"/>
      <c r="G22" s="33"/>
      <c r="H22" s="32"/>
      <c r="I22" s="34"/>
    </row>
    <row r="23" spans="1:9" x14ac:dyDescent="0.2">
      <c r="A23" s="21" t="str">
        <f>'[1]FINANCIAL PIVOT'!B15</f>
        <v>ENA-CANADA EAST</v>
      </c>
      <c r="B23" s="22" t="str">
        <f>'[1]FINANCIAL PIVOT'!C15</f>
        <v>EOL</v>
      </c>
      <c r="C23" s="22"/>
      <c r="D23" s="23">
        <f>'[1]FINANCIAL PIVOT'!D15</f>
        <v>245</v>
      </c>
      <c r="E23" s="24">
        <f>(D23/D25)*100</f>
        <v>83.333333333333343</v>
      </c>
      <c r="F23" s="23">
        <f>'[1]FINANCIAL PIVOT'!E15</f>
        <v>95617833.480000004</v>
      </c>
      <c r="G23" s="24">
        <f>(F23/F25)*100</f>
        <v>77.358933276777819</v>
      </c>
      <c r="H23" s="23">
        <f>'[1]FINANCIAL PIVOT'!F15</f>
        <v>143023259.20337719</v>
      </c>
      <c r="I23" s="24">
        <f>(H23/H25)*100</f>
        <v>72.849169509439122</v>
      </c>
    </row>
    <row r="24" spans="1:9" x14ac:dyDescent="0.2">
      <c r="A24" s="25"/>
      <c r="B24" s="26" t="str">
        <f>'[1]FINANCIAL PIVOT'!C16</f>
        <v>OTC</v>
      </c>
      <c r="C24" s="26"/>
      <c r="D24" s="27">
        <f>'[1]FINANCIAL PIVOT'!D16</f>
        <v>49</v>
      </c>
      <c r="E24" s="28">
        <f>(D24/D25)*100</f>
        <v>16.666666666666664</v>
      </c>
      <c r="F24" s="27">
        <f>'[1]FINANCIAL PIVOT'!E16</f>
        <v>27985000</v>
      </c>
      <c r="G24" s="28">
        <f>(F24/F25)*100</f>
        <v>22.641066723222174</v>
      </c>
      <c r="H24" s="27">
        <f>'[1]FINANCIAL PIVOT'!F16</f>
        <v>53304660.753000006</v>
      </c>
      <c r="I24" s="28">
        <f>(H24/H25)*100</f>
        <v>27.150830490560875</v>
      </c>
    </row>
    <row r="25" spans="1:9" x14ac:dyDescent="0.2">
      <c r="A25" s="4"/>
      <c r="B25" s="4" t="s">
        <v>8</v>
      </c>
      <c r="C25" s="4"/>
      <c r="D25" s="29">
        <f>'[1]FINANCIAL PIVOT'!D17</f>
        <v>294</v>
      </c>
      <c r="E25" s="30"/>
      <c r="F25" s="29">
        <f>'[1]FINANCIAL PIVOT'!E17</f>
        <v>123602833.48</v>
      </c>
      <c r="G25" s="30"/>
      <c r="H25" s="29">
        <f>'[1]FINANCIAL PIVOT'!F17</f>
        <v>196327919.95637721</v>
      </c>
      <c r="I25" s="30"/>
    </row>
    <row r="26" spans="1:9" x14ac:dyDescent="0.2">
      <c r="A26" s="4"/>
      <c r="B26" s="31"/>
      <c r="C26" s="31"/>
      <c r="D26" s="32"/>
      <c r="E26" s="33"/>
      <c r="F26" s="32"/>
      <c r="G26" s="33"/>
      <c r="H26" s="32"/>
      <c r="I26" s="37"/>
    </row>
    <row r="27" spans="1:9" x14ac:dyDescent="0.2">
      <c r="A27" s="21" t="str">
        <f>'[1]FINANCIAL PIVOT'!B18</f>
        <v>G-DAILY-EST</v>
      </c>
      <c r="B27" s="22" t="str">
        <f>'[1]FINANCIAL PIVOT'!C18</f>
        <v>EOL</v>
      </c>
      <c r="C27" s="22"/>
      <c r="D27" s="23">
        <f>'[1]FINANCIAL PIVOT'!D18</f>
        <v>28054</v>
      </c>
      <c r="E27" s="24">
        <f>(D27/D29)*100</f>
        <v>85.4705541845657</v>
      </c>
      <c r="F27" s="23">
        <f>'[1]FINANCIAL PIVOT'!E18</f>
        <v>5997959617</v>
      </c>
      <c r="G27" s="24">
        <f>(F27/F29)*100</f>
        <v>75.151116078400335</v>
      </c>
      <c r="H27" s="23">
        <f>'[1]FINANCIAL PIVOT'!F18</f>
        <v>32428132509.148277</v>
      </c>
      <c r="I27" s="24">
        <f>(H27/H29)*100</f>
        <v>78.761762941294535</v>
      </c>
    </row>
    <row r="28" spans="1:9" x14ac:dyDescent="0.2">
      <c r="A28" s="25"/>
      <c r="B28" s="26" t="str">
        <f>'[1]FINANCIAL PIVOT'!C19</f>
        <v>OTC</v>
      </c>
      <c r="C28" s="26"/>
      <c r="D28" s="27">
        <f>'[1]FINANCIAL PIVOT'!D19</f>
        <v>4769</v>
      </c>
      <c r="E28" s="28">
        <f>(D28/D29)*100</f>
        <v>14.5294458154343</v>
      </c>
      <c r="F28" s="27">
        <f>'[1]FINANCIAL PIVOT'!E19</f>
        <v>1983238707.1109998</v>
      </c>
      <c r="G28" s="28">
        <f>(F28/F29)*100</f>
        <v>24.848883921599661</v>
      </c>
      <c r="H28" s="27">
        <f>'[1]FINANCIAL PIVOT'!F19</f>
        <v>8744298500.7044926</v>
      </c>
      <c r="I28" s="28">
        <f>(H28/H29)*100</f>
        <v>21.238237058705465</v>
      </c>
    </row>
    <row r="29" spans="1:9" x14ac:dyDescent="0.2">
      <c r="A29" s="4"/>
      <c r="B29" s="4" t="s">
        <v>8</v>
      </c>
      <c r="C29" s="4"/>
      <c r="D29" s="29">
        <f>'[1]FINANCIAL PIVOT'!D20</f>
        <v>32823</v>
      </c>
      <c r="E29" s="30"/>
      <c r="F29" s="29">
        <f>'[1]FINANCIAL PIVOT'!E20</f>
        <v>7981198324.1110001</v>
      </c>
      <c r="G29" s="30"/>
      <c r="H29" s="29">
        <f>'[1]FINANCIAL PIVOT'!F20</f>
        <v>41172431009.852768</v>
      </c>
      <c r="I29" s="30"/>
    </row>
    <row r="30" spans="1:9" x14ac:dyDescent="0.2">
      <c r="A30" s="4"/>
      <c r="B30" s="31"/>
      <c r="C30" s="31"/>
      <c r="D30" s="32"/>
      <c r="E30" s="33"/>
      <c r="F30" s="32"/>
      <c r="G30" s="33"/>
      <c r="H30" s="32"/>
      <c r="I30" s="34"/>
    </row>
    <row r="31" spans="1:9" x14ac:dyDescent="0.2">
      <c r="A31" s="21" t="str">
        <f>'[1]FINANCIAL PIVOT'!B21</f>
        <v>NG-PRICE</v>
      </c>
      <c r="B31" s="22" t="str">
        <f>'[1]FINANCIAL PIVOT'!C21</f>
        <v>EOL</v>
      </c>
      <c r="C31" s="22"/>
      <c r="D31" s="23">
        <f>'[1]FINANCIAL PIVOT'!D21</f>
        <v>140097</v>
      </c>
      <c r="E31" s="24">
        <f>(D31/D33)*100</f>
        <v>70.826887493554153</v>
      </c>
      <c r="F31" s="23">
        <f>'[1]FINANCIAL PIVOT'!E21</f>
        <v>54346450867</v>
      </c>
      <c r="G31" s="24">
        <f>(F31/F33)*100</f>
        <v>39.911189757351053</v>
      </c>
      <c r="H31" s="23">
        <f>'[1]FINANCIAL PIVOT'!F21</f>
        <v>274095434124.92136</v>
      </c>
      <c r="I31" s="24">
        <f>(H31/H33)*100</f>
        <v>43.084645737530295</v>
      </c>
    </row>
    <row r="32" spans="1:9" x14ac:dyDescent="0.2">
      <c r="A32" s="25"/>
      <c r="B32" s="26" t="str">
        <f>'[1]FINANCIAL PIVOT'!C22</f>
        <v>OTC</v>
      </c>
      <c r="C32" s="26"/>
      <c r="D32" s="27">
        <f>'[1]FINANCIAL PIVOT'!D22</f>
        <v>57705</v>
      </c>
      <c r="E32" s="28">
        <f>(D32/D33)*100</f>
        <v>29.173112506445843</v>
      </c>
      <c r="F32" s="27">
        <f>'[1]FINANCIAL PIVOT'!E22</f>
        <v>81822005140.980011</v>
      </c>
      <c r="G32" s="28">
        <f>(F32/F33)*100</f>
        <v>60.08881024264894</v>
      </c>
      <c r="H32" s="27">
        <f>'[1]FINANCIAL PIVOT'!F22</f>
        <v>362083486306.9613</v>
      </c>
      <c r="I32" s="28">
        <f>(H32/H33)*100</f>
        <v>56.915354262469705</v>
      </c>
    </row>
    <row r="33" spans="1:9" x14ac:dyDescent="0.2">
      <c r="A33" s="4"/>
      <c r="B33" s="4" t="s">
        <v>8</v>
      </c>
      <c r="C33" s="4"/>
      <c r="D33" s="29">
        <f>'[1]FINANCIAL PIVOT'!D23</f>
        <v>197802</v>
      </c>
      <c r="E33" s="30"/>
      <c r="F33" s="29">
        <f>'[1]FINANCIAL PIVOT'!E23</f>
        <v>136168456007.98001</v>
      </c>
      <c r="G33" s="30"/>
      <c r="H33" s="29">
        <f>'[1]FINANCIAL PIVOT'!F23</f>
        <v>636178920431.88269</v>
      </c>
      <c r="I33" s="30"/>
    </row>
    <row r="34" spans="1:9" x14ac:dyDescent="0.2">
      <c r="A34" s="4"/>
      <c r="B34" s="31"/>
      <c r="C34" s="31"/>
      <c r="D34" s="32"/>
      <c r="E34" s="33"/>
      <c r="F34" s="32"/>
      <c r="G34" s="33"/>
      <c r="H34" s="32"/>
      <c r="I34" s="34"/>
    </row>
    <row r="35" spans="1:9" x14ac:dyDescent="0.2">
      <c r="A35" s="21" t="str">
        <f>'[1]FINANCIAL PIVOT'!B24</f>
        <v>TEXAS</v>
      </c>
      <c r="B35" s="22" t="str">
        <f>'[1]FINANCIAL PIVOT'!C24</f>
        <v>EOL</v>
      </c>
      <c r="C35" s="22"/>
      <c r="D35" s="23">
        <f>'[1]FINANCIAL PIVOT'!D24</f>
        <v>8082</v>
      </c>
      <c r="E35" s="24">
        <f>(D35/D37)*100</f>
        <v>63.343522219609682</v>
      </c>
      <c r="F35" s="23">
        <f>'[1]FINANCIAL PIVOT'!E24</f>
        <v>2958366154</v>
      </c>
      <c r="G35" s="24">
        <f>(F35/F37)*100</f>
        <v>40.902618088801887</v>
      </c>
      <c r="H35" s="23">
        <f>'[1]FINANCIAL PIVOT'!F24</f>
        <v>4717769724.7653494</v>
      </c>
      <c r="I35" s="24">
        <f>(H35/H37)*100</f>
        <v>62.36636289050027</v>
      </c>
    </row>
    <row r="36" spans="1:9" x14ac:dyDescent="0.2">
      <c r="A36" s="25"/>
      <c r="B36" s="26" t="str">
        <f>'[1]FINANCIAL PIVOT'!C25</f>
        <v>OTC</v>
      </c>
      <c r="C36" s="26"/>
      <c r="D36" s="27">
        <f>'[1]FINANCIAL PIVOT'!D25</f>
        <v>4677</v>
      </c>
      <c r="E36" s="28">
        <f>(D36/D37)*100</f>
        <v>36.656477780390311</v>
      </c>
      <c r="F36" s="27">
        <f>'[1]FINANCIAL PIVOT'!E25</f>
        <v>4274339947.0550003</v>
      </c>
      <c r="G36" s="28">
        <f>(F36/F37)*100</f>
        <v>59.09738191119812</v>
      </c>
      <c r="H36" s="27">
        <f>'[1]FINANCIAL PIVOT'!F25</f>
        <v>2846836428.4723711</v>
      </c>
      <c r="I36" s="28">
        <f>(H36/H37)*100</f>
        <v>37.633637109499738</v>
      </c>
    </row>
    <row r="37" spans="1:9" x14ac:dyDescent="0.2">
      <c r="A37" s="4"/>
      <c r="B37" s="4" t="s">
        <v>8</v>
      </c>
      <c r="C37" s="4"/>
      <c r="D37" s="29">
        <f>'[1]FINANCIAL PIVOT'!D26</f>
        <v>12759</v>
      </c>
      <c r="E37" s="30"/>
      <c r="F37" s="29">
        <f>'[1]FINANCIAL PIVOT'!E26</f>
        <v>7232706101.0550003</v>
      </c>
      <c r="G37" s="30"/>
      <c r="H37" s="29">
        <f>'[1]FINANCIAL PIVOT'!F26</f>
        <v>7564606153.2377205</v>
      </c>
      <c r="I37" s="30"/>
    </row>
    <row r="38" spans="1:9" x14ac:dyDescent="0.2">
      <c r="A38" s="4"/>
      <c r="B38" s="31"/>
      <c r="C38" s="31"/>
      <c r="D38" s="32"/>
      <c r="E38" s="33"/>
      <c r="F38" s="32"/>
      <c r="G38" s="33"/>
      <c r="H38" s="32"/>
      <c r="I38" s="37"/>
    </row>
    <row r="39" spans="1:9" x14ac:dyDescent="0.2">
      <c r="A39" s="21" t="str">
        <f>'[1]FINANCIAL PIVOT'!B27</f>
        <v>WEST</v>
      </c>
      <c r="B39" s="22" t="str">
        <f>'[1]FINANCIAL PIVOT'!C27</f>
        <v>EOL</v>
      </c>
      <c r="C39" s="22"/>
      <c r="D39" s="23">
        <f>'[1]FINANCIAL PIVOT'!D27</f>
        <v>37272</v>
      </c>
      <c r="E39" s="24">
        <f>(D39/D41)*100</f>
        <v>72.587053049777978</v>
      </c>
      <c r="F39" s="23">
        <f>'[1]FINANCIAL PIVOT'!E27</f>
        <v>14481138390</v>
      </c>
      <c r="G39" s="24">
        <f>(F39/F41)*100</f>
        <v>56.887757837008699</v>
      </c>
      <c r="H39" s="23">
        <f>'[1]FINANCIAL PIVOT'!F27</f>
        <v>14566374914.10664</v>
      </c>
      <c r="I39" s="24">
        <f>(H39/H41)*100</f>
        <v>55.472814890473529</v>
      </c>
    </row>
    <row r="40" spans="1:9" x14ac:dyDescent="0.2">
      <c r="A40" s="25"/>
      <c r="B40" s="26" t="str">
        <f>'[1]FINANCIAL PIVOT'!C28</f>
        <v>OTC</v>
      </c>
      <c r="C40" s="26"/>
      <c r="D40" s="27">
        <f>'[1]FINANCIAL PIVOT'!D28</f>
        <v>14076</v>
      </c>
      <c r="E40" s="28">
        <f>(D40/D41)*100</f>
        <v>27.412946950222018</v>
      </c>
      <c r="F40" s="27">
        <f>'[1]FINANCIAL PIVOT'!E28</f>
        <v>10974493789.229956</v>
      </c>
      <c r="G40" s="28">
        <f>(F40/F41)*100</f>
        <v>43.112242162991286</v>
      </c>
      <c r="H40" s="27">
        <f>'[1]FINANCIAL PIVOT'!F28</f>
        <v>11692207677.865189</v>
      </c>
      <c r="I40" s="28">
        <f>(H40/H41)*100</f>
        <v>44.527185109526471</v>
      </c>
    </row>
    <row r="41" spans="1:9" x14ac:dyDescent="0.2">
      <c r="A41" s="4"/>
      <c r="B41" s="4" t="s">
        <v>8</v>
      </c>
      <c r="C41" s="4"/>
      <c r="D41" s="29">
        <f>'[1]FINANCIAL PIVOT'!D29</f>
        <v>51348</v>
      </c>
      <c r="E41" s="30"/>
      <c r="F41" s="29">
        <f>'[1]FINANCIAL PIVOT'!E29</f>
        <v>25455632179.229958</v>
      </c>
      <c r="G41" s="30"/>
      <c r="H41" s="29">
        <f>'[1]FINANCIAL PIVOT'!F29</f>
        <v>26258582591.971828</v>
      </c>
      <c r="I41" s="30"/>
    </row>
    <row r="42" spans="1:9" x14ac:dyDescent="0.2">
      <c r="A42" s="4"/>
      <c r="B42" s="31"/>
      <c r="C42" s="31"/>
      <c r="D42" s="32"/>
      <c r="E42" s="42"/>
      <c r="F42" s="32"/>
      <c r="G42" s="33"/>
      <c r="H42" s="32"/>
      <c r="I42" s="34"/>
    </row>
    <row r="43" spans="1:9" x14ac:dyDescent="0.2">
      <c r="A43" s="21" t="s">
        <v>8</v>
      </c>
      <c r="B43" s="22" t="s">
        <v>9</v>
      </c>
      <c r="C43" s="22"/>
      <c r="D43" s="23">
        <f>SUM(D39,D35,D31,D27,D23,D19,D15,D11)</f>
        <v>255918</v>
      </c>
      <c r="E43" s="24">
        <f>(D43/D45)*100</f>
        <v>72.726911042970926</v>
      </c>
      <c r="F43" s="23">
        <f>SUM(F39,F35,F31,F27,F23,F19,F15,F11)</f>
        <v>100243469531.04248</v>
      </c>
      <c r="G43" s="24">
        <f>(F43/F45)*100</f>
        <v>46.887175421424523</v>
      </c>
      <c r="H43" s="23">
        <f>SUM(H39,H35,H31,H27,H23,H19,H15,H11)</f>
        <v>348011951662.34979</v>
      </c>
      <c r="I43" s="24">
        <f>(H43/H45)*100</f>
        <v>46.48267834037128</v>
      </c>
    </row>
    <row r="44" spans="1:9" x14ac:dyDescent="0.2">
      <c r="A44" s="25"/>
      <c r="B44" s="26" t="s">
        <v>10</v>
      </c>
      <c r="C44" s="26"/>
      <c r="D44" s="27">
        <f>SUM(D40,D36,D32,D28,D24,D20,D16,D12)</f>
        <v>95971</v>
      </c>
      <c r="E44" s="28">
        <f>(D44/D45)*100</f>
        <v>27.273088957029064</v>
      </c>
      <c r="F44" s="27">
        <f>SUM(F40,F36,F32,F28,F24,F20,F16,F12)</f>
        <v>113553733286.2495</v>
      </c>
      <c r="G44" s="28">
        <f>(F44/F45)*100</f>
        <v>53.11282457857547</v>
      </c>
      <c r="H44" s="27">
        <f>SUM(H40,H36,H32,H28,H24,H20,H16,H12)</f>
        <v>400679741862.74847</v>
      </c>
      <c r="I44" s="28">
        <f>(H44/H45)*100</f>
        <v>53.517321659628713</v>
      </c>
    </row>
    <row r="45" spans="1:9" x14ac:dyDescent="0.2">
      <c r="A45" s="4"/>
      <c r="B45" s="4" t="s">
        <v>8</v>
      </c>
      <c r="C45" s="4"/>
      <c r="D45" s="29">
        <f>SUM(D43:D44)</f>
        <v>351889</v>
      </c>
      <c r="E45" s="30"/>
      <c r="F45" s="29">
        <f>SUM(F43:F44)</f>
        <v>213797202817.29199</v>
      </c>
      <c r="G45" s="30"/>
      <c r="H45" s="29">
        <f>SUM(H43:H44)</f>
        <v>748691693525.09827</v>
      </c>
      <c r="I45" s="30"/>
    </row>
  </sheetData>
  <mergeCells count="1">
    <mergeCell ref="A1:I1"/>
  </mergeCells>
  <phoneticPr fontId="0" type="noConversion"/>
  <printOptions horizontalCentered="1"/>
  <pageMargins left="0.5" right="0.5" top="1" bottom="1" header="0.5" footer="0.5"/>
  <pageSetup scale="70" fitToHeight="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zoomScale="75" workbookViewId="0">
      <selection sqref="A1:I1"/>
    </sheetView>
  </sheetViews>
  <sheetFormatPr defaultRowHeight="12.75" x14ac:dyDescent="0.2"/>
  <cols>
    <col min="1" max="1" width="18.42578125" bestFit="1" customWidth="1"/>
    <col min="2" max="2" width="12.28515625" bestFit="1" customWidth="1"/>
    <col min="3" max="3" width="5.85546875" customWidth="1"/>
    <col min="4" max="4" width="15.85546875" bestFit="1" customWidth="1"/>
    <col min="5" max="5" width="15.85546875" customWidth="1"/>
    <col min="6" max="6" width="15.42578125" bestFit="1" customWidth="1"/>
    <col min="7" max="7" width="15.42578125" customWidth="1"/>
    <col min="8" max="8" width="19.5703125" bestFit="1" customWidth="1"/>
    <col min="9" max="9" width="20" customWidth="1"/>
    <col min="10" max="10" width="18.5703125" bestFit="1" customWidth="1"/>
  </cols>
  <sheetData>
    <row r="1" spans="1:10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75" x14ac:dyDescent="0.25">
      <c r="A2" s="1" t="s">
        <v>12</v>
      </c>
      <c r="B2" s="2"/>
      <c r="C2" s="2"/>
      <c r="D2" s="2"/>
      <c r="E2" s="2"/>
      <c r="F2" s="2"/>
      <c r="G2" s="2"/>
      <c r="H2" s="2"/>
      <c r="I2" s="2"/>
    </row>
    <row r="3" spans="1:10" x14ac:dyDescent="0.2">
      <c r="A3" s="3" t="str">
        <f>'PHYSICAL &amp; FINANCIAL'!A3</f>
        <v>As of April 18, 2001</v>
      </c>
      <c r="B3" s="2"/>
      <c r="C3" s="2"/>
      <c r="D3" s="2"/>
      <c r="E3" s="2"/>
      <c r="F3" s="2"/>
      <c r="G3" s="2"/>
      <c r="H3" s="2"/>
      <c r="I3" s="2"/>
    </row>
    <row r="4" spans="1:10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">
      <c r="A6" s="9"/>
      <c r="B6" s="9"/>
      <c r="I6" s="5"/>
      <c r="J6" s="6"/>
    </row>
    <row r="7" spans="1:10" x14ac:dyDescent="0.2">
      <c r="I7" s="7"/>
      <c r="J7" s="8"/>
    </row>
    <row r="8" spans="1:10" ht="13.5" thickBot="1" x14ac:dyDescent="0.25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6.25" thickBot="1" x14ac:dyDescent="0.25">
      <c r="A9" s="10" t="s">
        <v>4</v>
      </c>
      <c r="B9" s="11" t="str">
        <f>'[1]PHYSICAL PIVOT'!B5</f>
        <v>REGION</v>
      </c>
      <c r="C9" s="12"/>
      <c r="D9" s="13" t="str">
        <f>'[1]PHYSICAL PIVOT'!D5</f>
        <v>Sum of DEALS</v>
      </c>
      <c r="E9" s="13" t="s">
        <v>5</v>
      </c>
      <c r="F9" s="13" t="str">
        <f>'[1]PHYSICAL PIVOT'!E5</f>
        <v>Sum of VOLUME2</v>
      </c>
      <c r="G9" s="13" t="s">
        <v>6</v>
      </c>
      <c r="H9" s="14" t="str">
        <f>'[1]PHYSICAL PIVOT'!F5</f>
        <v>Sum of VALUE</v>
      </c>
      <c r="I9" s="14" t="s">
        <v>7</v>
      </c>
      <c r="J9" s="15"/>
    </row>
    <row r="10" spans="1:10" x14ac:dyDescent="0.2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">
      <c r="A11" s="21" t="str">
        <f>'[1]PHYSICAL PIVOT'!B6</f>
        <v>CENTRAL</v>
      </c>
      <c r="B11" s="22" t="str">
        <f>'[1]PHYSICAL PIVOT'!C6</f>
        <v>EOL</v>
      </c>
      <c r="C11" s="22"/>
      <c r="D11" s="23">
        <f>'[1]PHYSICAL PIVOT'!D6</f>
        <v>136805</v>
      </c>
      <c r="E11" s="24">
        <f>(D11/D13)*100</f>
        <v>86.53067678684377</v>
      </c>
      <c r="F11" s="23">
        <f>'[1]PHYSICAL PIVOT'!E6</f>
        <v>1620097891</v>
      </c>
      <c r="G11" s="24">
        <f>(F11/F13)*100</f>
        <v>26.711566872825781</v>
      </c>
      <c r="H11" s="23">
        <f>'[1]PHYSICAL PIVOT'!F6</f>
        <v>7324727144.8221712</v>
      </c>
      <c r="I11" s="24">
        <f>(H11/H13)*100</f>
        <v>24.579451695361996</v>
      </c>
      <c r="J11" s="8"/>
    </row>
    <row r="12" spans="1:10" x14ac:dyDescent="0.2">
      <c r="A12" s="25"/>
      <c r="B12" s="26" t="str">
        <f>'[1]PHYSICAL PIVOT'!C7</f>
        <v>OTC</v>
      </c>
      <c r="C12" s="26"/>
      <c r="D12" s="27">
        <f>'[1]PHYSICAL PIVOT'!D7</f>
        <v>21295</v>
      </c>
      <c r="E12" s="28">
        <f>(D12/D13)*100</f>
        <v>13.469323213156231</v>
      </c>
      <c r="F12" s="27">
        <f>'[1]PHYSICAL PIVOT'!E7</f>
        <v>4445056948.8988094</v>
      </c>
      <c r="G12" s="28">
        <f>(F12/F13)*100</f>
        <v>73.288433127174216</v>
      </c>
      <c r="H12" s="27">
        <f>'[1]PHYSICAL PIVOT'!F7</f>
        <v>22475478472.475246</v>
      </c>
      <c r="I12" s="28">
        <f>(H12/H13)*100</f>
        <v>75.420548304638004</v>
      </c>
      <c r="J12" s="8"/>
    </row>
    <row r="13" spans="1:10" x14ac:dyDescent="0.2">
      <c r="A13" s="4"/>
      <c r="B13" s="4" t="s">
        <v>8</v>
      </c>
      <c r="C13" s="4"/>
      <c r="D13" s="29">
        <f>'[1]PHYSICAL PIVOT'!D8</f>
        <v>158100</v>
      </c>
      <c r="E13" s="30"/>
      <c r="F13" s="29">
        <f>'[1]PHYSICAL PIVOT'!E8</f>
        <v>6065154839.8988094</v>
      </c>
      <c r="G13" s="30"/>
      <c r="H13" s="29">
        <f>'[1]PHYSICAL PIVOT'!F8</f>
        <v>29800205617.297417</v>
      </c>
      <c r="I13" s="30"/>
      <c r="J13" s="8"/>
    </row>
    <row r="14" spans="1:10" x14ac:dyDescent="0.2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">
      <c r="A15" s="21" t="str">
        <f>'[1]PHYSICAL PIVOT'!B9</f>
        <v>EAST</v>
      </c>
      <c r="B15" s="22" t="str">
        <f>'[1]PHYSICAL PIVOT'!C9</f>
        <v>EOL</v>
      </c>
      <c r="C15" s="22"/>
      <c r="D15" s="23">
        <f>'[1]PHYSICAL PIVOT'!D9</f>
        <v>113797</v>
      </c>
      <c r="E15" s="24">
        <f>(D15/D17)*100</f>
        <v>75.409195128092989</v>
      </c>
      <c r="F15" s="23">
        <f>'[1]PHYSICAL PIVOT'!E9</f>
        <v>2578420220.052</v>
      </c>
      <c r="G15" s="24">
        <f>(F15/F17)*100</f>
        <v>31.533004707031886</v>
      </c>
      <c r="H15" s="23">
        <f>'[1]PHYSICAL PIVOT'!F9</f>
        <v>12972139516.671474</v>
      </c>
      <c r="I15" s="24">
        <f>(H15/H17)*100</f>
        <v>37.616748884744908</v>
      </c>
      <c r="J15" s="6"/>
    </row>
    <row r="16" spans="1:10" x14ac:dyDescent="0.2">
      <c r="A16" s="25"/>
      <c r="B16" s="26" t="str">
        <f>'[1]PHYSICAL PIVOT'!C10</f>
        <v>OTC</v>
      </c>
      <c r="C16" s="26"/>
      <c r="D16" s="27">
        <f>'[1]PHYSICAL PIVOT'!D10</f>
        <v>37109</v>
      </c>
      <c r="E16" s="28">
        <f>(D16/D17)*100</f>
        <v>24.590804871907014</v>
      </c>
      <c r="F16" s="27">
        <f>'[1]PHYSICAL PIVOT'!E10</f>
        <v>5598473304.7094069</v>
      </c>
      <c r="G16" s="28">
        <f>(F16/F17)*100</f>
        <v>68.466995292968107</v>
      </c>
      <c r="H16" s="27">
        <f>'[1]PHYSICAL PIVOT'!F10</f>
        <v>21512870223.051651</v>
      </c>
      <c r="I16" s="28">
        <f>(H16/H17)*100</f>
        <v>62.383251115255078</v>
      </c>
      <c r="J16" s="36"/>
    </row>
    <row r="17" spans="1:10" x14ac:dyDescent="0.2">
      <c r="A17" s="4"/>
      <c r="B17" s="4" t="s">
        <v>8</v>
      </c>
      <c r="C17" s="4"/>
      <c r="D17" s="29">
        <f>'[1]PHYSICAL PIVOT'!D11</f>
        <v>150906</v>
      </c>
      <c r="E17" s="30"/>
      <c r="F17" s="29">
        <f>'[1]PHYSICAL PIVOT'!E11</f>
        <v>8176893524.7614069</v>
      </c>
      <c r="G17" s="30"/>
      <c r="H17" s="29">
        <f>'[1]PHYSICAL PIVOT'!F11</f>
        <v>34485009739.723129</v>
      </c>
      <c r="I17" s="30"/>
      <c r="J17" s="8"/>
    </row>
    <row r="18" spans="1:10" x14ac:dyDescent="0.2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">
      <c r="A19" s="21" t="str">
        <f>'[1]PHYSICAL PIVOT'!B12</f>
        <v>ECC-CANADA WEST</v>
      </c>
      <c r="B19" s="22" t="str">
        <f>'[1]PHYSICAL PIVOT'!C12</f>
        <v>EOL</v>
      </c>
      <c r="C19" s="22"/>
      <c r="D19" s="23">
        <f>'[1]PHYSICAL PIVOT'!D12</f>
        <v>59040</v>
      </c>
      <c r="E19" s="24">
        <f>(D19/D21)*100</f>
        <v>71.921062248751369</v>
      </c>
      <c r="F19" s="23">
        <f>'[1]PHYSICAL PIVOT'!E12</f>
        <v>3437801160.9361176</v>
      </c>
      <c r="G19" s="24">
        <f>(F19/F21)*100</f>
        <v>55.227427667597439</v>
      </c>
      <c r="H19" s="23">
        <f>'[1]PHYSICAL PIVOT'!F12</f>
        <v>12567219067.609562</v>
      </c>
      <c r="I19" s="24">
        <f>(H19/H21)*100</f>
        <v>54.300513312838916</v>
      </c>
      <c r="J19" s="8"/>
    </row>
    <row r="20" spans="1:10" x14ac:dyDescent="0.2">
      <c r="A20" s="25"/>
      <c r="B20" s="26" t="str">
        <f>'[1]PHYSICAL PIVOT'!C13</f>
        <v>OTC</v>
      </c>
      <c r="C20" s="26"/>
      <c r="D20" s="27">
        <f>'[1]PHYSICAL PIVOT'!D13</f>
        <v>23050</v>
      </c>
      <c r="E20" s="28">
        <f>(D20/D21)*100</f>
        <v>28.078937751248628</v>
      </c>
      <c r="F20" s="27">
        <f>'[1]PHYSICAL PIVOT'!E13</f>
        <v>2787006522.7161751</v>
      </c>
      <c r="G20" s="28">
        <f>(F20/F21)*100</f>
        <v>44.772572332402568</v>
      </c>
      <c r="H20" s="27">
        <f>'[1]PHYSICAL PIVOT'!F13</f>
        <v>10576611995.656176</v>
      </c>
      <c r="I20" s="28">
        <f>(H20/H21)*100</f>
        <v>45.69948668716107</v>
      </c>
      <c r="J20" s="6"/>
    </row>
    <row r="21" spans="1:10" x14ac:dyDescent="0.2">
      <c r="A21" s="4"/>
      <c r="B21" s="4" t="s">
        <v>8</v>
      </c>
      <c r="C21" s="4"/>
      <c r="D21" s="29">
        <f>'[1]PHYSICAL PIVOT'!D14</f>
        <v>82090</v>
      </c>
      <c r="E21" s="30"/>
      <c r="F21" s="29">
        <f>'[1]PHYSICAL PIVOT'!E14</f>
        <v>6224807683.6522923</v>
      </c>
      <c r="G21" s="30"/>
      <c r="H21" s="29">
        <f>'[1]PHYSICAL PIVOT'!F14</f>
        <v>23143831063.265739</v>
      </c>
      <c r="I21" s="30"/>
      <c r="J21" s="36"/>
    </row>
    <row r="22" spans="1:10" x14ac:dyDescent="0.2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">
      <c r="A23" s="21" t="str">
        <f>'[1]PHYSICAL PIVOT'!B15</f>
        <v>ENA-CANADA EAST</v>
      </c>
      <c r="B23" s="22" t="str">
        <f>'[1]PHYSICAL PIVOT'!C15</f>
        <v>EOL</v>
      </c>
      <c r="C23" s="22"/>
      <c r="D23" s="23">
        <f>'[1]PHYSICAL PIVOT'!D15</f>
        <v>10931</v>
      </c>
      <c r="E23" s="24">
        <f>(D23/D25)*100</f>
        <v>77.349278233795644</v>
      </c>
      <c r="F23" s="23">
        <f>'[1]PHYSICAL PIVOT'!E15</f>
        <v>897742883.01100004</v>
      </c>
      <c r="G23" s="24">
        <f>(F23/F25)*100</f>
        <v>58.326652724547777</v>
      </c>
      <c r="H23" s="23">
        <f>'[1]PHYSICAL PIVOT'!F15</f>
        <v>3847923045.6546335</v>
      </c>
      <c r="I23" s="24">
        <f>(H23/H25)*100</f>
        <v>59.970093034158879</v>
      </c>
      <c r="J23" s="8"/>
    </row>
    <row r="24" spans="1:10" x14ac:dyDescent="0.2">
      <c r="A24" s="25"/>
      <c r="B24" s="26" t="str">
        <f>'[1]PHYSICAL PIVOT'!C16</f>
        <v>OTC</v>
      </c>
      <c r="C24" s="26"/>
      <c r="D24" s="27">
        <f>'[1]PHYSICAL PIVOT'!D16</f>
        <v>3201</v>
      </c>
      <c r="E24" s="28">
        <f>(D24/D25)*100</f>
        <v>22.650721766204359</v>
      </c>
      <c r="F24" s="27">
        <f>'[1]PHYSICAL PIVOT'!E16</f>
        <v>641421188.77392077</v>
      </c>
      <c r="G24" s="28">
        <f>(F24/F25)*100</f>
        <v>41.67334727545223</v>
      </c>
      <c r="H24" s="27">
        <f>'[1]PHYSICAL PIVOT'!F16</f>
        <v>2568480283.0226483</v>
      </c>
      <c r="I24" s="28">
        <f>(H24/H25)*100</f>
        <v>40.029906965841114</v>
      </c>
      <c r="J24" s="8"/>
    </row>
    <row r="25" spans="1:10" x14ac:dyDescent="0.2">
      <c r="A25" s="4"/>
      <c r="B25" s="4" t="s">
        <v>8</v>
      </c>
      <c r="C25" s="4"/>
      <c r="D25" s="29">
        <f>'[1]PHYSICAL PIVOT'!D17</f>
        <v>14132</v>
      </c>
      <c r="E25" s="30"/>
      <c r="F25" s="29">
        <f>'[1]PHYSICAL PIVOT'!E17</f>
        <v>1539164071.7849207</v>
      </c>
      <c r="G25" s="30"/>
      <c r="H25" s="29">
        <f>'[1]PHYSICAL PIVOT'!F17</f>
        <v>6416403328.6772823</v>
      </c>
      <c r="I25" s="30"/>
      <c r="J25" s="15"/>
    </row>
    <row r="26" spans="1:10" x14ac:dyDescent="0.2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">
      <c r="A27" s="21" t="s">
        <v>13</v>
      </c>
      <c r="B27" s="22" t="s">
        <v>9</v>
      </c>
      <c r="C27" s="22"/>
      <c r="D27" s="23"/>
      <c r="E27" s="24"/>
      <c r="F27" s="23"/>
      <c r="G27" s="24"/>
      <c r="H27" s="23"/>
      <c r="I27" s="24"/>
      <c r="J27" s="15"/>
    </row>
    <row r="28" spans="1:10" x14ac:dyDescent="0.2">
      <c r="A28" s="25"/>
      <c r="B28" s="26" t="s">
        <v>10</v>
      </c>
      <c r="C28" s="26"/>
      <c r="D28" s="27"/>
      <c r="E28" s="28"/>
      <c r="F28" s="27"/>
      <c r="G28" s="28"/>
      <c r="H28" s="27"/>
      <c r="I28" s="28"/>
      <c r="J28" s="15"/>
    </row>
    <row r="29" spans="1:10" x14ac:dyDescent="0.2">
      <c r="A29" s="4"/>
      <c r="B29" s="4" t="s">
        <v>8</v>
      </c>
      <c r="C29" s="4"/>
      <c r="D29" s="29"/>
      <c r="E29" s="30"/>
      <c r="F29" s="29"/>
      <c r="G29" s="30"/>
      <c r="H29" s="29"/>
      <c r="I29" s="30"/>
      <c r="J29" s="15"/>
    </row>
    <row r="30" spans="1:10" x14ac:dyDescent="0.2">
      <c r="A30" s="4"/>
      <c r="B30" s="31"/>
      <c r="C30" s="31"/>
      <c r="D30" s="32"/>
      <c r="E30" s="33"/>
      <c r="F30" s="32"/>
      <c r="G30" s="33"/>
      <c r="H30" s="32"/>
      <c r="I30" s="34"/>
      <c r="J30" s="15"/>
    </row>
    <row r="31" spans="1:10" x14ac:dyDescent="0.2">
      <c r="A31" s="21" t="str">
        <f>'[1]PHYSICAL PIVOT'!B18</f>
        <v>NG-PRICE</v>
      </c>
      <c r="B31" s="22" t="str">
        <f>'[1]PHYSICAL PIVOT'!C18</f>
        <v>EOL</v>
      </c>
      <c r="C31" s="22"/>
      <c r="D31" s="23">
        <f>'[1]PHYSICAL PIVOT'!D18</f>
        <v>1</v>
      </c>
      <c r="E31" s="24">
        <f>(D31/D33)*100</f>
        <v>0.36764705882352938</v>
      </c>
      <c r="F31" s="23">
        <f>'[1]PHYSICAL PIVOT'!E18</f>
        <v>10000</v>
      </c>
      <c r="G31" s="24">
        <f>(F31/F33)*100</f>
        <v>5.6890264919035559E-4</v>
      </c>
      <c r="H31" s="23">
        <f>'[1]PHYSICAL PIVOT'!F18</f>
        <v>27000</v>
      </c>
      <c r="I31" s="24">
        <f>(H31/H33)*100</f>
        <v>3.4990864178962672E-4</v>
      </c>
      <c r="J31" s="8"/>
    </row>
    <row r="32" spans="1:10" x14ac:dyDescent="0.2">
      <c r="A32" s="25"/>
      <c r="B32" s="26" t="str">
        <f>'[1]PHYSICAL PIVOT'!C19</f>
        <v>OTC</v>
      </c>
      <c r="C32" s="26"/>
      <c r="D32" s="27">
        <f>'[1]PHYSICAL PIVOT'!D19</f>
        <v>271</v>
      </c>
      <c r="E32" s="28">
        <f>(D32/D33)*100</f>
        <v>99.632352941176478</v>
      </c>
      <c r="F32" s="27">
        <f>'[1]PHYSICAL PIVOT'!E19</f>
        <v>1757759983.007055</v>
      </c>
      <c r="G32" s="28">
        <f>(F32/F33)*100</f>
        <v>99.999431097350808</v>
      </c>
      <c r="H32" s="27">
        <f>'[1]PHYSICAL PIVOT'!F19</f>
        <v>7716272849.5570269</v>
      </c>
      <c r="I32" s="28">
        <f>(H32/H33)*100</f>
        <v>99.999650091358205</v>
      </c>
      <c r="J32" s="8"/>
    </row>
    <row r="33" spans="1:10" x14ac:dyDescent="0.2">
      <c r="A33" s="4"/>
      <c r="B33" s="4" t="s">
        <v>8</v>
      </c>
      <c r="C33" s="4"/>
      <c r="D33" s="29">
        <f>'[1]PHYSICAL PIVOT'!D20</f>
        <v>272</v>
      </c>
      <c r="E33" s="30"/>
      <c r="F33" s="29">
        <f>'[1]PHYSICAL PIVOT'!E20</f>
        <v>1757769983.007055</v>
      </c>
      <c r="G33" s="30"/>
      <c r="H33" s="29">
        <f>'[1]PHYSICAL PIVOT'!F20</f>
        <v>7716299849.5570269</v>
      </c>
      <c r="I33" s="30"/>
      <c r="J33" s="8"/>
    </row>
    <row r="34" spans="1:10" x14ac:dyDescent="0.2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">
      <c r="A35" s="21" t="str">
        <f>'[1]PHYSICAL PIVOT'!B21</f>
        <v>TEXAS</v>
      </c>
      <c r="B35" s="22" t="str">
        <f>'[1]PHYSICAL PIVOT'!C21</f>
        <v>EOL</v>
      </c>
      <c r="C35" s="22"/>
      <c r="D35" s="23">
        <f>'[1]PHYSICAL PIVOT'!D21</f>
        <v>11541</v>
      </c>
      <c r="E35" s="24">
        <f>(D35/D37)*100</f>
        <v>50.598447981060112</v>
      </c>
      <c r="F35" s="23">
        <f>'[1]PHYSICAL PIVOT'!E21</f>
        <v>336519411</v>
      </c>
      <c r="G35" s="24">
        <f>(F35/F37)*100</f>
        <v>8.9591375623214695</v>
      </c>
      <c r="H35" s="23">
        <f>'[1]PHYSICAL PIVOT'!F21</f>
        <v>1464439797.2904997</v>
      </c>
      <c r="I35" s="24">
        <f>(H35/H37)*100</f>
        <v>12.490305118585717</v>
      </c>
      <c r="J35" s="15"/>
    </row>
    <row r="36" spans="1:10" x14ac:dyDescent="0.2">
      <c r="A36" s="25"/>
      <c r="B36" s="26" t="str">
        <f>'[1]PHYSICAL PIVOT'!C22</f>
        <v>OTC</v>
      </c>
      <c r="C36" s="26"/>
      <c r="D36" s="27">
        <f>'[1]PHYSICAL PIVOT'!D22</f>
        <v>11268</v>
      </c>
      <c r="E36" s="28">
        <f>(D36/D37)*100</f>
        <v>49.401552018939896</v>
      </c>
      <c r="F36" s="27">
        <f>'[1]PHYSICAL PIVOT'!E22</f>
        <v>3419639132.8230724</v>
      </c>
      <c r="G36" s="28">
        <f>(F36/F37)*100</f>
        <v>91.040862437678527</v>
      </c>
      <c r="H36" s="27">
        <f>'[1]PHYSICAL PIVOT'!F22</f>
        <v>10260172078.774855</v>
      </c>
      <c r="I36" s="28">
        <f>(H36/H37)*100</f>
        <v>87.509694881414291</v>
      </c>
      <c r="J36" s="8"/>
    </row>
    <row r="37" spans="1:10" x14ac:dyDescent="0.2">
      <c r="A37" s="4"/>
      <c r="B37" s="4" t="s">
        <v>8</v>
      </c>
      <c r="C37" s="4"/>
      <c r="D37" s="29">
        <f>'[1]PHYSICAL PIVOT'!D23</f>
        <v>22809</v>
      </c>
      <c r="E37" s="30"/>
      <c r="F37" s="29">
        <f>'[1]PHYSICAL PIVOT'!E23</f>
        <v>3756158543.8230724</v>
      </c>
      <c r="G37" s="30"/>
      <c r="H37" s="29">
        <f>'[1]PHYSICAL PIVOT'!F23</f>
        <v>11724611876.065353</v>
      </c>
      <c r="I37" s="30"/>
      <c r="J37" s="8"/>
    </row>
    <row r="38" spans="1:10" x14ac:dyDescent="0.2">
      <c r="A38" s="4"/>
      <c r="B38" s="31"/>
      <c r="C38" s="31"/>
      <c r="D38" s="32"/>
      <c r="E38" s="33"/>
      <c r="F38" s="32"/>
      <c r="G38" s="33"/>
      <c r="H38" s="32"/>
      <c r="I38" s="37"/>
      <c r="J38" s="8"/>
    </row>
    <row r="39" spans="1:10" x14ac:dyDescent="0.2">
      <c r="A39" s="21" t="str">
        <f>'[1]PHYSICAL PIVOT'!B24</f>
        <v>WEST</v>
      </c>
      <c r="B39" s="22" t="str">
        <f>'[1]PHYSICAL PIVOT'!C24</f>
        <v>EOL</v>
      </c>
      <c r="C39" s="22"/>
      <c r="D39" s="23">
        <f>'[1]PHYSICAL PIVOT'!D24</f>
        <v>69873</v>
      </c>
      <c r="E39" s="24">
        <f>(D39/D41)*100</f>
        <v>81.170279500940964</v>
      </c>
      <c r="F39" s="23">
        <f>'[1]PHYSICAL PIVOT'!E24</f>
        <v>1105469909.5</v>
      </c>
      <c r="G39" s="24">
        <f>(F39/F41)*100</f>
        <v>23.120988241163744</v>
      </c>
      <c r="H39" s="23">
        <f>'[1]PHYSICAL PIVOT'!F24</f>
        <v>7318959098.7358704</v>
      </c>
      <c r="I39" s="24">
        <f>(H39/H41)*100</f>
        <v>32.484287215018398</v>
      </c>
      <c r="J39" s="8"/>
    </row>
    <row r="40" spans="1:10" x14ac:dyDescent="0.2">
      <c r="A40" s="25"/>
      <c r="B40" s="26" t="str">
        <f>'[1]PHYSICAL PIVOT'!C25</f>
        <v>OTC</v>
      </c>
      <c r="C40" s="26"/>
      <c r="D40" s="27">
        <f>'[1]PHYSICAL PIVOT'!D25</f>
        <v>16209</v>
      </c>
      <c r="E40" s="28">
        <f>(D40/D41)*100</f>
        <v>18.829720499059036</v>
      </c>
      <c r="F40" s="27">
        <f>'[1]PHYSICAL PIVOT'!E25</f>
        <v>3675769966.4489989</v>
      </c>
      <c r="G40" s="28">
        <f>(F40/F41)*100</f>
        <v>76.879011758836242</v>
      </c>
      <c r="H40" s="27">
        <f>'[1]PHYSICAL PIVOT'!F25</f>
        <v>15211808008.11359</v>
      </c>
      <c r="I40" s="28">
        <f>(H40/H41)*100</f>
        <v>67.515712784981602</v>
      </c>
      <c r="J40" s="6"/>
    </row>
    <row r="41" spans="1:10" x14ac:dyDescent="0.2">
      <c r="A41" s="4"/>
      <c r="B41" s="4" t="s">
        <v>8</v>
      </c>
      <c r="C41" s="4"/>
      <c r="D41" s="29">
        <f>'[1]PHYSICAL PIVOT'!D26</f>
        <v>86082</v>
      </c>
      <c r="E41" s="30"/>
      <c r="F41" s="29">
        <f>'[1]PHYSICAL PIVOT'!E26</f>
        <v>4781239875.9489994</v>
      </c>
      <c r="G41" s="30"/>
      <c r="H41" s="29">
        <f>'[1]PHYSICAL PIVOT'!F26</f>
        <v>22530767106.849461</v>
      </c>
      <c r="I41" s="30"/>
      <c r="J41" s="6"/>
    </row>
    <row r="42" spans="1:10" x14ac:dyDescent="0.2">
      <c r="A42" s="4"/>
      <c r="B42" s="31"/>
      <c r="C42" s="31"/>
      <c r="D42" s="32"/>
      <c r="E42" s="42"/>
      <c r="F42" s="32"/>
      <c r="G42" s="33"/>
      <c r="H42" s="32"/>
      <c r="I42" s="34"/>
      <c r="J42" s="6"/>
    </row>
    <row r="43" spans="1:10" x14ac:dyDescent="0.2">
      <c r="A43" s="21" t="s">
        <v>8</v>
      </c>
      <c r="B43" s="22" t="s">
        <v>9</v>
      </c>
      <c r="C43" s="22"/>
      <c r="D43" s="23">
        <f>SUM(D39,D35,D31,D27,D23,D19,D15,D11)</f>
        <v>401988</v>
      </c>
      <c r="E43" s="24">
        <f>(D43/D45)*100</f>
        <v>78.148334632604374</v>
      </c>
      <c r="F43" s="23">
        <f>SUM(F39,F35,F31,F27,F23,F19,F15,F11)</f>
        <v>9976061475.4991188</v>
      </c>
      <c r="G43" s="24">
        <f>(F43/F45)*100</f>
        <v>30.884502805318782</v>
      </c>
      <c r="H43" s="23">
        <f>SUM(H39,H35,H31,H27,H23,H19,H15,H11)</f>
        <v>45495434670.78421</v>
      </c>
      <c r="I43" s="24">
        <f>(H43/H45)*100</f>
        <v>33.497567755973677</v>
      </c>
      <c r="J43" s="8"/>
    </row>
    <row r="44" spans="1:10" x14ac:dyDescent="0.2">
      <c r="A44" s="25"/>
      <c r="B44" s="26" t="s">
        <v>10</v>
      </c>
      <c r="C44" s="26"/>
      <c r="D44" s="27">
        <f>SUM(D40,D36,D32,D28,D24,D20,D16,D12)</f>
        <v>112403</v>
      </c>
      <c r="E44" s="28">
        <f>(D44/D45)*100</f>
        <v>21.851665367395618</v>
      </c>
      <c r="F44" s="27">
        <f>SUM(F40,F36,F32,F28,F24,F20,F16,F12)</f>
        <v>22325127047.377441</v>
      </c>
      <c r="G44" s="28">
        <f>(F44/F45)*100</f>
        <v>69.115497194681225</v>
      </c>
      <c r="H44" s="27">
        <f>SUM(H40,H36,H32,H28,H24,H20,H16,H12)</f>
        <v>90321693910.651184</v>
      </c>
      <c r="I44" s="28">
        <f>(H44/H45)*100</f>
        <v>66.502432244026323</v>
      </c>
      <c r="J44" s="8"/>
    </row>
    <row r="45" spans="1:10" x14ac:dyDescent="0.2">
      <c r="A45" s="4"/>
      <c r="B45" s="4" t="s">
        <v>8</v>
      </c>
      <c r="C45" s="4"/>
      <c r="D45" s="29">
        <f>SUM(D43:D44)</f>
        <v>514391</v>
      </c>
      <c r="E45" s="30"/>
      <c r="F45" s="29">
        <f>SUM(F43:F44)</f>
        <v>32301188522.87656</v>
      </c>
      <c r="G45" s="30"/>
      <c r="H45" s="29">
        <f>SUM(H43:H44)</f>
        <v>135817128581.43539</v>
      </c>
      <c r="I45" s="30"/>
      <c r="J45" s="6"/>
    </row>
    <row r="46" spans="1:10" x14ac:dyDescent="0.2">
      <c r="A46" s="38"/>
      <c r="B46" s="41"/>
      <c r="C46" s="7"/>
      <c r="D46" s="8"/>
      <c r="E46" s="8"/>
      <c r="F46" s="7"/>
      <c r="G46" s="7"/>
      <c r="H46" s="43"/>
      <c r="I46" s="7"/>
      <c r="J46" s="36"/>
    </row>
    <row r="47" spans="1:10" x14ac:dyDescent="0.2">
      <c r="A47" s="38"/>
      <c r="B47" s="41"/>
      <c r="C47" s="7"/>
      <c r="D47" s="8"/>
      <c r="E47" s="8"/>
      <c r="F47" s="7"/>
      <c r="G47" s="7"/>
      <c r="H47" s="8"/>
      <c r="I47" s="7"/>
      <c r="J47" s="8"/>
    </row>
    <row r="48" spans="1:10" x14ac:dyDescent="0.2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">
      <c r="A49" s="38"/>
      <c r="B49" s="38"/>
      <c r="C49" s="39"/>
      <c r="D49" s="15"/>
      <c r="E49" s="15"/>
      <c r="F49" s="39"/>
      <c r="G49" s="39"/>
      <c r="H49" s="40"/>
      <c r="I49" s="39"/>
      <c r="J49" s="15"/>
    </row>
    <row r="50" spans="1:10" x14ac:dyDescent="0.2">
      <c r="A50" s="38"/>
      <c r="B50" s="38"/>
      <c r="C50" s="39"/>
      <c r="D50" s="15"/>
      <c r="E50" s="15"/>
      <c r="F50" s="39"/>
      <c r="G50" s="39"/>
      <c r="H50" s="40"/>
      <c r="I50" s="39"/>
      <c r="J50" s="15"/>
    </row>
    <row r="51" spans="1:10" x14ac:dyDescent="0.2">
      <c r="A51" s="38"/>
      <c r="B51" s="41"/>
      <c r="C51" s="7"/>
      <c r="D51" s="8"/>
      <c r="E51" s="8"/>
      <c r="F51" s="7"/>
      <c r="G51" s="7"/>
      <c r="H51" s="8"/>
      <c r="I51" s="7"/>
      <c r="J51" s="8"/>
    </row>
    <row r="52" spans="1:10" x14ac:dyDescent="0.2">
      <c r="A52" s="41"/>
      <c r="B52" s="41"/>
      <c r="C52" s="7"/>
      <c r="D52" s="8"/>
      <c r="E52" s="8"/>
      <c r="F52" s="7"/>
      <c r="G52" s="7"/>
      <c r="H52" s="8"/>
      <c r="I52" s="7"/>
      <c r="J52" s="8"/>
    </row>
    <row r="53" spans="1:10" x14ac:dyDescent="0.2">
      <c r="A53" s="4"/>
      <c r="B53" s="4"/>
      <c r="C53" s="39"/>
      <c r="D53" s="15"/>
      <c r="E53" s="15"/>
      <c r="F53" s="39"/>
      <c r="G53" s="39"/>
      <c r="H53" s="40"/>
      <c r="I53" s="39"/>
      <c r="J53" s="4"/>
    </row>
  </sheetData>
  <mergeCells count="1">
    <mergeCell ref="A1:I1"/>
  </mergeCells>
  <phoneticPr fontId="0" type="noConversion"/>
  <printOptions horizontalCentered="1"/>
  <pageMargins left="0.5" right="0.5" top="1" bottom="1" header="0.5" footer="0.5"/>
  <pageSetup scale="70" orientation="portrait" r:id="rId1"/>
  <headerFooter alignWithMargins="0">
    <oddFooter>&amp;L&amp;8O:\EOL\SHANKMAN\&amp;F
&amp;A&amp;R&amp;8&amp;D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PHYSICAL &amp; FINANCIAL</vt:lpstr>
      <vt:lpstr>FINANCIAL</vt:lpstr>
      <vt:lpstr>PHYSICAL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Jan Havlíček</cp:lastModifiedBy>
  <dcterms:created xsi:type="dcterms:W3CDTF">2001-04-19T20:37:28Z</dcterms:created>
  <dcterms:modified xsi:type="dcterms:W3CDTF">2023-09-17T00:32:45Z</dcterms:modified>
</cp:coreProperties>
</file>