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391DF12-2B85-4885-B21C-0AC5F3A5C8EA}" xr6:coauthVersionLast="47" xr6:coauthVersionMax="47" xr10:uidLastSave="{00000000-0000-0000-0000-000000000000}"/>
  <bookViews>
    <workbookView xWindow="-120" yWindow="-120" windowWidth="38640" windowHeight="15720"/>
  </bookViews>
  <sheets>
    <sheet name="PHYSICAL &amp; FINANCIAL" sheetId="1" r:id="rId1"/>
    <sheet name="FINANCIAL" sheetId="2" r:id="rId2"/>
    <sheet name="PHYSICAL" sheetId="3" r:id="rId3"/>
  </sheets>
  <externalReferences>
    <externalReference r:id="rId4"/>
  </externalReferences>
  <calcPr calcId="0"/>
</workbook>
</file>

<file path=xl/calcChain.xml><?xml version="1.0" encoding="utf-8"?>
<calcChain xmlns="http://schemas.openxmlformats.org/spreadsheetml/2006/main">
  <c r="A3" i="2" l="1"/>
  <c r="B9" i="2"/>
  <c r="D9" i="2"/>
  <c r="F9" i="2"/>
  <c r="H9" i="2"/>
  <c r="A11" i="2"/>
  <c r="B11" i="2"/>
  <c r="D11" i="2"/>
  <c r="E11" i="2"/>
  <c r="F11" i="2"/>
  <c r="G11" i="2"/>
  <c r="H11" i="2"/>
  <c r="I11" i="2"/>
  <c r="B12" i="2"/>
  <c r="D12" i="2"/>
  <c r="E12" i="2"/>
  <c r="F12" i="2"/>
  <c r="G12" i="2"/>
  <c r="H12" i="2"/>
  <c r="I12" i="2"/>
  <c r="D13" i="2"/>
  <c r="F13" i="2"/>
  <c r="H13" i="2"/>
  <c r="A15" i="2"/>
  <c r="B15" i="2"/>
  <c r="D15" i="2"/>
  <c r="E15" i="2"/>
  <c r="F15" i="2"/>
  <c r="G15" i="2"/>
  <c r="H15" i="2"/>
  <c r="I15" i="2"/>
  <c r="B16" i="2"/>
  <c r="D16" i="2"/>
  <c r="E16" i="2"/>
  <c r="F16" i="2"/>
  <c r="G16" i="2"/>
  <c r="H16" i="2"/>
  <c r="I16" i="2"/>
  <c r="D17" i="2"/>
  <c r="F17" i="2"/>
  <c r="H17" i="2"/>
  <c r="A19" i="2"/>
  <c r="B19" i="2"/>
  <c r="D19" i="2"/>
  <c r="E19" i="2"/>
  <c r="F19" i="2"/>
  <c r="G19" i="2"/>
  <c r="H19" i="2"/>
  <c r="I19" i="2"/>
  <c r="B20" i="2"/>
  <c r="D20" i="2"/>
  <c r="E20" i="2"/>
  <c r="F20" i="2"/>
  <c r="G20" i="2"/>
  <c r="H20" i="2"/>
  <c r="I20" i="2"/>
  <c r="D21" i="2"/>
  <c r="F21" i="2"/>
  <c r="H21" i="2"/>
  <c r="A23" i="2"/>
  <c r="B23" i="2"/>
  <c r="D23" i="2"/>
  <c r="E23" i="2"/>
  <c r="F23" i="2"/>
  <c r="G23" i="2"/>
  <c r="H23" i="2"/>
  <c r="I23" i="2"/>
  <c r="B24" i="2"/>
  <c r="D24" i="2"/>
  <c r="E24" i="2"/>
  <c r="F24" i="2"/>
  <c r="G24" i="2"/>
  <c r="H24" i="2"/>
  <c r="I24" i="2"/>
  <c r="D25" i="2"/>
  <c r="F25" i="2"/>
  <c r="H25" i="2"/>
  <c r="A27" i="2"/>
  <c r="B27" i="2"/>
  <c r="D27" i="2"/>
  <c r="E27" i="2"/>
  <c r="F27" i="2"/>
  <c r="G27" i="2"/>
  <c r="H27" i="2"/>
  <c r="I27" i="2"/>
  <c r="B28" i="2"/>
  <c r="D28" i="2"/>
  <c r="E28" i="2"/>
  <c r="F28" i="2"/>
  <c r="G28" i="2"/>
  <c r="H28" i="2"/>
  <c r="I28" i="2"/>
  <c r="D29" i="2"/>
  <c r="F29" i="2"/>
  <c r="H29" i="2"/>
  <c r="A31" i="2"/>
  <c r="B31" i="2"/>
  <c r="D31" i="2"/>
  <c r="E31" i="2"/>
  <c r="F31" i="2"/>
  <c r="G31" i="2"/>
  <c r="H31" i="2"/>
  <c r="I31" i="2"/>
  <c r="B32" i="2"/>
  <c r="D32" i="2"/>
  <c r="E32" i="2"/>
  <c r="F32" i="2"/>
  <c r="G32" i="2"/>
  <c r="H32" i="2"/>
  <c r="I32" i="2"/>
  <c r="D33" i="2"/>
  <c r="F33" i="2"/>
  <c r="H33" i="2"/>
  <c r="A35" i="2"/>
  <c r="B35" i="2"/>
  <c r="D35" i="2"/>
  <c r="E35" i="2"/>
  <c r="F35" i="2"/>
  <c r="G35" i="2"/>
  <c r="H35" i="2"/>
  <c r="I35" i="2"/>
  <c r="B36" i="2"/>
  <c r="D36" i="2"/>
  <c r="E36" i="2"/>
  <c r="F36" i="2"/>
  <c r="G36" i="2"/>
  <c r="H36" i="2"/>
  <c r="I36" i="2"/>
  <c r="D37" i="2"/>
  <c r="F37" i="2"/>
  <c r="H37" i="2"/>
  <c r="A39" i="2"/>
  <c r="B39" i="2"/>
  <c r="D39" i="2"/>
  <c r="E39" i="2"/>
  <c r="F39" i="2"/>
  <c r="G39" i="2"/>
  <c r="H39" i="2"/>
  <c r="I39" i="2"/>
  <c r="B40" i="2"/>
  <c r="D40" i="2"/>
  <c r="E40" i="2"/>
  <c r="F40" i="2"/>
  <c r="G40" i="2"/>
  <c r="H40" i="2"/>
  <c r="I40" i="2"/>
  <c r="D41" i="2"/>
  <c r="F41" i="2"/>
  <c r="H41" i="2"/>
  <c r="D43" i="2"/>
  <c r="E43" i="2"/>
  <c r="F43" i="2"/>
  <c r="G43" i="2"/>
  <c r="H43" i="2"/>
  <c r="I43" i="2"/>
  <c r="D44" i="2"/>
  <c r="E44" i="2"/>
  <c r="F44" i="2"/>
  <c r="G44" i="2"/>
  <c r="H44" i="2"/>
  <c r="I44" i="2"/>
  <c r="D45" i="2"/>
  <c r="F45" i="2"/>
  <c r="H45" i="2"/>
  <c r="A3" i="3"/>
  <c r="B9" i="3"/>
  <c r="D9" i="3"/>
  <c r="F9" i="3"/>
  <c r="H9" i="3"/>
  <c r="A11" i="3"/>
  <c r="B11" i="3"/>
  <c r="D11" i="3"/>
  <c r="E11" i="3"/>
  <c r="F11" i="3"/>
  <c r="G11" i="3"/>
  <c r="H11" i="3"/>
  <c r="I11" i="3"/>
  <c r="B12" i="3"/>
  <c r="D12" i="3"/>
  <c r="E12" i="3"/>
  <c r="F12" i="3"/>
  <c r="G12" i="3"/>
  <c r="H12" i="3"/>
  <c r="I12" i="3"/>
  <c r="D13" i="3"/>
  <c r="F13" i="3"/>
  <c r="H13" i="3"/>
  <c r="A15" i="3"/>
  <c r="B15" i="3"/>
  <c r="D15" i="3"/>
  <c r="E15" i="3"/>
  <c r="F15" i="3"/>
  <c r="G15" i="3"/>
  <c r="H15" i="3"/>
  <c r="I15" i="3"/>
  <c r="B16" i="3"/>
  <c r="D16" i="3"/>
  <c r="E16" i="3"/>
  <c r="F16" i="3"/>
  <c r="G16" i="3"/>
  <c r="H16" i="3"/>
  <c r="I16" i="3"/>
  <c r="D17" i="3"/>
  <c r="F17" i="3"/>
  <c r="H17" i="3"/>
  <c r="A19" i="3"/>
  <c r="B19" i="3"/>
  <c r="D19" i="3"/>
  <c r="E19" i="3"/>
  <c r="F19" i="3"/>
  <c r="G19" i="3"/>
  <c r="H19" i="3"/>
  <c r="I19" i="3"/>
  <c r="B20" i="3"/>
  <c r="D20" i="3"/>
  <c r="E20" i="3"/>
  <c r="F20" i="3"/>
  <c r="G20" i="3"/>
  <c r="H20" i="3"/>
  <c r="I20" i="3"/>
  <c r="D21" i="3"/>
  <c r="F21" i="3"/>
  <c r="H21" i="3"/>
  <c r="A23" i="3"/>
  <c r="B23" i="3"/>
  <c r="D23" i="3"/>
  <c r="E23" i="3"/>
  <c r="F23" i="3"/>
  <c r="G23" i="3"/>
  <c r="H23" i="3"/>
  <c r="I23" i="3"/>
  <c r="B24" i="3"/>
  <c r="D24" i="3"/>
  <c r="E24" i="3"/>
  <c r="F24" i="3"/>
  <c r="G24" i="3"/>
  <c r="H24" i="3"/>
  <c r="I24" i="3"/>
  <c r="D25" i="3"/>
  <c r="F25" i="3"/>
  <c r="H25" i="3"/>
  <c r="A31" i="3"/>
  <c r="B31" i="3"/>
  <c r="D31" i="3"/>
  <c r="E31" i="3"/>
  <c r="F31" i="3"/>
  <c r="G31" i="3"/>
  <c r="H31" i="3"/>
  <c r="I31" i="3"/>
  <c r="B32" i="3"/>
  <c r="D32" i="3"/>
  <c r="E32" i="3"/>
  <c r="F32" i="3"/>
  <c r="G32" i="3"/>
  <c r="H32" i="3"/>
  <c r="I32" i="3"/>
  <c r="D33" i="3"/>
  <c r="F33" i="3"/>
  <c r="H33" i="3"/>
  <c r="A35" i="3"/>
  <c r="B35" i="3"/>
  <c r="D35" i="3"/>
  <c r="E35" i="3"/>
  <c r="F35" i="3"/>
  <c r="G35" i="3"/>
  <c r="H35" i="3"/>
  <c r="I35" i="3"/>
  <c r="B36" i="3"/>
  <c r="D36" i="3"/>
  <c r="E36" i="3"/>
  <c r="F36" i="3"/>
  <c r="G36" i="3"/>
  <c r="H36" i="3"/>
  <c r="I36" i="3"/>
  <c r="D37" i="3"/>
  <c r="F37" i="3"/>
  <c r="H37" i="3"/>
  <c r="A39" i="3"/>
  <c r="B39" i="3"/>
  <c r="D39" i="3"/>
  <c r="E39" i="3"/>
  <c r="F39" i="3"/>
  <c r="G39" i="3"/>
  <c r="H39" i="3"/>
  <c r="I39" i="3"/>
  <c r="B40" i="3"/>
  <c r="D40" i="3"/>
  <c r="E40" i="3"/>
  <c r="F40" i="3"/>
  <c r="G40" i="3"/>
  <c r="H40" i="3"/>
  <c r="I40" i="3"/>
  <c r="D41" i="3"/>
  <c r="F41" i="3"/>
  <c r="H41" i="3"/>
  <c r="D43" i="3"/>
  <c r="E43" i="3"/>
  <c r="F43" i="3"/>
  <c r="G43" i="3"/>
  <c r="H43" i="3"/>
  <c r="I43" i="3"/>
  <c r="D44" i="3"/>
  <c r="E44" i="3"/>
  <c r="F44" i="3"/>
  <c r="G44" i="3"/>
  <c r="H44" i="3"/>
  <c r="I44" i="3"/>
  <c r="D45" i="3"/>
  <c r="F45" i="3"/>
  <c r="H45" i="3"/>
  <c r="B9" i="1"/>
  <c r="D9" i="1"/>
  <c r="F9" i="1"/>
  <c r="H9" i="1"/>
  <c r="A11" i="1"/>
  <c r="B11" i="1"/>
  <c r="D11" i="1"/>
  <c r="E11" i="1"/>
  <c r="F11" i="1"/>
  <c r="G11" i="1"/>
  <c r="H11" i="1"/>
  <c r="I11" i="1"/>
  <c r="B12" i="1"/>
  <c r="D12" i="1"/>
  <c r="E12" i="1"/>
  <c r="F12" i="1"/>
  <c r="G12" i="1"/>
  <c r="H12" i="1"/>
  <c r="I12" i="1"/>
  <c r="D13" i="1"/>
  <c r="F13" i="1"/>
  <c r="H13" i="1"/>
  <c r="A15" i="1"/>
  <c r="B15" i="1"/>
  <c r="D15" i="1"/>
  <c r="E15" i="1"/>
  <c r="F15" i="1"/>
  <c r="G15" i="1"/>
  <c r="H15" i="1"/>
  <c r="I15" i="1"/>
  <c r="B16" i="1"/>
  <c r="D16" i="1"/>
  <c r="E16" i="1"/>
  <c r="F16" i="1"/>
  <c r="G16" i="1"/>
  <c r="H16" i="1"/>
  <c r="I16" i="1"/>
  <c r="D17" i="1"/>
  <c r="F17" i="1"/>
  <c r="H17" i="1"/>
  <c r="A19" i="1"/>
  <c r="B19" i="1"/>
  <c r="D19" i="1"/>
  <c r="E19" i="1"/>
  <c r="F19" i="1"/>
  <c r="G19" i="1"/>
  <c r="H19" i="1"/>
  <c r="I19" i="1"/>
  <c r="B20" i="1"/>
  <c r="D20" i="1"/>
  <c r="E20" i="1"/>
  <c r="F20" i="1"/>
  <c r="G20" i="1"/>
  <c r="H20" i="1"/>
  <c r="I20" i="1"/>
  <c r="D21" i="1"/>
  <c r="F21" i="1"/>
  <c r="H21" i="1"/>
  <c r="A23" i="1"/>
  <c r="B23" i="1"/>
  <c r="D23" i="1"/>
  <c r="E23" i="1"/>
  <c r="F23" i="1"/>
  <c r="G23" i="1"/>
  <c r="H23" i="1"/>
  <c r="I23" i="1"/>
  <c r="B24" i="1"/>
  <c r="D24" i="1"/>
  <c r="E24" i="1"/>
  <c r="F24" i="1"/>
  <c r="G24" i="1"/>
  <c r="H24" i="1"/>
  <c r="I24" i="1"/>
  <c r="D25" i="1"/>
  <c r="F25" i="1"/>
  <c r="H25" i="1"/>
  <c r="A27" i="1"/>
  <c r="B27" i="1"/>
  <c r="D27" i="1"/>
  <c r="E27" i="1"/>
  <c r="F27" i="1"/>
  <c r="G27" i="1"/>
  <c r="H27" i="1"/>
  <c r="I27" i="1"/>
  <c r="B28" i="1"/>
  <c r="D28" i="1"/>
  <c r="E28" i="1"/>
  <c r="F28" i="1"/>
  <c r="G28" i="1"/>
  <c r="H28" i="1"/>
  <c r="I28" i="1"/>
  <c r="D29" i="1"/>
  <c r="F29" i="1"/>
  <c r="H29" i="1"/>
  <c r="A31" i="1"/>
  <c r="B31" i="1"/>
  <c r="D31" i="1"/>
  <c r="E31" i="1"/>
  <c r="F31" i="1"/>
  <c r="G31" i="1"/>
  <c r="H31" i="1"/>
  <c r="I31" i="1"/>
  <c r="B32" i="1"/>
  <c r="D32" i="1"/>
  <c r="E32" i="1"/>
  <c r="F32" i="1"/>
  <c r="G32" i="1"/>
  <c r="H32" i="1"/>
  <c r="I32" i="1"/>
  <c r="D33" i="1"/>
  <c r="F33" i="1"/>
  <c r="H33" i="1"/>
  <c r="A35" i="1"/>
  <c r="B35" i="1"/>
  <c r="D35" i="1"/>
  <c r="E35" i="1"/>
  <c r="F35" i="1"/>
  <c r="G35" i="1"/>
  <c r="H35" i="1"/>
  <c r="I35" i="1"/>
  <c r="B36" i="1"/>
  <c r="D36" i="1"/>
  <c r="E36" i="1"/>
  <c r="F36" i="1"/>
  <c r="G36" i="1"/>
  <c r="H36" i="1"/>
  <c r="I36" i="1"/>
  <c r="D37" i="1"/>
  <c r="F37" i="1"/>
  <c r="H37" i="1"/>
  <c r="A39" i="1"/>
  <c r="B39" i="1"/>
  <c r="D39" i="1"/>
  <c r="E39" i="1"/>
  <c r="F39" i="1"/>
  <c r="G39" i="1"/>
  <c r="H39" i="1"/>
  <c r="I39" i="1"/>
  <c r="B40" i="1"/>
  <c r="D40" i="1"/>
  <c r="E40" i="1"/>
  <c r="F40" i="1"/>
  <c r="G40" i="1"/>
  <c r="H40" i="1"/>
  <c r="I40" i="1"/>
  <c r="D41" i="1"/>
  <c r="F41" i="1"/>
  <c r="H41" i="1"/>
  <c r="D43" i="1"/>
  <c r="E43" i="1"/>
  <c r="F43" i="1"/>
  <c r="G43" i="1"/>
  <c r="H43" i="1"/>
  <c r="I43" i="1"/>
  <c r="D44" i="1"/>
  <c r="E44" i="1"/>
  <c r="F44" i="1"/>
  <c r="G44" i="1"/>
  <c r="H44" i="1"/>
  <c r="I44" i="1"/>
  <c r="D45" i="1"/>
  <c r="F45" i="1"/>
  <c r="H45" i="1"/>
</calcChain>
</file>

<file path=xl/sharedStrings.xml><?xml version="1.0" encoding="utf-8"?>
<sst xmlns="http://schemas.openxmlformats.org/spreadsheetml/2006/main" count="61" uniqueCount="14">
  <si>
    <t>ENRON North American Gas - EOL vs NON-EOL Analysis</t>
  </si>
  <si>
    <t>PHYSICAL + FINANCIAL</t>
  </si>
  <si>
    <t>As of March 14, 2001</t>
  </si>
  <si>
    <t>LTD</t>
  </si>
  <si>
    <t>REGION</t>
  </si>
  <si>
    <t>% OF TOTAL DEAL COUNT</t>
  </si>
  <si>
    <t>% OF TOTAL VOLUME</t>
  </si>
  <si>
    <t>% OF TOTAL NOTIONAL VALUE</t>
  </si>
  <si>
    <t>TOTAL</t>
  </si>
  <si>
    <t>EOL</t>
  </si>
  <si>
    <t>NON-EOL</t>
  </si>
  <si>
    <t>FINANCIAL</t>
  </si>
  <si>
    <t>PHYSICAL</t>
  </si>
  <si>
    <t>G-DAILY-EST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</si>
</sst>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</numFmts>
  <fonts count="8" x14ac:knownFonts="1">
    <font>
      <sz val="10"/>
      <name val="Arial"/>
    </font>
    <font>
      <sz val="10"/>
      <name val="Arial"/>
    </font>
    <font>
      <sz val="10"/>
      <color indexed="8"/>
      <name val="MS Sans Serif"/>
    </font>
    <font>
      <b/>
      <sz val="12"/>
      <name val="Arial"/>
      <family val="2"/>
    </font>
    <font>
      <b/>
      <sz val="10"/>
      <name val="Arial"/>
      <family val="2"/>
    </font>
    <font>
      <b/>
      <sz val="10"/>
      <name val="Times New Roman"/>
      <family val="1"/>
    </font>
    <font>
      <sz val="10"/>
      <name val="Times New Roman"/>
      <family val="1"/>
    </font>
    <font>
      <b/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13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65"/>
      </top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5">
    <xf numFmtId="0" fontId="0" fillId="0" borderId="0" xfId="0"/>
    <xf numFmtId="0" fontId="3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0" fontId="4" fillId="0" borderId="0" xfId="0" applyFont="1" applyAlignment="1">
      <alignment horizontal="centerContinuous"/>
    </xf>
    <xf numFmtId="0" fontId="0" fillId="0" borderId="0" xfId="0" applyFill="1" applyBorder="1"/>
    <xf numFmtId="165" fontId="5" fillId="0" borderId="0" xfId="1" applyNumberFormat="1" applyFont="1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165" fontId="6" fillId="0" borderId="0" xfId="1" applyNumberFormat="1" applyFont="1" applyFill="1" applyBorder="1"/>
    <xf numFmtId="2" fontId="6" fillId="0" borderId="0" xfId="1" applyNumberFormat="1" applyFont="1" applyFill="1" applyBorder="1" applyAlignment="1">
      <alignment horizontal="center"/>
    </xf>
    <xf numFmtId="0" fontId="0" fillId="0" borderId="0" xfId="0" applyBorder="1"/>
    <xf numFmtId="0" fontId="4" fillId="0" borderId="1" xfId="0" applyFont="1" applyBorder="1" applyAlignment="1">
      <alignment wrapText="1"/>
    </xf>
    <xf numFmtId="0" fontId="4" fillId="0" borderId="2" xfId="0" applyFont="1" applyBorder="1" applyAlignment="1">
      <alignment wrapText="1"/>
    </xf>
    <xf numFmtId="0" fontId="0" fillId="0" borderId="3" xfId="0" applyBorder="1" applyAlignment="1">
      <alignment wrapText="1"/>
    </xf>
    <xf numFmtId="3" fontId="7" fillId="0" borderId="4" xfId="0" applyNumberFormat="1" applyFont="1" applyBorder="1" applyAlignment="1">
      <alignment horizontal="center" wrapText="1"/>
    </xf>
    <xf numFmtId="3" fontId="7" fillId="0" borderId="5" xfId="0" applyNumberFormat="1" applyFont="1" applyBorder="1" applyAlignment="1">
      <alignment horizontal="center" wrapText="1"/>
    </xf>
    <xf numFmtId="2" fontId="5" fillId="0" borderId="0" xfId="1" applyNumberFormat="1" applyFont="1" applyFill="1" applyBorder="1" applyAlignment="1">
      <alignment horizontal="center"/>
    </xf>
    <xf numFmtId="0" fontId="4" fillId="0" borderId="0" xfId="0" applyFont="1" applyBorder="1"/>
    <xf numFmtId="0" fontId="4" fillId="0" borderId="6" xfId="0" applyFont="1" applyBorder="1"/>
    <xf numFmtId="0" fontId="0" fillId="0" borderId="6" xfId="0" applyBorder="1"/>
    <xf numFmtId="3" fontId="7" fillId="0" borderId="6" xfId="0" applyNumberFormat="1" applyFont="1" applyBorder="1" applyAlignment="1">
      <alignment horizontal="center"/>
    </xf>
    <xf numFmtId="165" fontId="5" fillId="0" borderId="6" xfId="1" applyNumberFormat="1" applyFont="1" applyFill="1" applyBorder="1" applyAlignment="1">
      <alignment horizontal="center"/>
    </xf>
    <xf numFmtId="0" fontId="0" fillId="0" borderId="7" xfId="0" applyBorder="1"/>
    <xf numFmtId="0" fontId="0" fillId="2" borderId="0" xfId="0" applyFill="1" applyBorder="1"/>
    <xf numFmtId="3" fontId="0" fillId="2" borderId="0" xfId="0" applyNumberFormat="1" applyFill="1" applyBorder="1"/>
    <xf numFmtId="3" fontId="0" fillId="2" borderId="0" xfId="0" applyNumberFormat="1" applyFill="1" applyBorder="1" applyAlignment="1">
      <alignment horizontal="center"/>
    </xf>
    <xf numFmtId="0" fontId="0" fillId="0" borderId="8" xfId="0" applyBorder="1"/>
    <xf numFmtId="0" fontId="0" fillId="3" borderId="0" xfId="0" applyFill="1" applyBorder="1"/>
    <xf numFmtId="3" fontId="0" fillId="3" borderId="0" xfId="0" applyNumberFormat="1" applyFill="1" applyBorder="1"/>
    <xf numFmtId="3" fontId="0" fillId="3" borderId="0" xfId="0" applyNumberFormat="1" applyFill="1" applyBorder="1" applyAlignment="1">
      <alignment horizontal="center"/>
    </xf>
    <xf numFmtId="3" fontId="0" fillId="0" borderId="0" xfId="0" applyNumberFormat="1" applyFill="1" applyBorder="1"/>
    <xf numFmtId="3" fontId="0" fillId="0" borderId="0" xfId="0" applyNumberFormat="1" applyFill="1" applyBorder="1" applyAlignment="1">
      <alignment horizontal="center"/>
    </xf>
    <xf numFmtId="0" fontId="0" fillId="0" borderId="9" xfId="0" applyFill="1" applyBorder="1"/>
    <xf numFmtId="3" fontId="0" fillId="0" borderId="9" xfId="0" applyNumberFormat="1" applyFill="1" applyBorder="1"/>
    <xf numFmtId="3" fontId="0" fillId="0" borderId="9" xfId="0" applyNumberFormat="1" applyFill="1" applyBorder="1" applyAlignment="1">
      <alignment horizontal="center"/>
    </xf>
    <xf numFmtId="165" fontId="6" fillId="0" borderId="9" xfId="1" applyNumberFormat="1" applyFont="1" applyFill="1" applyBorder="1" applyAlignment="1">
      <alignment horizontal="center"/>
    </xf>
    <xf numFmtId="0" fontId="0" fillId="0" borderId="0" xfId="0" applyFill="1"/>
    <xf numFmtId="2" fontId="6" fillId="0" borderId="0" xfId="0" applyNumberFormat="1" applyFont="1" applyFill="1" applyBorder="1" applyAlignment="1">
      <alignment horizontal="center"/>
    </xf>
    <xf numFmtId="165" fontId="5" fillId="0" borderId="9" xfId="1" applyNumberFormat="1" applyFont="1" applyFill="1" applyBorder="1" applyAlignment="1">
      <alignment horizontal="center"/>
    </xf>
    <xf numFmtId="0" fontId="5" fillId="0" borderId="0" xfId="0" applyFont="1" applyFill="1" applyBorder="1"/>
    <xf numFmtId="165" fontId="5" fillId="0" borderId="0" xfId="1" applyNumberFormat="1" applyFont="1" applyFill="1" applyBorder="1"/>
    <xf numFmtId="2" fontId="5" fillId="0" borderId="0" xfId="2" applyNumberFormat="1" applyFont="1" applyFill="1" applyBorder="1" applyAlignment="1">
      <alignment horizontal="center"/>
    </xf>
    <xf numFmtId="0" fontId="6" fillId="0" borderId="0" xfId="0" applyFont="1" applyFill="1" applyBorder="1"/>
    <xf numFmtId="0" fontId="0" fillId="0" borderId="9" xfId="0" applyFill="1" applyBorder="1" applyAlignment="1">
      <alignment horizontal="center"/>
    </xf>
    <xf numFmtId="2" fontId="6" fillId="0" borderId="0" xfId="2" applyNumberFormat="1" applyFont="1" applyFill="1" applyBorder="1" applyAlignment="1">
      <alignment horizontal="center"/>
    </xf>
    <xf numFmtId="0" fontId="3" fillId="0" borderId="0" xfId="0" applyFont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Management%20Report/DATAMART/REGIONAL%20ANALYSIS/REPORTS/031401/DEAL%20BREAKDOWN%20ANALYSIS%2003-14-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HYSICAL &amp; FINANCIAL"/>
      <sheetName val="FINANCIAL"/>
      <sheetName val="PHYSICAL"/>
      <sheetName val="PHYSICAL+FINANCIAL PIVOT "/>
      <sheetName val="FINANCIAL PIVOT"/>
      <sheetName val="PHYSICAL PIVOT"/>
      <sheetName val="NA GAS DATA"/>
    </sheetNames>
    <sheetDataSet>
      <sheetData sheetId="0"/>
      <sheetData sheetId="1"/>
      <sheetData sheetId="2"/>
      <sheetData sheetId="3">
        <row r="5">
          <cell r="B5" t="str">
            <v>REGION</v>
          </cell>
          <cell r="D5" t="str">
            <v>Sum of DEALS</v>
          </cell>
          <cell r="E5" t="str">
            <v>Sum of VOLUME2</v>
          </cell>
          <cell r="F5" t="str">
            <v>Sum of VALUE</v>
          </cell>
        </row>
        <row r="6">
          <cell r="B6" t="str">
            <v>CENTRAL</v>
          </cell>
          <cell r="C6" t="str">
            <v>EOL</v>
          </cell>
          <cell r="D6">
            <v>136074</v>
          </cell>
          <cell r="E6">
            <v>12063064024.5</v>
          </cell>
          <cell r="F6">
            <v>14337705923.67</v>
          </cell>
        </row>
        <row r="7">
          <cell r="C7" t="str">
            <v>OTC</v>
          </cell>
          <cell r="D7">
            <v>24159</v>
          </cell>
          <cell r="E7">
            <v>7335951195.5999994</v>
          </cell>
          <cell r="F7">
            <v>25094649045.91</v>
          </cell>
        </row>
        <row r="8">
          <cell r="D8">
            <v>160233</v>
          </cell>
          <cell r="E8">
            <v>19399015220.099998</v>
          </cell>
          <cell r="F8">
            <v>39432354969.580002</v>
          </cell>
        </row>
        <row r="9">
          <cell r="B9" t="str">
            <v>EAST</v>
          </cell>
          <cell r="C9" t="str">
            <v>EOL</v>
          </cell>
          <cell r="D9">
            <v>114871</v>
          </cell>
          <cell r="E9">
            <v>9526506658.6000004</v>
          </cell>
          <cell r="F9">
            <v>18453192202.410004</v>
          </cell>
        </row>
        <row r="10">
          <cell r="C10" t="str">
            <v>OTC</v>
          </cell>
          <cell r="D10">
            <v>40275</v>
          </cell>
          <cell r="E10">
            <v>11262526776.189997</v>
          </cell>
          <cell r="F10">
            <v>24813278265.219997</v>
          </cell>
        </row>
        <row r="11">
          <cell r="D11">
            <v>155146</v>
          </cell>
          <cell r="E11">
            <v>20789033434.789997</v>
          </cell>
          <cell r="F11">
            <v>43266470467.630005</v>
          </cell>
        </row>
        <row r="12">
          <cell r="B12" t="str">
            <v>ECC-CANADA WEST</v>
          </cell>
          <cell r="C12" t="str">
            <v>EOL</v>
          </cell>
          <cell r="D12">
            <v>59790</v>
          </cell>
          <cell r="E12">
            <v>6491353931.7200003</v>
          </cell>
          <cell r="F12">
            <v>18445126524.78001</v>
          </cell>
        </row>
        <row r="13">
          <cell r="C13" t="str">
            <v>OTC</v>
          </cell>
          <cell r="D13">
            <v>25446</v>
          </cell>
          <cell r="E13">
            <v>6835009937.250001</v>
          </cell>
          <cell r="F13">
            <v>16374467725.990005</v>
          </cell>
        </row>
        <row r="14">
          <cell r="D14">
            <v>85236</v>
          </cell>
          <cell r="E14">
            <v>13326363868.970001</v>
          </cell>
          <cell r="F14">
            <v>34819594250.77002</v>
          </cell>
        </row>
        <row r="15">
          <cell r="B15" t="str">
            <v>ENA-CANADA EAST</v>
          </cell>
          <cell r="C15" t="str">
            <v>EOL</v>
          </cell>
          <cell r="D15">
            <v>9532</v>
          </cell>
          <cell r="E15">
            <v>887269572.49000001</v>
          </cell>
          <cell r="F15">
            <v>3828566339.9700007</v>
          </cell>
        </row>
        <row r="16">
          <cell r="C16" t="str">
            <v>OTC</v>
          </cell>
          <cell r="D16">
            <v>3218</v>
          </cell>
          <cell r="E16">
            <v>652233963.04000008</v>
          </cell>
          <cell r="F16">
            <v>2617566350.6000004</v>
          </cell>
        </row>
        <row r="17">
          <cell r="D17">
            <v>12750</v>
          </cell>
          <cell r="E17">
            <v>1539503535.5300002</v>
          </cell>
          <cell r="F17">
            <v>6446132690.5700016</v>
          </cell>
        </row>
        <row r="18">
          <cell r="B18" t="str">
            <v>G-DAILY-EST</v>
          </cell>
          <cell r="C18" t="str">
            <v>EOL</v>
          </cell>
          <cell r="D18">
            <v>25507</v>
          </cell>
          <cell r="E18">
            <v>5495399259</v>
          </cell>
          <cell r="F18">
            <v>29811263537.550003</v>
          </cell>
        </row>
        <row r="19">
          <cell r="C19" t="str">
            <v>OTC</v>
          </cell>
          <cell r="D19">
            <v>4509</v>
          </cell>
          <cell r="E19">
            <v>1871979778.48</v>
          </cell>
          <cell r="F19">
            <v>8191776918.5500011</v>
          </cell>
        </row>
        <row r="20">
          <cell r="D20">
            <v>30016</v>
          </cell>
          <cell r="E20">
            <v>7367379037.4799995</v>
          </cell>
          <cell r="F20">
            <v>38003040456.100006</v>
          </cell>
        </row>
        <row r="21">
          <cell r="B21" t="str">
            <v>NG-PRICE</v>
          </cell>
          <cell r="C21" t="str">
            <v>EOL</v>
          </cell>
          <cell r="D21">
            <v>125341</v>
          </cell>
          <cell r="E21">
            <v>48532702962</v>
          </cell>
          <cell r="F21">
            <v>243062140508.62</v>
          </cell>
        </row>
        <row r="22">
          <cell r="C22" t="str">
            <v>OTC</v>
          </cell>
          <cell r="D22">
            <v>53604</v>
          </cell>
          <cell r="E22">
            <v>77452523473.98999</v>
          </cell>
          <cell r="F22">
            <v>338807339897.5</v>
          </cell>
        </row>
        <row r="23">
          <cell r="D23">
            <v>178945</v>
          </cell>
          <cell r="E23">
            <v>125985226435.98999</v>
          </cell>
          <cell r="F23">
            <v>581869480406.12</v>
          </cell>
        </row>
        <row r="24">
          <cell r="B24" t="str">
            <v>TEXAS</v>
          </cell>
          <cell r="C24" t="str">
            <v>EOL</v>
          </cell>
          <cell r="D24">
            <v>18112</v>
          </cell>
          <cell r="E24">
            <v>3098682788</v>
          </cell>
          <cell r="F24">
            <v>5754960705.289999</v>
          </cell>
        </row>
        <row r="25">
          <cell r="C25" t="str">
            <v>OTC</v>
          </cell>
          <cell r="D25">
            <v>14800</v>
          </cell>
          <cell r="E25">
            <v>7184559428.7800007</v>
          </cell>
          <cell r="F25">
            <v>12553274239.869999</v>
          </cell>
        </row>
        <row r="26">
          <cell r="D26">
            <v>32912</v>
          </cell>
          <cell r="E26">
            <v>10283242216.780001</v>
          </cell>
          <cell r="F26">
            <v>18308234945.159996</v>
          </cell>
        </row>
        <row r="27">
          <cell r="B27" t="str">
            <v>WEST</v>
          </cell>
          <cell r="C27" t="str">
            <v>EOL</v>
          </cell>
          <cell r="D27">
            <v>96591</v>
          </cell>
          <cell r="E27">
            <v>14625940712.5</v>
          </cell>
          <cell r="F27">
            <v>18263428441.970001</v>
          </cell>
        </row>
        <row r="28">
          <cell r="C28" t="str">
            <v>OTC</v>
          </cell>
          <cell r="D28">
            <v>28486</v>
          </cell>
          <cell r="E28">
            <v>13146505577.610001</v>
          </cell>
          <cell r="F28">
            <v>24651926054.059994</v>
          </cell>
        </row>
        <row r="29">
          <cell r="D29">
            <v>125077</v>
          </cell>
          <cell r="E29">
            <v>27772446290.110001</v>
          </cell>
          <cell r="F29">
            <v>42915354496.029999</v>
          </cell>
        </row>
      </sheetData>
      <sheetData sheetId="4">
        <row r="5">
          <cell r="B5" t="str">
            <v>REGION</v>
          </cell>
          <cell r="D5" t="str">
            <v>Sum of DEALS</v>
          </cell>
          <cell r="E5" t="str">
            <v>Sum of VOLUME2</v>
          </cell>
          <cell r="F5" t="str">
            <v>Sum of VALUE</v>
          </cell>
        </row>
        <row r="6">
          <cell r="B6" t="str">
            <v>CENTRAL</v>
          </cell>
          <cell r="C6" t="str">
            <v>EOL</v>
          </cell>
          <cell r="D6">
            <v>15615</v>
          </cell>
          <cell r="E6">
            <v>10610193527.5</v>
          </cell>
          <cell r="F6">
            <v>7685291157.4200001</v>
          </cell>
        </row>
        <row r="7">
          <cell r="C7" t="str">
            <v>OTC</v>
          </cell>
          <cell r="D7">
            <v>4217</v>
          </cell>
          <cell r="E7">
            <v>3084571811.7199998</v>
          </cell>
          <cell r="F7">
            <v>2784517736.7700005</v>
          </cell>
        </row>
        <row r="8">
          <cell r="D8">
            <v>19832</v>
          </cell>
          <cell r="E8">
            <v>13694765339.219999</v>
          </cell>
          <cell r="F8">
            <v>10469808894.190001</v>
          </cell>
        </row>
        <row r="9">
          <cell r="B9" t="str">
            <v>EAST</v>
          </cell>
          <cell r="C9" t="str">
            <v>EOL</v>
          </cell>
          <cell r="D9">
            <v>18314</v>
          </cell>
          <cell r="E9">
            <v>7274188132.6000004</v>
          </cell>
          <cell r="F9">
            <v>6882237829.6899996</v>
          </cell>
        </row>
        <row r="10">
          <cell r="C10" t="str">
            <v>OTC</v>
          </cell>
          <cell r="D10">
            <v>5231</v>
          </cell>
          <cell r="E10">
            <v>5939446318.75</v>
          </cell>
          <cell r="F10">
            <v>3772704543.8499999</v>
          </cell>
        </row>
        <row r="11">
          <cell r="D11">
            <v>23545</v>
          </cell>
          <cell r="E11">
            <v>13213634451.35</v>
          </cell>
          <cell r="F11">
            <v>10654942373.539999</v>
          </cell>
        </row>
        <row r="12">
          <cell r="B12" t="str">
            <v>ECC-CANADA WEST</v>
          </cell>
          <cell r="C12" t="str">
            <v>EOL</v>
          </cell>
          <cell r="D12">
            <v>5423</v>
          </cell>
          <cell r="E12">
            <v>3213232880.6300006</v>
          </cell>
          <cell r="F12">
            <v>6545630629.0599995</v>
          </cell>
        </row>
        <row r="13">
          <cell r="C13" t="str">
            <v>OTC</v>
          </cell>
          <cell r="D13">
            <v>4235</v>
          </cell>
          <cell r="E13">
            <v>4152941425.269999</v>
          </cell>
          <cell r="F13">
            <v>6114741043.0200005</v>
          </cell>
        </row>
        <row r="14">
          <cell r="D14">
            <v>9658</v>
          </cell>
          <cell r="E14">
            <v>7366174305.8999996</v>
          </cell>
          <cell r="F14">
            <v>12660371672.08</v>
          </cell>
        </row>
        <row r="15">
          <cell r="B15" t="str">
            <v>ENA-CANADA EAST</v>
          </cell>
          <cell r="C15" t="str">
            <v>EOL</v>
          </cell>
          <cell r="D15">
            <v>232</v>
          </cell>
          <cell r="E15">
            <v>85107833.480000004</v>
          </cell>
          <cell r="F15">
            <v>134367509.19999999</v>
          </cell>
        </row>
        <row r="16">
          <cell r="C16" t="str">
            <v>OTC</v>
          </cell>
          <cell r="D16">
            <v>47</v>
          </cell>
          <cell r="E16">
            <v>25525000</v>
          </cell>
          <cell r="F16">
            <v>52499160.759999998</v>
          </cell>
        </row>
        <row r="17">
          <cell r="D17">
            <v>279</v>
          </cell>
          <cell r="E17">
            <v>110632833.48</v>
          </cell>
          <cell r="F17">
            <v>186866669.95999998</v>
          </cell>
        </row>
        <row r="18">
          <cell r="B18" t="str">
            <v>G-DAILY-EST</v>
          </cell>
          <cell r="C18" t="str">
            <v>EOL</v>
          </cell>
          <cell r="D18">
            <v>25507</v>
          </cell>
          <cell r="E18">
            <v>5495399259</v>
          </cell>
          <cell r="F18">
            <v>29811263537.549999</v>
          </cell>
        </row>
        <row r="19">
          <cell r="C19" t="str">
            <v>OTC</v>
          </cell>
          <cell r="D19">
            <v>4509</v>
          </cell>
          <cell r="E19">
            <v>1871979778.48</v>
          </cell>
          <cell r="F19">
            <v>8191776918.5499992</v>
          </cell>
        </row>
        <row r="20">
          <cell r="D20">
            <v>30016</v>
          </cell>
          <cell r="E20">
            <v>7367379037.4799995</v>
          </cell>
          <cell r="F20">
            <v>38003040456.099998</v>
          </cell>
        </row>
        <row r="21">
          <cell r="B21" t="str">
            <v>NG-PRICE</v>
          </cell>
          <cell r="C21" t="str">
            <v>EOL</v>
          </cell>
          <cell r="D21">
            <v>125340</v>
          </cell>
          <cell r="E21">
            <v>48532692962</v>
          </cell>
          <cell r="F21">
            <v>243062113508.62</v>
          </cell>
        </row>
        <row r="22">
          <cell r="C22" t="str">
            <v>OTC</v>
          </cell>
          <cell r="D22">
            <v>53341</v>
          </cell>
          <cell r="E22">
            <v>75701221200.980011</v>
          </cell>
          <cell r="F22">
            <v>331126319007.65002</v>
          </cell>
        </row>
        <row r="23">
          <cell r="D23">
            <v>178681</v>
          </cell>
          <cell r="E23">
            <v>124233914162.98001</v>
          </cell>
          <cell r="F23">
            <v>574188432516.27002</v>
          </cell>
        </row>
        <row r="24">
          <cell r="B24" t="str">
            <v>TEXAS</v>
          </cell>
          <cell r="C24" t="str">
            <v>EOL</v>
          </cell>
          <cell r="D24">
            <v>7570</v>
          </cell>
          <cell r="E24">
            <v>2787538954</v>
          </cell>
          <cell r="F24">
            <v>4382664397.8900003</v>
          </cell>
        </row>
        <row r="25">
          <cell r="C25" t="str">
            <v>OTC</v>
          </cell>
          <cell r="D25">
            <v>4362</v>
          </cell>
          <cell r="E25">
            <v>3856055472.0599999</v>
          </cell>
          <cell r="F25">
            <v>2492936919.6199999</v>
          </cell>
        </row>
        <row r="26">
          <cell r="D26">
            <v>11932</v>
          </cell>
          <cell r="E26">
            <v>6643594426.0599995</v>
          </cell>
          <cell r="F26">
            <v>6875601317.5100002</v>
          </cell>
        </row>
        <row r="27">
          <cell r="B27" t="str">
            <v>WEST</v>
          </cell>
          <cell r="C27" t="str">
            <v>EOL</v>
          </cell>
          <cell r="D27">
            <v>34359</v>
          </cell>
          <cell r="E27">
            <v>13645796325</v>
          </cell>
          <cell r="F27">
            <v>11507886601.690002</v>
          </cell>
        </row>
        <row r="28">
          <cell r="C28" t="str">
            <v>OTC</v>
          </cell>
          <cell r="D28">
            <v>13125</v>
          </cell>
          <cell r="E28">
            <v>9975127480.2299995</v>
          </cell>
          <cell r="F28">
            <v>9557884963.8099995</v>
          </cell>
        </row>
        <row r="29">
          <cell r="D29">
            <v>47484</v>
          </cell>
          <cell r="E29">
            <v>23620923805.23</v>
          </cell>
          <cell r="F29">
            <v>21065771565.5</v>
          </cell>
        </row>
      </sheetData>
      <sheetData sheetId="5">
        <row r="5">
          <cell r="B5" t="str">
            <v>REGION</v>
          </cell>
          <cell r="D5" t="str">
            <v>Sum of DEALS</v>
          </cell>
          <cell r="E5" t="str">
            <v>Sum of VOLUME2</v>
          </cell>
          <cell r="F5" t="str">
            <v>Sum of VALUE</v>
          </cell>
        </row>
        <row r="6">
          <cell r="B6" t="str">
            <v>CENTRAL</v>
          </cell>
          <cell r="C6" t="str">
            <v>EOL</v>
          </cell>
          <cell r="D6">
            <v>120459</v>
          </cell>
          <cell r="E6">
            <v>1452870497</v>
          </cell>
          <cell r="F6">
            <v>6652414766.25</v>
          </cell>
        </row>
        <row r="7">
          <cell r="C7" t="str">
            <v>OTC</v>
          </cell>
          <cell r="D7">
            <v>19942</v>
          </cell>
          <cell r="E7">
            <v>4251379383.8800006</v>
          </cell>
          <cell r="F7">
            <v>22310131309.139992</v>
          </cell>
        </row>
        <row r="8">
          <cell r="D8">
            <v>140401</v>
          </cell>
          <cell r="E8">
            <v>5704249880.8800011</v>
          </cell>
          <cell r="F8">
            <v>28962546075.389992</v>
          </cell>
        </row>
        <row r="9">
          <cell r="B9" t="str">
            <v>EAST</v>
          </cell>
          <cell r="C9" t="str">
            <v>EOL</v>
          </cell>
          <cell r="D9">
            <v>96557</v>
          </cell>
          <cell r="E9">
            <v>2252318526</v>
          </cell>
          <cell r="F9">
            <v>11570954372.719999</v>
          </cell>
        </row>
        <row r="10">
          <cell r="C10" t="str">
            <v>OTC</v>
          </cell>
          <cell r="D10">
            <v>35044</v>
          </cell>
          <cell r="E10">
            <v>5323080457.4400005</v>
          </cell>
          <cell r="F10">
            <v>21040573721.370003</v>
          </cell>
        </row>
        <row r="11">
          <cell r="D11">
            <v>131601</v>
          </cell>
          <cell r="E11">
            <v>7575398983.4400005</v>
          </cell>
          <cell r="F11">
            <v>32611528094.090004</v>
          </cell>
        </row>
        <row r="12">
          <cell r="B12" t="str">
            <v>ECC-CANADA WEST</v>
          </cell>
          <cell r="C12" t="str">
            <v>EOL</v>
          </cell>
          <cell r="D12">
            <v>54367</v>
          </cell>
          <cell r="E12">
            <v>3278121051.0900002</v>
          </cell>
          <cell r="F12">
            <v>11899495895.720001</v>
          </cell>
        </row>
        <row r="13">
          <cell r="C13" t="str">
            <v>OTC</v>
          </cell>
          <cell r="D13">
            <v>21211</v>
          </cell>
          <cell r="E13">
            <v>2682068511.9799995</v>
          </cell>
          <cell r="F13">
            <v>10259726682.970001</v>
          </cell>
        </row>
        <row r="14">
          <cell r="D14">
            <v>75578</v>
          </cell>
          <cell r="E14">
            <v>5960189563.0699997</v>
          </cell>
          <cell r="F14">
            <v>22159222578.690002</v>
          </cell>
        </row>
        <row r="15">
          <cell r="B15" t="str">
            <v>ENA-CANADA EAST</v>
          </cell>
          <cell r="C15" t="str">
            <v>EOL</v>
          </cell>
          <cell r="D15">
            <v>9300</v>
          </cell>
          <cell r="E15">
            <v>802161739.00999999</v>
          </cell>
          <cell r="F15">
            <v>3694198830.7700005</v>
          </cell>
        </row>
        <row r="16">
          <cell r="C16" t="str">
            <v>OTC</v>
          </cell>
          <cell r="D16">
            <v>3171</v>
          </cell>
          <cell r="E16">
            <v>626708963.0400002</v>
          </cell>
          <cell r="F16">
            <v>2565067189.8399997</v>
          </cell>
        </row>
        <row r="17">
          <cell r="D17">
            <v>12471</v>
          </cell>
          <cell r="E17">
            <v>1428870702.0500002</v>
          </cell>
          <cell r="F17">
            <v>6259266020.6100006</v>
          </cell>
        </row>
        <row r="18">
          <cell r="B18" t="str">
            <v>NG-PRICE</v>
          </cell>
          <cell r="C18" t="str">
            <v>EOL</v>
          </cell>
          <cell r="D18">
            <v>1</v>
          </cell>
          <cell r="E18">
            <v>10000</v>
          </cell>
          <cell r="F18">
            <v>27000</v>
          </cell>
        </row>
        <row r="19">
          <cell r="C19" t="str">
            <v>OTC</v>
          </cell>
          <cell r="D19">
            <v>263</v>
          </cell>
          <cell r="E19">
            <v>1751302273.01</v>
          </cell>
          <cell r="F19">
            <v>7681020889.8499994</v>
          </cell>
        </row>
        <row r="20">
          <cell r="D20">
            <v>264</v>
          </cell>
          <cell r="E20">
            <v>1751312273.01</v>
          </cell>
          <cell r="F20">
            <v>7681047889.8499994</v>
          </cell>
        </row>
        <row r="21">
          <cell r="B21" t="str">
            <v>TEXAS</v>
          </cell>
          <cell r="C21" t="str">
            <v>EOL</v>
          </cell>
          <cell r="D21">
            <v>10542</v>
          </cell>
          <cell r="E21">
            <v>311143834</v>
          </cell>
          <cell r="F21">
            <v>1372296307.3999999</v>
          </cell>
        </row>
        <row r="22">
          <cell r="C22" t="str">
            <v>OTC</v>
          </cell>
          <cell r="D22">
            <v>10438</v>
          </cell>
          <cell r="E22">
            <v>3328503956.7199998</v>
          </cell>
          <cell r="F22">
            <v>10060337320.25</v>
          </cell>
        </row>
        <row r="23">
          <cell r="D23">
            <v>20980</v>
          </cell>
          <cell r="E23">
            <v>3639647790.7199998</v>
          </cell>
          <cell r="F23">
            <v>11432633627.65</v>
          </cell>
        </row>
        <row r="24">
          <cell r="B24" t="str">
            <v>WEST</v>
          </cell>
          <cell r="C24" t="str">
            <v>EOL</v>
          </cell>
          <cell r="D24">
            <v>62232</v>
          </cell>
          <cell r="E24">
            <v>980144387.5</v>
          </cell>
          <cell r="F24">
            <v>6755541840.2799978</v>
          </cell>
        </row>
        <row r="25">
          <cell r="C25" t="str">
            <v>OTC</v>
          </cell>
          <cell r="D25">
            <v>15361</v>
          </cell>
          <cell r="E25">
            <v>3171378097.3799996</v>
          </cell>
          <cell r="F25">
            <v>15094041090.250004</v>
          </cell>
        </row>
        <row r="26">
          <cell r="D26">
            <v>77593</v>
          </cell>
          <cell r="E26">
            <v>4151522484.8799996</v>
          </cell>
          <cell r="F26">
            <v>21849582930.530003</v>
          </cell>
        </row>
      </sheetData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0"/>
  <sheetViews>
    <sheetView tabSelected="1" zoomScale="75" workbookViewId="0">
      <selection sqref="A1:I1"/>
    </sheetView>
  </sheetViews>
  <sheetFormatPr defaultRowHeight="12.75" x14ac:dyDescent="0.2"/>
  <cols>
    <col min="1" max="1" width="22.42578125" customWidth="1"/>
    <col min="2" max="2" width="12.85546875" customWidth="1"/>
    <col min="3" max="3" width="7.85546875" customWidth="1"/>
    <col min="4" max="4" width="20.140625" customWidth="1"/>
    <col min="5" max="5" width="16.140625" customWidth="1"/>
    <col min="6" max="6" width="25.140625" customWidth="1"/>
    <col min="7" max="7" width="15.7109375" customWidth="1"/>
    <col min="8" max="8" width="19.5703125" bestFit="1" customWidth="1"/>
    <col min="9" max="9" width="20.85546875" customWidth="1"/>
    <col min="10" max="10" width="23" bestFit="1" customWidth="1"/>
  </cols>
  <sheetData>
    <row r="1" spans="1:10" ht="15.75" x14ac:dyDescent="0.25">
      <c r="A1" s="44" t="s">
        <v>0</v>
      </c>
      <c r="B1" s="44"/>
      <c r="C1" s="44"/>
      <c r="D1" s="44"/>
      <c r="E1" s="44"/>
      <c r="F1" s="44"/>
      <c r="G1" s="44"/>
      <c r="H1" s="44"/>
      <c r="I1" s="44"/>
    </row>
    <row r="2" spans="1:10" ht="15.75" x14ac:dyDescent="0.25">
      <c r="A2" s="1" t="s">
        <v>1</v>
      </c>
      <c r="B2" s="2"/>
      <c r="C2" s="2"/>
      <c r="D2" s="2"/>
      <c r="E2" s="2"/>
      <c r="F2" s="2"/>
      <c r="G2" s="2"/>
      <c r="H2" s="2"/>
      <c r="I2" s="2"/>
    </row>
    <row r="3" spans="1:10" x14ac:dyDescent="0.2">
      <c r="A3" s="3" t="s">
        <v>2</v>
      </c>
      <c r="B3" s="2"/>
      <c r="C3" s="2"/>
      <c r="D3" s="2"/>
      <c r="E3" s="2"/>
      <c r="F3" s="2"/>
      <c r="G3" s="2"/>
      <c r="H3" s="2"/>
      <c r="I3" s="2"/>
    </row>
    <row r="4" spans="1:10" x14ac:dyDescent="0.2">
      <c r="A4" s="3" t="s">
        <v>3</v>
      </c>
      <c r="B4" s="2"/>
      <c r="C4" s="2"/>
      <c r="D4" s="2"/>
      <c r="E4" s="2"/>
      <c r="F4" s="2"/>
      <c r="G4" s="2"/>
      <c r="H4" s="2"/>
      <c r="I4" s="2"/>
    </row>
    <row r="6" spans="1:10" x14ac:dyDescent="0.2">
      <c r="A6" s="4"/>
      <c r="B6" s="4"/>
      <c r="C6" s="4"/>
      <c r="I6" s="5"/>
      <c r="J6" s="6"/>
    </row>
    <row r="7" spans="1:10" x14ac:dyDescent="0.2">
      <c r="I7" s="7"/>
      <c r="J7" s="8"/>
    </row>
    <row r="8" spans="1:10" ht="13.5" thickBot="1" x14ac:dyDescent="0.25">
      <c r="A8" s="9"/>
      <c r="B8" s="9"/>
      <c r="C8" s="9"/>
      <c r="D8" s="9"/>
      <c r="E8" s="9"/>
      <c r="F8" s="9"/>
      <c r="G8" s="9"/>
      <c r="H8" s="9"/>
      <c r="I8" s="7"/>
      <c r="J8" s="8"/>
    </row>
    <row r="9" spans="1:10" ht="26.25" thickBot="1" x14ac:dyDescent="0.25">
      <c r="A9" s="10" t="s">
        <v>4</v>
      </c>
      <c r="B9" s="11" t="str">
        <f>'[1]PHYSICAL+FINANCIAL PIVOT '!B5</f>
        <v>REGION</v>
      </c>
      <c r="C9" s="12"/>
      <c r="D9" s="13" t="str">
        <f>'[1]PHYSICAL+FINANCIAL PIVOT '!D5</f>
        <v>Sum of DEALS</v>
      </c>
      <c r="E9" s="13" t="s">
        <v>5</v>
      </c>
      <c r="F9" s="13" t="str">
        <f>'[1]PHYSICAL+FINANCIAL PIVOT '!E5</f>
        <v>Sum of VOLUME2</v>
      </c>
      <c r="G9" s="13" t="s">
        <v>6</v>
      </c>
      <c r="H9" s="14" t="str">
        <f>'[1]PHYSICAL+FINANCIAL PIVOT '!F5</f>
        <v>Sum of VALUE</v>
      </c>
      <c r="I9" s="13" t="s">
        <v>7</v>
      </c>
      <c r="J9" s="15"/>
    </row>
    <row r="10" spans="1:10" x14ac:dyDescent="0.2">
      <c r="A10" s="16"/>
      <c r="B10" s="17"/>
      <c r="C10" s="18"/>
      <c r="D10" s="19"/>
      <c r="E10" s="19"/>
      <c r="F10" s="19"/>
      <c r="G10" s="19"/>
      <c r="H10" s="19"/>
      <c r="I10" s="20"/>
      <c r="J10" s="15"/>
    </row>
    <row r="11" spans="1:10" x14ac:dyDescent="0.2">
      <c r="A11" s="21" t="str">
        <f>'[1]PHYSICAL+FINANCIAL PIVOT '!B6</f>
        <v>CENTRAL</v>
      </c>
      <c r="B11" s="22" t="str">
        <f>'[1]PHYSICAL+FINANCIAL PIVOT '!C6</f>
        <v>EOL</v>
      </c>
      <c r="C11" s="22"/>
      <c r="D11" s="23">
        <f>'[1]PHYSICAL+FINANCIAL PIVOT '!D6</f>
        <v>136074</v>
      </c>
      <c r="E11" s="24">
        <f>(D11/D13)*100</f>
        <v>84.922581490704161</v>
      </c>
      <c r="F11" s="23">
        <f>'[1]PHYSICAL+FINANCIAL PIVOT '!E6</f>
        <v>12063064024.5</v>
      </c>
      <c r="G11" s="24">
        <f>(F11/F13)*100</f>
        <v>62.183898964113581</v>
      </c>
      <c r="H11" s="23">
        <f>'[1]PHYSICAL+FINANCIAL PIVOT '!F6</f>
        <v>14337705923.67</v>
      </c>
      <c r="I11" s="24">
        <f>(H11/H13)*100</f>
        <v>36.360257800303302</v>
      </c>
      <c r="J11" s="8"/>
    </row>
    <row r="12" spans="1:10" x14ac:dyDescent="0.2">
      <c r="A12" s="25"/>
      <c r="B12" s="26" t="str">
        <f>'[1]PHYSICAL+FINANCIAL PIVOT '!C7</f>
        <v>OTC</v>
      </c>
      <c r="C12" s="26"/>
      <c r="D12" s="27">
        <f>'[1]PHYSICAL+FINANCIAL PIVOT '!D7</f>
        <v>24159</v>
      </c>
      <c r="E12" s="28">
        <f>(D12/D13)*100</f>
        <v>15.077418509295837</v>
      </c>
      <c r="F12" s="27">
        <f>'[1]PHYSICAL+FINANCIAL PIVOT '!E7</f>
        <v>7335951195.5999994</v>
      </c>
      <c r="G12" s="28">
        <f>(F12/F13)*100</f>
        <v>37.816101035886419</v>
      </c>
      <c r="H12" s="27">
        <f>'[1]PHYSICAL+FINANCIAL PIVOT '!F7</f>
        <v>25094649045.91</v>
      </c>
      <c r="I12" s="28">
        <f>(H12/H13)*100</f>
        <v>63.639742199696691</v>
      </c>
      <c r="J12" s="8"/>
    </row>
    <row r="13" spans="1:10" x14ac:dyDescent="0.2">
      <c r="A13" s="4"/>
      <c r="B13" s="4" t="s">
        <v>8</v>
      </c>
      <c r="C13" s="4"/>
      <c r="D13" s="29">
        <f>'[1]PHYSICAL+FINANCIAL PIVOT '!D8</f>
        <v>160233</v>
      </c>
      <c r="E13" s="30"/>
      <c r="F13" s="29">
        <f>'[1]PHYSICAL+FINANCIAL PIVOT '!E8</f>
        <v>19399015220.099998</v>
      </c>
      <c r="G13" s="30"/>
      <c r="H13" s="29">
        <f>'[1]PHYSICAL+FINANCIAL PIVOT '!F8</f>
        <v>39432354969.580002</v>
      </c>
      <c r="I13" s="30"/>
      <c r="J13" s="8"/>
    </row>
    <row r="14" spans="1:10" s="35" customFormat="1" x14ac:dyDescent="0.2">
      <c r="A14" s="4"/>
      <c r="B14" s="31"/>
      <c r="C14" s="31"/>
      <c r="D14" s="32"/>
      <c r="E14" s="33"/>
      <c r="F14" s="32"/>
      <c r="G14" s="33"/>
      <c r="H14" s="32"/>
      <c r="I14" s="34"/>
      <c r="J14" s="8"/>
    </row>
    <row r="15" spans="1:10" x14ac:dyDescent="0.2">
      <c r="A15" s="21" t="str">
        <f>'[1]PHYSICAL+FINANCIAL PIVOT '!B9</f>
        <v>EAST</v>
      </c>
      <c r="B15" s="22" t="str">
        <f>'[1]PHYSICAL+FINANCIAL PIVOT '!C9</f>
        <v>EOL</v>
      </c>
      <c r="C15" s="22"/>
      <c r="D15" s="23">
        <f>'[1]PHYSICAL+FINANCIAL PIVOT '!D9</f>
        <v>114871</v>
      </c>
      <c r="E15" s="24">
        <f>(D15/D17)*100</f>
        <v>74.040581130032351</v>
      </c>
      <c r="F15" s="23">
        <f>'[1]PHYSICAL+FINANCIAL PIVOT '!E9</f>
        <v>9526506658.6000004</v>
      </c>
      <c r="G15" s="24">
        <f>(F15/F17)*100</f>
        <v>45.824673323472545</v>
      </c>
      <c r="H15" s="23">
        <f>'[1]PHYSICAL+FINANCIAL PIVOT '!F9</f>
        <v>18453192202.410004</v>
      </c>
      <c r="I15" s="24">
        <f>(H15/H17)*100</f>
        <v>42.65009833934996</v>
      </c>
      <c r="J15" s="6"/>
    </row>
    <row r="16" spans="1:10" x14ac:dyDescent="0.2">
      <c r="A16" s="25"/>
      <c r="B16" s="26" t="str">
        <f>'[1]PHYSICAL+FINANCIAL PIVOT '!C10</f>
        <v>OTC</v>
      </c>
      <c r="C16" s="26"/>
      <c r="D16" s="27">
        <f>'[1]PHYSICAL+FINANCIAL PIVOT '!D10</f>
        <v>40275</v>
      </c>
      <c r="E16" s="28">
        <f>(D16/D17)*100</f>
        <v>25.959418869967642</v>
      </c>
      <c r="F16" s="27">
        <f>'[1]PHYSICAL+FINANCIAL PIVOT '!E10</f>
        <v>11262526776.189997</v>
      </c>
      <c r="G16" s="28">
        <f>(F16/F17)*100</f>
        <v>54.175326676527455</v>
      </c>
      <c r="H16" s="27">
        <f>'[1]PHYSICAL+FINANCIAL PIVOT '!F10</f>
        <v>24813278265.219997</v>
      </c>
      <c r="I16" s="28">
        <f>(H16/H17)*100</f>
        <v>57.34990166065004</v>
      </c>
      <c r="J16" s="36"/>
    </row>
    <row r="17" spans="1:10" x14ac:dyDescent="0.2">
      <c r="A17" s="4"/>
      <c r="B17" s="4" t="s">
        <v>8</v>
      </c>
      <c r="C17" s="4"/>
      <c r="D17" s="29">
        <f>'[1]PHYSICAL+FINANCIAL PIVOT '!D11</f>
        <v>155146</v>
      </c>
      <c r="E17" s="30"/>
      <c r="F17" s="29">
        <f>'[1]PHYSICAL+FINANCIAL PIVOT '!E11</f>
        <v>20789033434.789997</v>
      </c>
      <c r="G17" s="30"/>
      <c r="H17" s="29">
        <f>'[1]PHYSICAL+FINANCIAL PIVOT '!F11</f>
        <v>43266470467.630005</v>
      </c>
      <c r="I17" s="30"/>
      <c r="J17" s="8"/>
    </row>
    <row r="18" spans="1:10" x14ac:dyDescent="0.2">
      <c r="A18" s="4"/>
      <c r="B18" s="31"/>
      <c r="C18" s="31"/>
      <c r="D18" s="32"/>
      <c r="E18" s="33"/>
      <c r="F18" s="32"/>
      <c r="G18" s="33"/>
      <c r="H18" s="32"/>
      <c r="I18" s="34"/>
      <c r="J18" s="8"/>
    </row>
    <row r="19" spans="1:10" x14ac:dyDescent="0.2">
      <c r="A19" s="21" t="str">
        <f>'[1]PHYSICAL+FINANCIAL PIVOT '!B12</f>
        <v>ECC-CANADA WEST</v>
      </c>
      <c r="B19" s="22" t="str">
        <f>'[1]PHYSICAL+FINANCIAL PIVOT '!C12</f>
        <v>EOL</v>
      </c>
      <c r="C19" s="22"/>
      <c r="D19" s="23">
        <f>'[1]PHYSICAL+FINANCIAL PIVOT '!D12</f>
        <v>59790</v>
      </c>
      <c r="E19" s="24">
        <f>(D19/D21)*100</f>
        <v>70.146417006898503</v>
      </c>
      <c r="F19" s="23">
        <f>'[1]PHYSICAL+FINANCIAL PIVOT '!E12</f>
        <v>6491353931.7200003</v>
      </c>
      <c r="G19" s="24">
        <f>(F19/F21)*100</f>
        <v>48.710616005577513</v>
      </c>
      <c r="H19" s="23">
        <f>'[1]PHYSICAL+FINANCIAL PIVOT '!F12</f>
        <v>18445126524.78001</v>
      </c>
      <c r="I19" s="24">
        <f>(H19/H21)*100</f>
        <v>52.9734102928902</v>
      </c>
      <c r="J19" s="8"/>
    </row>
    <row r="20" spans="1:10" x14ac:dyDescent="0.2">
      <c r="A20" s="25"/>
      <c r="B20" s="26" t="str">
        <f>'[1]PHYSICAL+FINANCIAL PIVOT '!C13</f>
        <v>OTC</v>
      </c>
      <c r="C20" s="26"/>
      <c r="D20" s="27">
        <f>'[1]PHYSICAL+FINANCIAL PIVOT '!D13</f>
        <v>25446</v>
      </c>
      <c r="E20" s="28">
        <f>(D20/D21)*100</f>
        <v>29.853582993101508</v>
      </c>
      <c r="F20" s="27">
        <f>'[1]PHYSICAL+FINANCIAL PIVOT '!E13</f>
        <v>6835009937.250001</v>
      </c>
      <c r="G20" s="28">
        <f>(F20/F21)*100</f>
        <v>51.289383994422487</v>
      </c>
      <c r="H20" s="27">
        <f>'[1]PHYSICAL+FINANCIAL PIVOT '!F13</f>
        <v>16374467725.990005</v>
      </c>
      <c r="I20" s="28">
        <f>(H20/H21)*100</f>
        <v>47.026589707109792</v>
      </c>
      <c r="J20" s="6"/>
    </row>
    <row r="21" spans="1:10" x14ac:dyDescent="0.2">
      <c r="A21" s="4"/>
      <c r="B21" s="4" t="s">
        <v>8</v>
      </c>
      <c r="C21" s="4"/>
      <c r="D21" s="29">
        <f>'[1]PHYSICAL+FINANCIAL PIVOT '!D14</f>
        <v>85236</v>
      </c>
      <c r="E21" s="30"/>
      <c r="F21" s="29">
        <f>'[1]PHYSICAL+FINANCIAL PIVOT '!E14</f>
        <v>13326363868.970001</v>
      </c>
      <c r="G21" s="30"/>
      <c r="H21" s="29">
        <f>'[1]PHYSICAL+FINANCIAL PIVOT '!F14</f>
        <v>34819594250.77002</v>
      </c>
      <c r="I21" s="30"/>
      <c r="J21" s="36"/>
    </row>
    <row r="22" spans="1:10" x14ac:dyDescent="0.2">
      <c r="A22" s="4"/>
      <c r="B22" s="31"/>
      <c r="C22" s="31"/>
      <c r="D22" s="32"/>
      <c r="E22" s="33"/>
      <c r="F22" s="32"/>
      <c r="G22" s="33"/>
      <c r="H22" s="32"/>
      <c r="I22" s="34"/>
      <c r="J22" s="36"/>
    </row>
    <row r="23" spans="1:10" x14ac:dyDescent="0.2">
      <c r="A23" s="21" t="str">
        <f>'[1]PHYSICAL+FINANCIAL PIVOT '!B15</f>
        <v>ENA-CANADA EAST</v>
      </c>
      <c r="B23" s="22" t="str">
        <f>'[1]PHYSICAL+FINANCIAL PIVOT '!C15</f>
        <v>EOL</v>
      </c>
      <c r="C23" s="22"/>
      <c r="D23" s="23">
        <f>'[1]PHYSICAL+FINANCIAL PIVOT '!D15</f>
        <v>9532</v>
      </c>
      <c r="E23" s="24">
        <f>(D23/D25)*100</f>
        <v>74.760784313725495</v>
      </c>
      <c r="F23" s="23">
        <f>'[1]PHYSICAL+FINANCIAL PIVOT '!E15</f>
        <v>887269572.49000001</v>
      </c>
      <c r="G23" s="24">
        <f>(F23/F25)*100</f>
        <v>57.633487160816578</v>
      </c>
      <c r="H23" s="23">
        <f>'[1]PHYSICAL+FINANCIAL PIVOT '!F15</f>
        <v>3828566339.9700007</v>
      </c>
      <c r="I23" s="24">
        <f>(H23/H25)*100</f>
        <v>59.393228835806951</v>
      </c>
      <c r="J23" s="8"/>
    </row>
    <row r="24" spans="1:10" x14ac:dyDescent="0.2">
      <c r="A24" s="25"/>
      <c r="B24" s="26" t="str">
        <f>'[1]PHYSICAL+FINANCIAL PIVOT '!C16</f>
        <v>OTC</v>
      </c>
      <c r="C24" s="26"/>
      <c r="D24" s="27">
        <f>'[1]PHYSICAL+FINANCIAL PIVOT '!D16</f>
        <v>3218</v>
      </c>
      <c r="E24" s="28">
        <f>(D24/D25)*100</f>
        <v>25.239215686274509</v>
      </c>
      <c r="F24" s="27">
        <f>'[1]PHYSICAL+FINANCIAL PIVOT '!E16</f>
        <v>652233963.04000008</v>
      </c>
      <c r="G24" s="28">
        <f>(F24/F25)*100</f>
        <v>42.366512839183414</v>
      </c>
      <c r="H24" s="27">
        <f>'[1]PHYSICAL+FINANCIAL PIVOT '!F16</f>
        <v>2617566350.6000004</v>
      </c>
      <c r="I24" s="28">
        <f>(H24/H25)*100</f>
        <v>40.606771164193042</v>
      </c>
      <c r="J24" s="8"/>
    </row>
    <row r="25" spans="1:10" x14ac:dyDescent="0.2">
      <c r="A25" s="4"/>
      <c r="B25" s="4" t="s">
        <v>8</v>
      </c>
      <c r="C25" s="4"/>
      <c r="D25" s="29">
        <f>'[1]PHYSICAL+FINANCIAL PIVOT '!D17</f>
        <v>12750</v>
      </c>
      <c r="E25" s="30"/>
      <c r="F25" s="29">
        <f>'[1]PHYSICAL+FINANCIAL PIVOT '!E17</f>
        <v>1539503535.5300002</v>
      </c>
      <c r="G25" s="30"/>
      <c r="H25" s="29">
        <f>'[1]PHYSICAL+FINANCIAL PIVOT '!F17</f>
        <v>6446132690.5700016</v>
      </c>
      <c r="I25" s="30"/>
      <c r="J25" s="15"/>
    </row>
    <row r="26" spans="1:10" x14ac:dyDescent="0.2">
      <c r="A26" s="4"/>
      <c r="B26" s="31"/>
      <c r="C26" s="31"/>
      <c r="D26" s="32"/>
      <c r="E26" s="33"/>
      <c r="F26" s="32"/>
      <c r="G26" s="33"/>
      <c r="H26" s="32"/>
      <c r="I26" s="37"/>
      <c r="J26" s="15"/>
    </row>
    <row r="27" spans="1:10" x14ac:dyDescent="0.2">
      <c r="A27" s="21" t="str">
        <f>'[1]PHYSICAL+FINANCIAL PIVOT '!B18</f>
        <v>G-DAILY-EST</v>
      </c>
      <c r="B27" s="22" t="str">
        <f>'[1]PHYSICAL+FINANCIAL PIVOT '!C18</f>
        <v>EOL</v>
      </c>
      <c r="C27" s="22"/>
      <c r="D27" s="23">
        <f>'[1]PHYSICAL+FINANCIAL PIVOT '!D18</f>
        <v>25507</v>
      </c>
      <c r="E27" s="24">
        <f>(D27/D29)*100</f>
        <v>84.978011727078894</v>
      </c>
      <c r="F27" s="23">
        <f>'[1]PHYSICAL+FINANCIAL PIVOT '!E18</f>
        <v>5495399259</v>
      </c>
      <c r="G27" s="24">
        <f>(F27/F29)*100</f>
        <v>74.590966896684776</v>
      </c>
      <c r="H27" s="23">
        <f>'[1]PHYSICAL+FINANCIAL PIVOT '!F18</f>
        <v>29811263537.550003</v>
      </c>
      <c r="I27" s="24">
        <f>(H27/H29)*100</f>
        <v>78.444417024966981</v>
      </c>
      <c r="J27" s="8"/>
    </row>
    <row r="28" spans="1:10" x14ac:dyDescent="0.2">
      <c r="A28" s="25"/>
      <c r="B28" s="26" t="str">
        <f>'[1]PHYSICAL+FINANCIAL PIVOT '!C19</f>
        <v>OTC</v>
      </c>
      <c r="C28" s="26"/>
      <c r="D28" s="27">
        <f>'[1]PHYSICAL+FINANCIAL PIVOT '!D19</f>
        <v>4509</v>
      </c>
      <c r="E28" s="28">
        <f>(D28/D29)*100</f>
        <v>15.021988272921108</v>
      </c>
      <c r="F28" s="27">
        <f>'[1]PHYSICAL+FINANCIAL PIVOT '!E19</f>
        <v>1871979778.48</v>
      </c>
      <c r="G28" s="28">
        <f>(F28/F29)*100</f>
        <v>25.409033103315231</v>
      </c>
      <c r="H28" s="27">
        <f>'[1]PHYSICAL+FINANCIAL PIVOT '!F19</f>
        <v>8191776918.5500011</v>
      </c>
      <c r="I28" s="28">
        <f>(H28/H29)*100</f>
        <v>21.555582975033012</v>
      </c>
      <c r="J28" s="8"/>
    </row>
    <row r="29" spans="1:10" x14ac:dyDescent="0.2">
      <c r="A29" s="4"/>
      <c r="B29" s="4" t="s">
        <v>8</v>
      </c>
      <c r="C29" s="4"/>
      <c r="D29" s="29">
        <f>'[1]PHYSICAL+FINANCIAL PIVOT '!D20</f>
        <v>30016</v>
      </c>
      <c r="E29" s="30"/>
      <c r="F29" s="29">
        <f>'[1]PHYSICAL+FINANCIAL PIVOT '!E20</f>
        <v>7367379037.4799995</v>
      </c>
      <c r="G29" s="30"/>
      <c r="H29" s="29">
        <f>'[1]PHYSICAL+FINANCIAL PIVOT '!F20</f>
        <v>38003040456.100006</v>
      </c>
      <c r="I29" s="30"/>
      <c r="J29" s="8"/>
    </row>
    <row r="30" spans="1:10" x14ac:dyDescent="0.2">
      <c r="A30" s="4"/>
      <c r="B30" s="31"/>
      <c r="C30" s="31"/>
      <c r="D30" s="32"/>
      <c r="E30" s="33"/>
      <c r="F30" s="32"/>
      <c r="G30" s="33"/>
      <c r="H30" s="32"/>
      <c r="I30" s="34"/>
      <c r="J30" s="8"/>
    </row>
    <row r="31" spans="1:10" x14ac:dyDescent="0.2">
      <c r="A31" s="21" t="str">
        <f>'[1]PHYSICAL+FINANCIAL PIVOT '!B21</f>
        <v>NG-PRICE</v>
      </c>
      <c r="B31" s="22" t="str">
        <f>'[1]PHYSICAL+FINANCIAL PIVOT '!C21</f>
        <v>EOL</v>
      </c>
      <c r="C31" s="22"/>
      <c r="D31" s="23">
        <f>'[1]PHYSICAL+FINANCIAL PIVOT '!D21</f>
        <v>125341</v>
      </c>
      <c r="E31" s="24">
        <f>(D31/D33)*100</f>
        <v>70.044427058593428</v>
      </c>
      <c r="F31" s="23">
        <f>'[1]PHYSICAL+FINANCIAL PIVOT '!E21</f>
        <v>48532702962</v>
      </c>
      <c r="G31" s="24">
        <f>(F31/F33)*100</f>
        <v>38.52253501060958</v>
      </c>
      <c r="H31" s="23">
        <f>'[1]PHYSICAL+FINANCIAL PIVOT '!F21</f>
        <v>243062140508.62</v>
      </c>
      <c r="I31" s="24">
        <f>(H31/H33)*100</f>
        <v>41.772622330865858</v>
      </c>
      <c r="J31" s="15"/>
    </row>
    <row r="32" spans="1:10" x14ac:dyDescent="0.2">
      <c r="A32" s="25"/>
      <c r="B32" s="26" t="str">
        <f>'[1]PHYSICAL+FINANCIAL PIVOT '!C22</f>
        <v>OTC</v>
      </c>
      <c r="C32" s="26"/>
      <c r="D32" s="27">
        <f>'[1]PHYSICAL+FINANCIAL PIVOT '!D22</f>
        <v>53604</v>
      </c>
      <c r="E32" s="28">
        <f>(D32/D33)*100</f>
        <v>29.955572941406576</v>
      </c>
      <c r="F32" s="27">
        <f>'[1]PHYSICAL+FINANCIAL PIVOT '!E22</f>
        <v>77452523473.98999</v>
      </c>
      <c r="G32" s="28">
        <f>(F32/F33)*100</f>
        <v>61.47746498939042</v>
      </c>
      <c r="H32" s="27">
        <f>'[1]PHYSICAL+FINANCIAL PIVOT '!F22</f>
        <v>338807339897.5</v>
      </c>
      <c r="I32" s="28">
        <f>(H32/H33)*100</f>
        <v>58.22737766913415</v>
      </c>
      <c r="J32" s="8"/>
    </row>
    <row r="33" spans="1:10" x14ac:dyDescent="0.2">
      <c r="A33" s="4"/>
      <c r="B33" s="4" t="s">
        <v>8</v>
      </c>
      <c r="C33" s="4"/>
      <c r="D33" s="29">
        <f>'[1]PHYSICAL+FINANCIAL PIVOT '!D23</f>
        <v>178945</v>
      </c>
      <c r="E33" s="30"/>
      <c r="F33" s="29">
        <f>'[1]PHYSICAL+FINANCIAL PIVOT '!E23</f>
        <v>125985226435.98999</v>
      </c>
      <c r="G33" s="30"/>
      <c r="H33" s="29">
        <f>'[1]PHYSICAL+FINANCIAL PIVOT '!F23</f>
        <v>581869480406.12</v>
      </c>
      <c r="I33" s="30"/>
      <c r="J33" s="8"/>
    </row>
    <row r="34" spans="1:10" x14ac:dyDescent="0.2">
      <c r="A34" s="4"/>
      <c r="B34" s="31"/>
      <c r="C34" s="31"/>
      <c r="D34" s="32"/>
      <c r="E34" s="33"/>
      <c r="F34" s="32"/>
      <c r="G34" s="33"/>
      <c r="H34" s="32"/>
      <c r="I34" s="34"/>
      <c r="J34" s="8"/>
    </row>
    <row r="35" spans="1:10" x14ac:dyDescent="0.2">
      <c r="A35" s="21" t="str">
        <f>'[1]PHYSICAL+FINANCIAL PIVOT '!B24</f>
        <v>TEXAS</v>
      </c>
      <c r="B35" s="22" t="str">
        <f>'[1]PHYSICAL+FINANCIAL PIVOT '!C24</f>
        <v>EOL</v>
      </c>
      <c r="C35" s="22"/>
      <c r="D35" s="23">
        <f>'[1]PHYSICAL+FINANCIAL PIVOT '!D24</f>
        <v>18112</v>
      </c>
      <c r="E35" s="24">
        <f>(D35/D37)*100</f>
        <v>55.03159941662615</v>
      </c>
      <c r="F35" s="23">
        <f>'[1]PHYSICAL+FINANCIAL PIVOT '!E24</f>
        <v>3098682788</v>
      </c>
      <c r="G35" s="24">
        <f>(F35/F37)*100</f>
        <v>30.133324905481928</v>
      </c>
      <c r="H35" s="23">
        <f>'[1]PHYSICAL+FINANCIAL PIVOT '!F24</f>
        <v>5754960705.289999</v>
      </c>
      <c r="I35" s="24">
        <f>(H35/H37)*100</f>
        <v>31.433727623270386</v>
      </c>
      <c r="J35" s="8"/>
    </row>
    <row r="36" spans="1:10" x14ac:dyDescent="0.2">
      <c r="A36" s="25"/>
      <c r="B36" s="26" t="str">
        <f>'[1]PHYSICAL+FINANCIAL PIVOT '!C25</f>
        <v>OTC</v>
      </c>
      <c r="C36" s="26"/>
      <c r="D36" s="27">
        <f>'[1]PHYSICAL+FINANCIAL PIVOT '!D25</f>
        <v>14800</v>
      </c>
      <c r="E36" s="28">
        <f>(D36/D37)*100</f>
        <v>44.96840058337385</v>
      </c>
      <c r="F36" s="27">
        <f>'[1]PHYSICAL+FINANCIAL PIVOT '!E25</f>
        <v>7184559428.7800007</v>
      </c>
      <c r="G36" s="28">
        <f>(F36/F37)*100</f>
        <v>69.866675094518072</v>
      </c>
      <c r="H36" s="27">
        <f>'[1]PHYSICAL+FINANCIAL PIVOT '!F25</f>
        <v>12553274239.869999</v>
      </c>
      <c r="I36" s="28">
        <f>(H36/H37)*100</f>
        <v>68.566272376729628</v>
      </c>
      <c r="J36" s="6"/>
    </row>
    <row r="37" spans="1:10" x14ac:dyDescent="0.2">
      <c r="A37" s="4"/>
      <c r="B37" s="4" t="s">
        <v>8</v>
      </c>
      <c r="C37" s="4"/>
      <c r="D37" s="29">
        <f>'[1]PHYSICAL+FINANCIAL PIVOT '!D26</f>
        <v>32912</v>
      </c>
      <c r="E37" s="30"/>
      <c r="F37" s="29">
        <f>'[1]PHYSICAL+FINANCIAL PIVOT '!E26</f>
        <v>10283242216.780001</v>
      </c>
      <c r="G37" s="30"/>
      <c r="H37" s="29">
        <f>'[1]PHYSICAL+FINANCIAL PIVOT '!F26</f>
        <v>18308234945.159996</v>
      </c>
      <c r="I37" s="30"/>
      <c r="J37" s="6"/>
    </row>
    <row r="38" spans="1:10" x14ac:dyDescent="0.2">
      <c r="A38" s="4"/>
      <c r="B38" s="31"/>
      <c r="C38" s="31"/>
      <c r="D38" s="32"/>
      <c r="E38" s="33"/>
      <c r="F38" s="32"/>
      <c r="G38" s="33"/>
      <c r="H38" s="32"/>
      <c r="I38" s="37"/>
      <c r="J38" s="6"/>
    </row>
    <row r="39" spans="1:10" x14ac:dyDescent="0.2">
      <c r="A39" s="21" t="str">
        <f>'[1]PHYSICAL+FINANCIAL PIVOT '!B27</f>
        <v>WEST</v>
      </c>
      <c r="B39" s="22" t="str">
        <f>'[1]PHYSICAL+FINANCIAL PIVOT '!C27</f>
        <v>EOL</v>
      </c>
      <c r="C39" s="22"/>
      <c r="D39" s="23">
        <f>'[1]PHYSICAL+FINANCIAL PIVOT '!D27</f>
        <v>96591</v>
      </c>
      <c r="E39" s="24">
        <f>(D39/D41)*100</f>
        <v>77.225229258776594</v>
      </c>
      <c r="F39" s="23">
        <f>'[1]PHYSICAL+FINANCIAL PIVOT '!E27</f>
        <v>14625940712.5</v>
      </c>
      <c r="G39" s="24">
        <f>(F39/F41)*100</f>
        <v>52.663494456764582</v>
      </c>
      <c r="H39" s="23">
        <f>'[1]PHYSICAL+FINANCIAL PIVOT '!F27</f>
        <v>18263428441.970001</v>
      </c>
      <c r="I39" s="24">
        <f>(H39/H41)*100</f>
        <v>42.556862587863534</v>
      </c>
      <c r="J39" s="8"/>
    </row>
    <row r="40" spans="1:10" x14ac:dyDescent="0.2">
      <c r="A40" s="25"/>
      <c r="B40" s="26" t="str">
        <f>'[1]PHYSICAL+FINANCIAL PIVOT '!C28</f>
        <v>OTC</v>
      </c>
      <c r="C40" s="26"/>
      <c r="D40" s="27">
        <f>'[1]PHYSICAL+FINANCIAL PIVOT '!D28</f>
        <v>28486</v>
      </c>
      <c r="E40" s="28">
        <f>(D40/D41)*100</f>
        <v>22.774770741223406</v>
      </c>
      <c r="F40" s="27">
        <f>'[1]PHYSICAL+FINANCIAL PIVOT '!E28</f>
        <v>13146505577.610001</v>
      </c>
      <c r="G40" s="28">
        <f>(F40/F41)*100</f>
        <v>47.336505543235425</v>
      </c>
      <c r="H40" s="27">
        <f>'[1]PHYSICAL+FINANCIAL PIVOT '!F28</f>
        <v>24651926054.059994</v>
      </c>
      <c r="I40" s="28">
        <f>(H40/H41)*100</f>
        <v>57.443137412136458</v>
      </c>
      <c r="J40" s="8"/>
    </row>
    <row r="41" spans="1:10" x14ac:dyDescent="0.2">
      <c r="A41" s="4"/>
      <c r="B41" s="4" t="s">
        <v>8</v>
      </c>
      <c r="C41" s="4"/>
      <c r="D41" s="29">
        <f>'[1]PHYSICAL+FINANCIAL PIVOT '!D29</f>
        <v>125077</v>
      </c>
      <c r="E41" s="30"/>
      <c r="F41" s="29">
        <f>'[1]PHYSICAL+FINANCIAL PIVOT '!E29</f>
        <v>27772446290.110001</v>
      </c>
      <c r="G41" s="30"/>
      <c r="H41" s="29">
        <f>'[1]PHYSICAL+FINANCIAL PIVOT '!F29</f>
        <v>42915354496.029999</v>
      </c>
      <c r="I41" s="30"/>
      <c r="J41" s="6"/>
    </row>
    <row r="42" spans="1:10" x14ac:dyDescent="0.2">
      <c r="A42" s="4"/>
      <c r="B42" s="31"/>
      <c r="C42" s="31"/>
      <c r="D42" s="32"/>
      <c r="E42" s="33"/>
      <c r="F42" s="32"/>
      <c r="G42" s="33"/>
      <c r="H42" s="32"/>
      <c r="I42" s="37"/>
      <c r="J42" s="6"/>
    </row>
    <row r="43" spans="1:10" x14ac:dyDescent="0.2">
      <c r="A43" s="21" t="s">
        <v>8</v>
      </c>
      <c r="B43" s="22" t="s">
        <v>9</v>
      </c>
      <c r="C43" s="22"/>
      <c r="D43" s="23">
        <f>SUM(D39,D35,D31,D27,D23,D19,D15,D11)</f>
        <v>585818</v>
      </c>
      <c r="E43" s="24">
        <f>(D43/D45)*100</f>
        <v>75.074553225300036</v>
      </c>
      <c r="F43" s="23">
        <f>SUM(F39,F35,F31,F27,F23,F19,F15,F11)</f>
        <v>100720919908.81001</v>
      </c>
      <c r="G43" s="24">
        <f>(F43/F45)*100</f>
        <v>44.475817793675546</v>
      </c>
      <c r="H43" s="23">
        <f>SUM(H39,H35,H31,H27,H23,H19,H15,H11)</f>
        <v>351956384184.25995</v>
      </c>
      <c r="I43" s="24">
        <f>(H43/H45)*100</f>
        <v>43.717995487664354</v>
      </c>
      <c r="J43" s="36"/>
    </row>
    <row r="44" spans="1:10" x14ac:dyDescent="0.2">
      <c r="A44" s="25"/>
      <c r="B44" s="26" t="s">
        <v>10</v>
      </c>
      <c r="C44" s="26"/>
      <c r="D44" s="27">
        <f>SUM(D40,D36,D32,D28,D24,D20,D16,D12)</f>
        <v>194497</v>
      </c>
      <c r="E44" s="28">
        <f>(D44/D45)*100</f>
        <v>24.92544677469996</v>
      </c>
      <c r="F44" s="27">
        <f>SUM(F40,F36,F32,F28,F24,F20,F16,F12)</f>
        <v>125741290130.93999</v>
      </c>
      <c r="G44" s="28">
        <f>(F44/F45)*100</f>
        <v>55.524182206324454</v>
      </c>
      <c r="H44" s="27">
        <f>SUM(H40,H36,H32,H28,H24,H20,H16,H12)</f>
        <v>453104278497.69989</v>
      </c>
      <c r="I44" s="28">
        <f>(H44/H45)*100</f>
        <v>56.282004512335646</v>
      </c>
      <c r="J44" s="8"/>
    </row>
    <row r="45" spans="1:10" x14ac:dyDescent="0.2">
      <c r="A45" s="4"/>
      <c r="B45" s="4" t="s">
        <v>8</v>
      </c>
      <c r="C45" s="4"/>
      <c r="D45" s="29">
        <f>SUM(D43:D44)</f>
        <v>780315</v>
      </c>
      <c r="E45" s="30"/>
      <c r="F45" s="29">
        <f>SUM(F43:F44)</f>
        <v>226462210039.75</v>
      </c>
      <c r="G45" s="30"/>
      <c r="H45" s="29">
        <f>SUM(H43:H44)</f>
        <v>805060662681.95984</v>
      </c>
      <c r="I45" s="30"/>
      <c r="J45" s="8"/>
    </row>
    <row r="46" spans="1:10" x14ac:dyDescent="0.2">
      <c r="A46" s="38"/>
      <c r="B46" s="38"/>
      <c r="C46" s="39"/>
      <c r="D46" s="15"/>
      <c r="E46" s="15"/>
      <c r="F46" s="39"/>
      <c r="G46" s="39"/>
      <c r="H46" s="40"/>
      <c r="I46" s="39"/>
      <c r="J46" s="15"/>
    </row>
    <row r="47" spans="1:10" x14ac:dyDescent="0.2">
      <c r="A47" s="38"/>
      <c r="B47" s="38"/>
      <c r="C47" s="39"/>
      <c r="D47" s="15"/>
      <c r="E47" s="15"/>
      <c r="F47" s="39"/>
      <c r="G47" s="39"/>
      <c r="H47" s="40"/>
      <c r="I47" s="39"/>
      <c r="J47" s="15"/>
    </row>
    <row r="48" spans="1:10" x14ac:dyDescent="0.2">
      <c r="A48" s="38"/>
      <c r="B48" s="41"/>
      <c r="C48" s="7"/>
      <c r="D48" s="8"/>
      <c r="E48" s="8"/>
      <c r="F48" s="7"/>
      <c r="G48" s="7"/>
      <c r="H48" s="8"/>
      <c r="I48" s="7"/>
      <c r="J48" s="8"/>
    </row>
    <row r="49" spans="1:10" x14ac:dyDescent="0.2">
      <c r="A49" s="41"/>
      <c r="B49" s="41"/>
      <c r="C49" s="7"/>
      <c r="D49" s="8"/>
      <c r="E49" s="8"/>
      <c r="F49" s="7"/>
      <c r="G49" s="7"/>
      <c r="H49" s="8"/>
      <c r="I49" s="7"/>
      <c r="J49" s="8"/>
    </row>
    <row r="50" spans="1:10" x14ac:dyDescent="0.2">
      <c r="A50" s="4"/>
      <c r="B50" s="4"/>
      <c r="C50" s="39"/>
      <c r="D50" s="15"/>
      <c r="E50" s="15"/>
      <c r="F50" s="39"/>
      <c r="G50" s="39"/>
      <c r="H50" s="40"/>
      <c r="I50" s="39"/>
      <c r="J50" s="4"/>
    </row>
  </sheetData>
  <mergeCells count="1">
    <mergeCell ref="A1:I1"/>
  </mergeCells>
  <printOptions horizontalCentered="1"/>
  <pageMargins left="0.5" right="0.5" top="1" bottom="1" header="0.5" footer="0.5"/>
  <pageSetup scale="6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5"/>
  <sheetViews>
    <sheetView zoomScale="75" workbookViewId="0">
      <selection sqref="A1:I1"/>
    </sheetView>
  </sheetViews>
  <sheetFormatPr defaultRowHeight="12.75" x14ac:dyDescent="0.2"/>
  <cols>
    <col min="1" max="1" width="18.42578125" bestFit="1" customWidth="1"/>
    <col min="2" max="2" width="12.28515625" bestFit="1" customWidth="1"/>
    <col min="3" max="3" width="4.28515625" customWidth="1"/>
    <col min="4" max="4" width="15.85546875" bestFit="1" customWidth="1"/>
    <col min="5" max="5" width="15.42578125" bestFit="1" customWidth="1"/>
    <col min="6" max="6" width="14.42578125" bestFit="1" customWidth="1"/>
    <col min="7" max="7" width="18.7109375" customWidth="1"/>
    <col min="8" max="8" width="18.5703125" bestFit="1" customWidth="1"/>
    <col min="9" max="9" width="20.28515625" customWidth="1"/>
  </cols>
  <sheetData>
    <row r="1" spans="1:9" ht="15.75" x14ac:dyDescent="0.25">
      <c r="A1" s="44" t="s">
        <v>0</v>
      </c>
      <c r="B1" s="44"/>
      <c r="C1" s="44"/>
      <c r="D1" s="44"/>
      <c r="E1" s="44"/>
      <c r="F1" s="44"/>
      <c r="G1" s="44"/>
      <c r="H1" s="44"/>
      <c r="I1" s="44"/>
    </row>
    <row r="2" spans="1:9" ht="15.75" x14ac:dyDescent="0.25">
      <c r="A2" s="1" t="s">
        <v>11</v>
      </c>
      <c r="B2" s="2"/>
      <c r="C2" s="2"/>
      <c r="D2" s="2"/>
      <c r="E2" s="2"/>
      <c r="F2" s="2"/>
      <c r="G2" s="2"/>
      <c r="H2" s="2"/>
      <c r="I2" s="2"/>
    </row>
    <row r="3" spans="1:9" x14ac:dyDescent="0.2">
      <c r="A3" s="3" t="str">
        <f>'PHYSICAL &amp; FINANCIAL'!A3</f>
        <v>As of March 14, 2001</v>
      </c>
      <c r="B3" s="2"/>
      <c r="C3" s="2"/>
      <c r="D3" s="2"/>
      <c r="E3" s="2"/>
      <c r="F3" s="2"/>
      <c r="G3" s="2"/>
      <c r="H3" s="2"/>
      <c r="I3" s="2"/>
    </row>
    <row r="4" spans="1:9" x14ac:dyDescent="0.2">
      <c r="A4" s="3" t="s">
        <v>3</v>
      </c>
      <c r="B4" s="2"/>
      <c r="C4" s="2"/>
      <c r="D4" s="2"/>
      <c r="E4" s="2"/>
      <c r="F4" s="2"/>
      <c r="G4" s="2"/>
      <c r="H4" s="2"/>
      <c r="I4" s="2"/>
    </row>
    <row r="6" spans="1:9" x14ac:dyDescent="0.2">
      <c r="A6" s="9"/>
      <c r="B6" s="9"/>
      <c r="C6" s="9"/>
      <c r="G6" s="5"/>
      <c r="H6" s="6"/>
      <c r="I6" s="4"/>
    </row>
    <row r="7" spans="1:9" x14ac:dyDescent="0.2">
      <c r="G7" s="7"/>
      <c r="H7" s="8"/>
      <c r="I7" s="4"/>
    </row>
    <row r="8" spans="1:9" ht="13.5" thickBot="1" x14ac:dyDescent="0.25">
      <c r="A8" s="9"/>
      <c r="B8" s="9"/>
      <c r="C8" s="9"/>
      <c r="D8" s="9"/>
      <c r="E8" s="9"/>
      <c r="F8" s="9"/>
      <c r="G8" s="7"/>
      <c r="H8" s="9"/>
      <c r="I8" s="4"/>
    </row>
    <row r="9" spans="1:9" ht="26.25" thickBot="1" x14ac:dyDescent="0.25">
      <c r="A9" s="10" t="s">
        <v>4</v>
      </c>
      <c r="B9" s="11" t="str">
        <f>'[1]FINANCIAL PIVOT'!B5</f>
        <v>REGION</v>
      </c>
      <c r="C9" s="12"/>
      <c r="D9" s="13" t="str">
        <f>'[1]FINANCIAL PIVOT'!D5</f>
        <v>Sum of DEALS</v>
      </c>
      <c r="E9" s="13" t="s">
        <v>5</v>
      </c>
      <c r="F9" s="13" t="str">
        <f>'[1]FINANCIAL PIVOT'!E5</f>
        <v>Sum of VOLUME2</v>
      </c>
      <c r="G9" s="13" t="s">
        <v>6</v>
      </c>
      <c r="H9" s="14" t="str">
        <f>'[1]FINANCIAL PIVOT'!F5</f>
        <v>Sum of VALUE</v>
      </c>
      <c r="I9" s="14" t="s">
        <v>7</v>
      </c>
    </row>
    <row r="10" spans="1:9" x14ac:dyDescent="0.2">
      <c r="A10" s="16"/>
      <c r="B10" s="17"/>
      <c r="C10" s="18"/>
      <c r="D10" s="19"/>
      <c r="E10" s="19"/>
      <c r="F10" s="19"/>
      <c r="G10" s="19"/>
      <c r="H10" s="19"/>
      <c r="I10" s="20"/>
    </row>
    <row r="11" spans="1:9" x14ac:dyDescent="0.2">
      <c r="A11" s="21" t="str">
        <f>'[1]FINANCIAL PIVOT'!B6</f>
        <v>CENTRAL</v>
      </c>
      <c r="B11" s="22" t="str">
        <f>'[1]FINANCIAL PIVOT'!C6</f>
        <v>EOL</v>
      </c>
      <c r="C11" s="22"/>
      <c r="D11" s="23">
        <f>'[1]FINANCIAL PIVOT'!D6</f>
        <v>15615</v>
      </c>
      <c r="E11" s="24">
        <f>(D11/D13)*100</f>
        <v>78.73638563937071</v>
      </c>
      <c r="F11" s="23">
        <f>'[1]FINANCIAL PIVOT'!E6</f>
        <v>10610193527.5</v>
      </c>
      <c r="G11" s="24">
        <f>(F11/F13)*100</f>
        <v>77.476271149486635</v>
      </c>
      <c r="H11" s="23">
        <f>'[1]FINANCIAL PIVOT'!F6</f>
        <v>7685291157.4200001</v>
      </c>
      <c r="I11" s="24">
        <f>(H11/H13)*100</f>
        <v>73.404311722296953</v>
      </c>
    </row>
    <row r="12" spans="1:9" x14ac:dyDescent="0.2">
      <c r="A12" s="25"/>
      <c r="B12" s="26" t="str">
        <f>'[1]FINANCIAL PIVOT'!C7</f>
        <v>OTC</v>
      </c>
      <c r="C12" s="26"/>
      <c r="D12" s="27">
        <f>'[1]FINANCIAL PIVOT'!D7</f>
        <v>4217</v>
      </c>
      <c r="E12" s="28">
        <f>(D12/D13)*100</f>
        <v>21.263614360629283</v>
      </c>
      <c r="F12" s="27">
        <f>'[1]FINANCIAL PIVOT'!E7</f>
        <v>3084571811.7199998</v>
      </c>
      <c r="G12" s="28">
        <f>(F12/F13)*100</f>
        <v>22.523728850513365</v>
      </c>
      <c r="H12" s="27">
        <f>'[1]FINANCIAL PIVOT'!F7</f>
        <v>2784517736.7700005</v>
      </c>
      <c r="I12" s="28">
        <f>(H12/H13)*100</f>
        <v>26.595688277703044</v>
      </c>
    </row>
    <row r="13" spans="1:9" x14ac:dyDescent="0.2">
      <c r="A13" s="4"/>
      <c r="B13" s="4" t="s">
        <v>8</v>
      </c>
      <c r="C13" s="4"/>
      <c r="D13" s="29">
        <f>'[1]FINANCIAL PIVOT'!D8</f>
        <v>19832</v>
      </c>
      <c r="E13" s="30"/>
      <c r="F13" s="29">
        <f>'[1]FINANCIAL PIVOT'!E8</f>
        <v>13694765339.219999</v>
      </c>
      <c r="G13" s="30"/>
      <c r="H13" s="29">
        <f>'[1]FINANCIAL PIVOT'!F8</f>
        <v>10469808894.190001</v>
      </c>
      <c r="I13" s="30"/>
    </row>
    <row r="14" spans="1:9" x14ac:dyDescent="0.2">
      <c r="A14" s="4"/>
      <c r="B14" s="31"/>
      <c r="C14" s="31"/>
      <c r="D14" s="32"/>
      <c r="E14" s="33"/>
      <c r="F14" s="32"/>
      <c r="G14" s="33"/>
      <c r="H14" s="32"/>
      <c r="I14" s="34"/>
    </row>
    <row r="15" spans="1:9" x14ac:dyDescent="0.2">
      <c r="A15" s="21" t="str">
        <f>'[1]FINANCIAL PIVOT'!B9</f>
        <v>EAST</v>
      </c>
      <c r="B15" s="22" t="str">
        <f>'[1]FINANCIAL PIVOT'!C9</f>
        <v>EOL</v>
      </c>
      <c r="C15" s="22"/>
      <c r="D15" s="23">
        <f>'[1]FINANCIAL PIVOT'!D9</f>
        <v>18314</v>
      </c>
      <c r="E15" s="24">
        <f>(D15/D17)*100</f>
        <v>77.782968783181133</v>
      </c>
      <c r="F15" s="23">
        <f>'[1]FINANCIAL PIVOT'!E9</f>
        <v>7274188132.6000004</v>
      </c>
      <c r="G15" s="24">
        <f>(F15/F17)*100</f>
        <v>55.050623349557071</v>
      </c>
      <c r="H15" s="23">
        <f>'[1]FINANCIAL PIVOT'!F9</f>
        <v>6882237829.6899996</v>
      </c>
      <c r="I15" s="24">
        <f>(H15/H17)*100</f>
        <v>64.591976084085047</v>
      </c>
    </row>
    <row r="16" spans="1:9" x14ac:dyDescent="0.2">
      <c r="A16" s="25"/>
      <c r="B16" s="26" t="str">
        <f>'[1]FINANCIAL PIVOT'!C10</f>
        <v>OTC</v>
      </c>
      <c r="C16" s="26"/>
      <c r="D16" s="27">
        <f>'[1]FINANCIAL PIVOT'!D10</f>
        <v>5231</v>
      </c>
      <c r="E16" s="28">
        <f>(D16/D17)*100</f>
        <v>22.217031216818857</v>
      </c>
      <c r="F16" s="27">
        <f>'[1]FINANCIAL PIVOT'!E10</f>
        <v>5939446318.75</v>
      </c>
      <c r="G16" s="28">
        <f>(F16/F17)*100</f>
        <v>44.949376650442929</v>
      </c>
      <c r="H16" s="27">
        <f>'[1]FINANCIAL PIVOT'!F10</f>
        <v>3772704543.8499999</v>
      </c>
      <c r="I16" s="28">
        <f>(H16/H17)*100</f>
        <v>35.40802391591496</v>
      </c>
    </row>
    <row r="17" spans="1:9" x14ac:dyDescent="0.2">
      <c r="A17" s="4"/>
      <c r="B17" s="4" t="s">
        <v>8</v>
      </c>
      <c r="C17" s="4"/>
      <c r="D17" s="29">
        <f>'[1]FINANCIAL PIVOT'!D11</f>
        <v>23545</v>
      </c>
      <c r="E17" s="30"/>
      <c r="F17" s="29">
        <f>'[1]FINANCIAL PIVOT'!E11</f>
        <v>13213634451.35</v>
      </c>
      <c r="G17" s="30"/>
      <c r="H17" s="29">
        <f>'[1]FINANCIAL PIVOT'!F11</f>
        <v>10654942373.539999</v>
      </c>
      <c r="I17" s="30"/>
    </row>
    <row r="18" spans="1:9" x14ac:dyDescent="0.2">
      <c r="A18" s="4"/>
      <c r="B18" s="31"/>
      <c r="C18" s="31"/>
      <c r="D18" s="32"/>
      <c r="E18" s="33"/>
      <c r="F18" s="32"/>
      <c r="G18" s="33"/>
      <c r="H18" s="32"/>
      <c r="I18" s="34"/>
    </row>
    <row r="19" spans="1:9" x14ac:dyDescent="0.2">
      <c r="A19" s="21" t="str">
        <f>'[1]FINANCIAL PIVOT'!B12</f>
        <v>ECC-CANADA WEST</v>
      </c>
      <c r="B19" s="22" t="str">
        <f>'[1]FINANCIAL PIVOT'!C12</f>
        <v>EOL</v>
      </c>
      <c r="C19" s="22"/>
      <c r="D19" s="23">
        <f>'[1]FINANCIAL PIVOT'!D12</f>
        <v>5423</v>
      </c>
      <c r="E19" s="24">
        <f>(D19/D21)*100</f>
        <v>56.150341685649209</v>
      </c>
      <c r="F19" s="23">
        <f>'[1]FINANCIAL PIVOT'!E12</f>
        <v>3213232880.6300006</v>
      </c>
      <c r="G19" s="24">
        <f>(F19/F21)*100</f>
        <v>43.621461388122931</v>
      </c>
      <c r="H19" s="23">
        <f>'[1]FINANCIAL PIVOT'!F12</f>
        <v>6545630629.0599995</v>
      </c>
      <c r="I19" s="24">
        <f>(H19/H21)*100</f>
        <v>51.701725657036768</v>
      </c>
    </row>
    <row r="20" spans="1:9" x14ac:dyDescent="0.2">
      <c r="A20" s="25"/>
      <c r="B20" s="26" t="str">
        <f>'[1]FINANCIAL PIVOT'!C13</f>
        <v>OTC</v>
      </c>
      <c r="C20" s="26"/>
      <c r="D20" s="27">
        <f>'[1]FINANCIAL PIVOT'!D13</f>
        <v>4235</v>
      </c>
      <c r="E20" s="28">
        <f>(D20/D21)*100</f>
        <v>43.849658314350798</v>
      </c>
      <c r="F20" s="27">
        <f>'[1]FINANCIAL PIVOT'!E13</f>
        <v>4152941425.269999</v>
      </c>
      <c r="G20" s="28">
        <f>(F20/F21)*100</f>
        <v>56.378538611877069</v>
      </c>
      <c r="H20" s="27">
        <f>'[1]FINANCIAL PIVOT'!F13</f>
        <v>6114741043.0200005</v>
      </c>
      <c r="I20" s="28">
        <f>(H20/H21)*100</f>
        <v>48.298274342963239</v>
      </c>
    </row>
    <row r="21" spans="1:9" x14ac:dyDescent="0.2">
      <c r="A21" s="4"/>
      <c r="B21" s="4" t="s">
        <v>8</v>
      </c>
      <c r="C21" s="4"/>
      <c r="D21" s="29">
        <f>'[1]FINANCIAL PIVOT'!D14</f>
        <v>9658</v>
      </c>
      <c r="E21" s="30"/>
      <c r="F21" s="29">
        <f>'[1]FINANCIAL PIVOT'!E14</f>
        <v>7366174305.8999996</v>
      </c>
      <c r="G21" s="30"/>
      <c r="H21" s="29">
        <f>'[1]FINANCIAL PIVOT'!F14</f>
        <v>12660371672.08</v>
      </c>
      <c r="I21" s="30"/>
    </row>
    <row r="22" spans="1:9" x14ac:dyDescent="0.2">
      <c r="A22" s="4"/>
      <c r="B22" s="31"/>
      <c r="C22" s="31"/>
      <c r="D22" s="32"/>
      <c r="E22" s="33"/>
      <c r="F22" s="32"/>
      <c r="G22" s="33"/>
      <c r="H22" s="32"/>
      <c r="I22" s="34"/>
    </row>
    <row r="23" spans="1:9" x14ac:dyDescent="0.2">
      <c r="A23" s="21" t="str">
        <f>'[1]FINANCIAL PIVOT'!B15</f>
        <v>ENA-CANADA EAST</v>
      </c>
      <c r="B23" s="22" t="str">
        <f>'[1]FINANCIAL PIVOT'!C15</f>
        <v>EOL</v>
      </c>
      <c r="C23" s="22"/>
      <c r="D23" s="23">
        <f>'[1]FINANCIAL PIVOT'!D15</f>
        <v>232</v>
      </c>
      <c r="E23" s="24">
        <f>(D23/D25)*100</f>
        <v>83.154121863799276</v>
      </c>
      <c r="F23" s="23">
        <f>'[1]FINANCIAL PIVOT'!E15</f>
        <v>85107833.480000004</v>
      </c>
      <c r="G23" s="24">
        <f>(F23/F25)*100</f>
        <v>76.928187413174811</v>
      </c>
      <c r="H23" s="23">
        <f>'[1]FINANCIAL PIVOT'!F15</f>
        <v>134367509.19999999</v>
      </c>
      <c r="I23" s="24">
        <f>(H23/H25)*100</f>
        <v>71.905551283576798</v>
      </c>
    </row>
    <row r="24" spans="1:9" x14ac:dyDescent="0.2">
      <c r="A24" s="25"/>
      <c r="B24" s="26" t="str">
        <f>'[1]FINANCIAL PIVOT'!C16</f>
        <v>OTC</v>
      </c>
      <c r="C24" s="26"/>
      <c r="D24" s="27">
        <f>'[1]FINANCIAL PIVOT'!D16</f>
        <v>47</v>
      </c>
      <c r="E24" s="28">
        <f>(D24/D25)*100</f>
        <v>16.845878136200717</v>
      </c>
      <c r="F24" s="27">
        <f>'[1]FINANCIAL PIVOT'!E16</f>
        <v>25525000</v>
      </c>
      <c r="G24" s="28">
        <f>(F24/F25)*100</f>
        <v>23.071812586825196</v>
      </c>
      <c r="H24" s="27">
        <f>'[1]FINANCIAL PIVOT'!F16</f>
        <v>52499160.759999998</v>
      </c>
      <c r="I24" s="28">
        <f>(H24/H25)*100</f>
        <v>28.094448716423205</v>
      </c>
    </row>
    <row r="25" spans="1:9" x14ac:dyDescent="0.2">
      <c r="A25" s="4"/>
      <c r="B25" s="4" t="s">
        <v>8</v>
      </c>
      <c r="C25" s="4"/>
      <c r="D25" s="29">
        <f>'[1]FINANCIAL PIVOT'!D17</f>
        <v>279</v>
      </c>
      <c r="E25" s="30"/>
      <c r="F25" s="29">
        <f>'[1]FINANCIAL PIVOT'!E17</f>
        <v>110632833.48</v>
      </c>
      <c r="G25" s="30"/>
      <c r="H25" s="29">
        <f>'[1]FINANCIAL PIVOT'!F17</f>
        <v>186866669.95999998</v>
      </c>
      <c r="I25" s="30"/>
    </row>
    <row r="26" spans="1:9" x14ac:dyDescent="0.2">
      <c r="A26" s="4"/>
      <c r="B26" s="31"/>
      <c r="C26" s="31"/>
      <c r="D26" s="32"/>
      <c r="E26" s="33"/>
      <c r="F26" s="32"/>
      <c r="G26" s="33"/>
      <c r="H26" s="32"/>
      <c r="I26" s="37"/>
    </row>
    <row r="27" spans="1:9" x14ac:dyDescent="0.2">
      <c r="A27" s="21" t="str">
        <f>'[1]FINANCIAL PIVOT'!B18</f>
        <v>G-DAILY-EST</v>
      </c>
      <c r="B27" s="22" t="str">
        <f>'[1]FINANCIAL PIVOT'!C18</f>
        <v>EOL</v>
      </c>
      <c r="C27" s="22"/>
      <c r="D27" s="23">
        <f>'[1]FINANCIAL PIVOT'!D18</f>
        <v>25507</v>
      </c>
      <c r="E27" s="24">
        <f>(D27/D29)*100</f>
        <v>84.978011727078894</v>
      </c>
      <c r="F27" s="23">
        <f>'[1]FINANCIAL PIVOT'!E18</f>
        <v>5495399259</v>
      </c>
      <c r="G27" s="24">
        <f>(F27/F29)*100</f>
        <v>74.590966896684776</v>
      </c>
      <c r="H27" s="23">
        <f>'[1]FINANCIAL PIVOT'!F18</f>
        <v>29811263537.549999</v>
      </c>
      <c r="I27" s="24">
        <f>(H27/H29)*100</f>
        <v>78.444417024966981</v>
      </c>
    </row>
    <row r="28" spans="1:9" x14ac:dyDescent="0.2">
      <c r="A28" s="25"/>
      <c r="B28" s="26" t="str">
        <f>'[1]FINANCIAL PIVOT'!C19</f>
        <v>OTC</v>
      </c>
      <c r="C28" s="26"/>
      <c r="D28" s="27">
        <f>'[1]FINANCIAL PIVOT'!D19</f>
        <v>4509</v>
      </c>
      <c r="E28" s="28">
        <f>(D28/D29)*100</f>
        <v>15.021988272921108</v>
      </c>
      <c r="F28" s="27">
        <f>'[1]FINANCIAL PIVOT'!E19</f>
        <v>1871979778.48</v>
      </c>
      <c r="G28" s="28">
        <f>(F28/F29)*100</f>
        <v>25.409033103315231</v>
      </c>
      <c r="H28" s="27">
        <f>'[1]FINANCIAL PIVOT'!F19</f>
        <v>8191776918.5499992</v>
      </c>
      <c r="I28" s="28">
        <f>(H28/H29)*100</f>
        <v>21.555582975033012</v>
      </c>
    </row>
    <row r="29" spans="1:9" x14ac:dyDescent="0.2">
      <c r="A29" s="4"/>
      <c r="B29" s="4" t="s">
        <v>8</v>
      </c>
      <c r="C29" s="4"/>
      <c r="D29" s="29">
        <f>'[1]FINANCIAL PIVOT'!D20</f>
        <v>30016</v>
      </c>
      <c r="E29" s="30"/>
      <c r="F29" s="29">
        <f>'[1]FINANCIAL PIVOT'!E20</f>
        <v>7367379037.4799995</v>
      </c>
      <c r="G29" s="30"/>
      <c r="H29" s="29">
        <f>'[1]FINANCIAL PIVOT'!F20</f>
        <v>38003040456.099998</v>
      </c>
      <c r="I29" s="30"/>
    </row>
    <row r="30" spans="1:9" x14ac:dyDescent="0.2">
      <c r="A30" s="4"/>
      <c r="B30" s="31"/>
      <c r="C30" s="31"/>
      <c r="D30" s="32"/>
      <c r="E30" s="33"/>
      <c r="F30" s="32"/>
      <c r="G30" s="33"/>
      <c r="H30" s="32"/>
      <c r="I30" s="34"/>
    </row>
    <row r="31" spans="1:9" x14ac:dyDescent="0.2">
      <c r="A31" s="21" t="str">
        <f>'[1]FINANCIAL PIVOT'!B21</f>
        <v>NG-PRICE</v>
      </c>
      <c r="B31" s="22" t="str">
        <f>'[1]FINANCIAL PIVOT'!C21</f>
        <v>EOL</v>
      </c>
      <c r="C31" s="22"/>
      <c r="D31" s="23">
        <f>'[1]FINANCIAL PIVOT'!D21</f>
        <v>125340</v>
      </c>
      <c r="E31" s="24">
        <f>(D31/D33)*100</f>
        <v>70.147357581388064</v>
      </c>
      <c r="F31" s="23">
        <f>'[1]FINANCIAL PIVOT'!E21</f>
        <v>48532692962</v>
      </c>
      <c r="G31" s="24">
        <f>(F31/F33)*100</f>
        <v>39.065575039623177</v>
      </c>
      <c r="H31" s="23">
        <f>'[1]FINANCIAL PIVOT'!F21</f>
        <v>243062113508.62</v>
      </c>
      <c r="I31" s="24">
        <f>(H31/H33)*100</f>
        <v>42.331419398932709</v>
      </c>
    </row>
    <row r="32" spans="1:9" x14ac:dyDescent="0.2">
      <c r="A32" s="25"/>
      <c r="B32" s="26" t="str">
        <f>'[1]FINANCIAL PIVOT'!C22</f>
        <v>OTC</v>
      </c>
      <c r="C32" s="26"/>
      <c r="D32" s="27">
        <f>'[1]FINANCIAL PIVOT'!D22</f>
        <v>53341</v>
      </c>
      <c r="E32" s="28">
        <f>(D32/D33)*100</f>
        <v>29.852642418611943</v>
      </c>
      <c r="F32" s="27">
        <f>'[1]FINANCIAL PIVOT'!E22</f>
        <v>75701221200.980011</v>
      </c>
      <c r="G32" s="28">
        <f>(F32/F33)*100</f>
        <v>60.934424960376823</v>
      </c>
      <c r="H32" s="27">
        <f>'[1]FINANCIAL PIVOT'!F22</f>
        <v>331126319007.65002</v>
      </c>
      <c r="I32" s="28">
        <f>(H32/H33)*100</f>
        <v>57.668580601067291</v>
      </c>
    </row>
    <row r="33" spans="1:9" x14ac:dyDescent="0.2">
      <c r="A33" s="4"/>
      <c r="B33" s="4" t="s">
        <v>8</v>
      </c>
      <c r="C33" s="4"/>
      <c r="D33" s="29">
        <f>'[1]FINANCIAL PIVOT'!D23</f>
        <v>178681</v>
      </c>
      <c r="E33" s="30"/>
      <c r="F33" s="29">
        <f>'[1]FINANCIAL PIVOT'!E23</f>
        <v>124233914162.98001</v>
      </c>
      <c r="G33" s="30"/>
      <c r="H33" s="29">
        <f>'[1]FINANCIAL PIVOT'!F23</f>
        <v>574188432516.27002</v>
      </c>
      <c r="I33" s="30"/>
    </row>
    <row r="34" spans="1:9" x14ac:dyDescent="0.2">
      <c r="A34" s="4"/>
      <c r="B34" s="31"/>
      <c r="C34" s="31"/>
      <c r="D34" s="32"/>
      <c r="E34" s="33"/>
      <c r="F34" s="32"/>
      <c r="G34" s="33"/>
      <c r="H34" s="32"/>
      <c r="I34" s="34"/>
    </row>
    <row r="35" spans="1:9" x14ac:dyDescent="0.2">
      <c r="A35" s="21" t="str">
        <f>'[1]FINANCIAL PIVOT'!B24</f>
        <v>TEXAS</v>
      </c>
      <c r="B35" s="22" t="str">
        <f>'[1]FINANCIAL PIVOT'!C24</f>
        <v>EOL</v>
      </c>
      <c r="C35" s="22"/>
      <c r="D35" s="23">
        <f>'[1]FINANCIAL PIVOT'!D24</f>
        <v>7570</v>
      </c>
      <c r="E35" s="24">
        <f>(D35/D37)*100</f>
        <v>63.442842775729133</v>
      </c>
      <c r="F35" s="23">
        <f>'[1]FINANCIAL PIVOT'!E24</f>
        <v>2787538954</v>
      </c>
      <c r="G35" s="24">
        <f>(F35/F37)*100</f>
        <v>41.958295091971124</v>
      </c>
      <c r="H35" s="23">
        <f>'[1]FINANCIAL PIVOT'!F24</f>
        <v>4382664397.8900003</v>
      </c>
      <c r="I35" s="24">
        <f>(H35/H37)*100</f>
        <v>63.74227061026253</v>
      </c>
    </row>
    <row r="36" spans="1:9" x14ac:dyDescent="0.2">
      <c r="A36" s="25"/>
      <c r="B36" s="26" t="str">
        <f>'[1]FINANCIAL PIVOT'!C25</f>
        <v>OTC</v>
      </c>
      <c r="C36" s="26"/>
      <c r="D36" s="27">
        <f>'[1]FINANCIAL PIVOT'!D25</f>
        <v>4362</v>
      </c>
      <c r="E36" s="28">
        <f>(D36/D37)*100</f>
        <v>36.557157224270867</v>
      </c>
      <c r="F36" s="27">
        <f>'[1]FINANCIAL PIVOT'!E25</f>
        <v>3856055472.0599999</v>
      </c>
      <c r="G36" s="28">
        <f>(F36/F37)*100</f>
        <v>58.041704908028876</v>
      </c>
      <c r="H36" s="27">
        <f>'[1]FINANCIAL PIVOT'!F25</f>
        <v>2492936919.6199999</v>
      </c>
      <c r="I36" s="28">
        <f>(H36/H37)*100</f>
        <v>36.25772938973747</v>
      </c>
    </row>
    <row r="37" spans="1:9" x14ac:dyDescent="0.2">
      <c r="A37" s="4"/>
      <c r="B37" s="4" t="s">
        <v>8</v>
      </c>
      <c r="C37" s="4"/>
      <c r="D37" s="29">
        <f>'[1]FINANCIAL PIVOT'!D26</f>
        <v>11932</v>
      </c>
      <c r="E37" s="30"/>
      <c r="F37" s="29">
        <f>'[1]FINANCIAL PIVOT'!E26</f>
        <v>6643594426.0599995</v>
      </c>
      <c r="G37" s="30"/>
      <c r="H37" s="29">
        <f>'[1]FINANCIAL PIVOT'!F26</f>
        <v>6875601317.5100002</v>
      </c>
      <c r="I37" s="30"/>
    </row>
    <row r="38" spans="1:9" x14ac:dyDescent="0.2">
      <c r="A38" s="4"/>
      <c r="B38" s="31"/>
      <c r="C38" s="31"/>
      <c r="D38" s="32"/>
      <c r="E38" s="33"/>
      <c r="F38" s="32"/>
      <c r="G38" s="33"/>
      <c r="H38" s="32"/>
      <c r="I38" s="37"/>
    </row>
    <row r="39" spans="1:9" x14ac:dyDescent="0.2">
      <c r="A39" s="21" t="str">
        <f>'[1]FINANCIAL PIVOT'!B27</f>
        <v>WEST</v>
      </c>
      <c r="B39" s="22" t="str">
        <f>'[1]FINANCIAL PIVOT'!C27</f>
        <v>EOL</v>
      </c>
      <c r="C39" s="22"/>
      <c r="D39" s="23">
        <f>'[1]FINANCIAL PIVOT'!D27</f>
        <v>34359</v>
      </c>
      <c r="E39" s="24">
        <f>(D39/D41)*100</f>
        <v>72.359110437199902</v>
      </c>
      <c r="F39" s="23">
        <f>'[1]FINANCIAL PIVOT'!E27</f>
        <v>13645796325</v>
      </c>
      <c r="G39" s="24">
        <f>(F39/F41)*100</f>
        <v>57.769951918555492</v>
      </c>
      <c r="H39" s="23">
        <f>'[1]FINANCIAL PIVOT'!F27</f>
        <v>11507886601.690002</v>
      </c>
      <c r="I39" s="24">
        <f>(H39/H41)*100</f>
        <v>54.628365098844931</v>
      </c>
    </row>
    <row r="40" spans="1:9" x14ac:dyDescent="0.2">
      <c r="A40" s="25"/>
      <c r="B40" s="26" t="str">
        <f>'[1]FINANCIAL PIVOT'!C28</f>
        <v>OTC</v>
      </c>
      <c r="C40" s="26"/>
      <c r="D40" s="27">
        <f>'[1]FINANCIAL PIVOT'!D28</f>
        <v>13125</v>
      </c>
      <c r="E40" s="28">
        <f>(D40/D41)*100</f>
        <v>27.640889562800101</v>
      </c>
      <c r="F40" s="27">
        <f>'[1]FINANCIAL PIVOT'!E28</f>
        <v>9975127480.2299995</v>
      </c>
      <c r="G40" s="28">
        <f>(F40/F41)*100</f>
        <v>42.230048081444508</v>
      </c>
      <c r="H40" s="27">
        <f>'[1]FINANCIAL PIVOT'!F28</f>
        <v>9557884963.8099995</v>
      </c>
      <c r="I40" s="28">
        <f>(H40/H41)*100</f>
        <v>45.371634901155069</v>
      </c>
    </row>
    <row r="41" spans="1:9" x14ac:dyDescent="0.2">
      <c r="A41" s="4"/>
      <c r="B41" s="4" t="s">
        <v>8</v>
      </c>
      <c r="C41" s="4"/>
      <c r="D41" s="29">
        <f>'[1]FINANCIAL PIVOT'!D29</f>
        <v>47484</v>
      </c>
      <c r="E41" s="30"/>
      <c r="F41" s="29">
        <f>'[1]FINANCIAL PIVOT'!E29</f>
        <v>23620923805.23</v>
      </c>
      <c r="G41" s="30"/>
      <c r="H41" s="29">
        <f>'[1]FINANCIAL PIVOT'!F29</f>
        <v>21065771565.5</v>
      </c>
      <c r="I41" s="30"/>
    </row>
    <row r="42" spans="1:9" x14ac:dyDescent="0.2">
      <c r="A42" s="4"/>
      <c r="B42" s="31"/>
      <c r="C42" s="31"/>
      <c r="D42" s="32"/>
      <c r="E42" s="42"/>
      <c r="F42" s="32"/>
      <c r="G42" s="33"/>
      <c r="H42" s="32"/>
      <c r="I42" s="34"/>
    </row>
    <row r="43" spans="1:9" x14ac:dyDescent="0.2">
      <c r="A43" s="21" t="s">
        <v>8</v>
      </c>
      <c r="B43" s="22" t="s">
        <v>9</v>
      </c>
      <c r="C43" s="22"/>
      <c r="D43" s="23">
        <f>SUM(D39,D35,D31,D27,D23,D19,D15,D11)</f>
        <v>232360</v>
      </c>
      <c r="E43" s="24">
        <f>(D43/D45)*100</f>
        <v>72.290131196196967</v>
      </c>
      <c r="F43" s="23">
        <f>SUM(F39,F35,F31,F27,F23,F19,F15,F11)</f>
        <v>91644149874.210007</v>
      </c>
      <c r="G43" s="24">
        <f>(F43/F45)*100</f>
        <v>46.697413669113018</v>
      </c>
      <c r="H43" s="23">
        <f>SUM(H39,H35,H31,H27,H23,H19,H15,H11)</f>
        <v>310011455171.12</v>
      </c>
      <c r="I43" s="24">
        <f>(H43/H45)*100</f>
        <v>45.988611690821642</v>
      </c>
    </row>
    <row r="44" spans="1:9" x14ac:dyDescent="0.2">
      <c r="A44" s="25"/>
      <c r="B44" s="26" t="s">
        <v>10</v>
      </c>
      <c r="C44" s="26"/>
      <c r="D44" s="27">
        <f>SUM(D40,D36,D32,D28,D24,D20,D16,D12)</f>
        <v>89067</v>
      </c>
      <c r="E44" s="28">
        <f>(D44/D45)*100</f>
        <v>27.70986880380304</v>
      </c>
      <c r="F44" s="27">
        <f>SUM(F40,F36,F32,F28,F24,F20,F16,F12)</f>
        <v>104606868487.49001</v>
      </c>
      <c r="G44" s="28">
        <f>(F44/F45)*100</f>
        <v>53.302586330886982</v>
      </c>
      <c r="H44" s="27">
        <f>SUM(H40,H36,H32,H28,H24,H20,H16,H12)</f>
        <v>364093380294.03003</v>
      </c>
      <c r="I44" s="28">
        <f>(H44/H45)*100</f>
        <v>54.011388309178358</v>
      </c>
    </row>
    <row r="45" spans="1:9" x14ac:dyDescent="0.2">
      <c r="A45" s="4"/>
      <c r="B45" s="4" t="s">
        <v>8</v>
      </c>
      <c r="C45" s="4"/>
      <c r="D45" s="29">
        <f>SUM(D43:D44)</f>
        <v>321427</v>
      </c>
      <c r="E45" s="30"/>
      <c r="F45" s="29">
        <f>SUM(F43:F44)</f>
        <v>196251018361.70001</v>
      </c>
      <c r="G45" s="30"/>
      <c r="H45" s="29">
        <f>SUM(H43:H44)</f>
        <v>674104835465.15002</v>
      </c>
      <c r="I45" s="30"/>
    </row>
  </sheetData>
  <mergeCells count="1">
    <mergeCell ref="A1:I1"/>
  </mergeCells>
  <printOptions horizontalCentered="1"/>
  <pageMargins left="0.5" right="0.5" top="1" bottom="1" header="0.5" footer="0.5"/>
  <pageSetup scale="70" fitToHeight="3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3"/>
  <sheetViews>
    <sheetView zoomScale="75" workbookViewId="0">
      <selection sqref="A1:I1"/>
    </sheetView>
  </sheetViews>
  <sheetFormatPr defaultRowHeight="12.75" x14ac:dyDescent="0.2"/>
  <cols>
    <col min="1" max="1" width="18.42578125" bestFit="1" customWidth="1"/>
    <col min="2" max="2" width="12.28515625" bestFit="1" customWidth="1"/>
    <col min="3" max="3" width="5.85546875" customWidth="1"/>
    <col min="4" max="4" width="15.85546875" bestFit="1" customWidth="1"/>
    <col min="5" max="5" width="15.85546875" customWidth="1"/>
    <col min="6" max="6" width="15.42578125" bestFit="1" customWidth="1"/>
    <col min="7" max="7" width="15.42578125" customWidth="1"/>
    <col min="8" max="8" width="19.5703125" bestFit="1" customWidth="1"/>
    <col min="9" max="9" width="20" customWidth="1"/>
    <col min="10" max="10" width="18.5703125" bestFit="1" customWidth="1"/>
  </cols>
  <sheetData>
    <row r="1" spans="1:10" ht="15.75" x14ac:dyDescent="0.25">
      <c r="A1" s="44" t="s">
        <v>0</v>
      </c>
      <c r="B1" s="44"/>
      <c r="C1" s="44"/>
      <c r="D1" s="44"/>
      <c r="E1" s="44"/>
      <c r="F1" s="44"/>
      <c r="G1" s="44"/>
      <c r="H1" s="44"/>
      <c r="I1" s="44"/>
    </row>
    <row r="2" spans="1:10" ht="15.75" x14ac:dyDescent="0.25">
      <c r="A2" s="1" t="s">
        <v>12</v>
      </c>
      <c r="B2" s="2"/>
      <c r="C2" s="2"/>
      <c r="D2" s="2"/>
      <c r="E2" s="2"/>
      <c r="F2" s="2"/>
      <c r="G2" s="2"/>
      <c r="H2" s="2"/>
      <c r="I2" s="2"/>
    </row>
    <row r="3" spans="1:10" x14ac:dyDescent="0.2">
      <c r="A3" s="3" t="str">
        <f>'PHYSICAL &amp; FINANCIAL'!A3</f>
        <v>As of March 14, 2001</v>
      </c>
      <c r="B3" s="2"/>
      <c r="C3" s="2"/>
      <c r="D3" s="2"/>
      <c r="E3" s="2"/>
      <c r="F3" s="2"/>
      <c r="G3" s="2"/>
      <c r="H3" s="2"/>
      <c r="I3" s="2"/>
    </row>
    <row r="4" spans="1:10" x14ac:dyDescent="0.2">
      <c r="A4" s="3" t="s">
        <v>3</v>
      </c>
      <c r="B4" s="2"/>
      <c r="C4" s="2"/>
      <c r="D4" s="2"/>
      <c r="E4" s="2"/>
      <c r="F4" s="2"/>
      <c r="G4" s="2"/>
      <c r="H4" s="2"/>
      <c r="I4" s="2"/>
    </row>
    <row r="6" spans="1:10" x14ac:dyDescent="0.2">
      <c r="A6" s="9"/>
      <c r="B6" s="9"/>
      <c r="I6" s="5"/>
      <c r="J6" s="6"/>
    </row>
    <row r="7" spans="1:10" x14ac:dyDescent="0.2">
      <c r="I7" s="7"/>
      <c r="J7" s="8"/>
    </row>
    <row r="8" spans="1:10" ht="13.5" thickBot="1" x14ac:dyDescent="0.25">
      <c r="A8" s="9"/>
      <c r="B8" s="9"/>
      <c r="C8" s="9"/>
      <c r="D8" s="9"/>
      <c r="E8" s="9"/>
      <c r="F8" s="9"/>
      <c r="G8" s="9"/>
      <c r="H8" s="9"/>
      <c r="I8" s="7"/>
      <c r="J8" s="8"/>
    </row>
    <row r="9" spans="1:10" ht="26.25" thickBot="1" x14ac:dyDescent="0.25">
      <c r="A9" s="10" t="s">
        <v>4</v>
      </c>
      <c r="B9" s="11" t="str">
        <f>'[1]PHYSICAL PIVOT'!B5</f>
        <v>REGION</v>
      </c>
      <c r="C9" s="12"/>
      <c r="D9" s="13" t="str">
        <f>'[1]PHYSICAL PIVOT'!D5</f>
        <v>Sum of DEALS</v>
      </c>
      <c r="E9" s="13" t="s">
        <v>5</v>
      </c>
      <c r="F9" s="13" t="str">
        <f>'[1]PHYSICAL PIVOT'!E5</f>
        <v>Sum of VOLUME2</v>
      </c>
      <c r="G9" s="13" t="s">
        <v>6</v>
      </c>
      <c r="H9" s="14" t="str">
        <f>'[1]PHYSICAL PIVOT'!F5</f>
        <v>Sum of VALUE</v>
      </c>
      <c r="I9" s="14" t="s">
        <v>7</v>
      </c>
      <c r="J9" s="15"/>
    </row>
    <row r="10" spans="1:10" x14ac:dyDescent="0.2">
      <c r="A10" s="16"/>
      <c r="B10" s="17"/>
      <c r="C10" s="18"/>
      <c r="D10" s="19"/>
      <c r="E10" s="19"/>
      <c r="F10" s="19"/>
      <c r="G10" s="19"/>
      <c r="H10" s="19"/>
      <c r="I10" s="20"/>
      <c r="J10" s="15"/>
    </row>
    <row r="11" spans="1:10" x14ac:dyDescent="0.2">
      <c r="A11" s="21" t="str">
        <f>'[1]PHYSICAL PIVOT'!B6</f>
        <v>CENTRAL</v>
      </c>
      <c r="B11" s="22" t="str">
        <f>'[1]PHYSICAL PIVOT'!C6</f>
        <v>EOL</v>
      </c>
      <c r="C11" s="22"/>
      <c r="D11" s="23">
        <f>'[1]PHYSICAL PIVOT'!D6</f>
        <v>120459</v>
      </c>
      <c r="E11" s="24">
        <f>(D11/D13)*100</f>
        <v>85.796397461556538</v>
      </c>
      <c r="F11" s="23">
        <f>'[1]PHYSICAL PIVOT'!E6</f>
        <v>1452870497</v>
      </c>
      <c r="G11" s="24">
        <f>(F11/F13)*100</f>
        <v>25.469965855981471</v>
      </c>
      <c r="H11" s="23">
        <f>'[1]PHYSICAL PIVOT'!F6</f>
        <v>6652414766.25</v>
      </c>
      <c r="I11" s="24">
        <f>(H11/H13)*100</f>
        <v>22.969026096440736</v>
      </c>
      <c r="J11" s="8"/>
    </row>
    <row r="12" spans="1:10" x14ac:dyDescent="0.2">
      <c r="A12" s="25"/>
      <c r="B12" s="26" t="str">
        <f>'[1]PHYSICAL PIVOT'!C7</f>
        <v>OTC</v>
      </c>
      <c r="C12" s="26"/>
      <c r="D12" s="27">
        <f>'[1]PHYSICAL PIVOT'!D7</f>
        <v>19942</v>
      </c>
      <c r="E12" s="28">
        <f>(D12/D13)*100</f>
        <v>14.203602538443457</v>
      </c>
      <c r="F12" s="27">
        <f>'[1]PHYSICAL PIVOT'!E7</f>
        <v>4251379383.8800006</v>
      </c>
      <c r="G12" s="28">
        <f>(F12/F13)*100</f>
        <v>74.530034144018515</v>
      </c>
      <c r="H12" s="27">
        <f>'[1]PHYSICAL PIVOT'!F7</f>
        <v>22310131309.139992</v>
      </c>
      <c r="I12" s="28">
        <f>(H12/H13)*100</f>
        <v>77.030973903559257</v>
      </c>
      <c r="J12" s="8"/>
    </row>
    <row r="13" spans="1:10" x14ac:dyDescent="0.2">
      <c r="A13" s="4"/>
      <c r="B13" s="4" t="s">
        <v>8</v>
      </c>
      <c r="C13" s="4"/>
      <c r="D13" s="29">
        <f>'[1]PHYSICAL PIVOT'!D8</f>
        <v>140401</v>
      </c>
      <c r="E13" s="30"/>
      <c r="F13" s="29">
        <f>'[1]PHYSICAL PIVOT'!E8</f>
        <v>5704249880.8800011</v>
      </c>
      <c r="G13" s="30"/>
      <c r="H13" s="29">
        <f>'[1]PHYSICAL PIVOT'!F8</f>
        <v>28962546075.389992</v>
      </c>
      <c r="I13" s="30"/>
      <c r="J13" s="8"/>
    </row>
    <row r="14" spans="1:10" x14ac:dyDescent="0.2">
      <c r="A14" s="4"/>
      <c r="B14" s="31"/>
      <c r="C14" s="31"/>
      <c r="D14" s="32"/>
      <c r="E14" s="33"/>
      <c r="F14" s="32"/>
      <c r="G14" s="33"/>
      <c r="H14" s="32"/>
      <c r="I14" s="34"/>
      <c r="J14" s="8"/>
    </row>
    <row r="15" spans="1:10" x14ac:dyDescent="0.2">
      <c r="A15" s="21" t="str">
        <f>'[1]PHYSICAL PIVOT'!B9</f>
        <v>EAST</v>
      </c>
      <c r="B15" s="22" t="str">
        <f>'[1]PHYSICAL PIVOT'!C9</f>
        <v>EOL</v>
      </c>
      <c r="C15" s="22"/>
      <c r="D15" s="23">
        <f>'[1]PHYSICAL PIVOT'!D9</f>
        <v>96557</v>
      </c>
      <c r="E15" s="24">
        <f>(D15/D17)*100</f>
        <v>73.371023016542424</v>
      </c>
      <c r="F15" s="23">
        <f>'[1]PHYSICAL PIVOT'!E9</f>
        <v>2252318526</v>
      </c>
      <c r="G15" s="24">
        <f>(F15/F17)*100</f>
        <v>29.732011883778281</v>
      </c>
      <c r="H15" s="23">
        <f>'[1]PHYSICAL PIVOT'!F9</f>
        <v>11570954372.719999</v>
      </c>
      <c r="I15" s="24">
        <f>(H15/H17)*100</f>
        <v>35.481178126139191</v>
      </c>
      <c r="J15" s="6"/>
    </row>
    <row r="16" spans="1:10" x14ac:dyDescent="0.2">
      <c r="A16" s="25"/>
      <c r="B16" s="26" t="str">
        <f>'[1]PHYSICAL PIVOT'!C10</f>
        <v>OTC</v>
      </c>
      <c r="C16" s="26"/>
      <c r="D16" s="27">
        <f>'[1]PHYSICAL PIVOT'!D10</f>
        <v>35044</v>
      </c>
      <c r="E16" s="28">
        <f>(D16/D17)*100</f>
        <v>26.628976983457576</v>
      </c>
      <c r="F16" s="27">
        <f>'[1]PHYSICAL PIVOT'!E10</f>
        <v>5323080457.4400005</v>
      </c>
      <c r="G16" s="28">
        <f>(F16/F17)*100</f>
        <v>70.26798811622173</v>
      </c>
      <c r="H16" s="27">
        <f>'[1]PHYSICAL PIVOT'!F10</f>
        <v>21040573721.370003</v>
      </c>
      <c r="I16" s="28">
        <f>(H16/H17)*100</f>
        <v>64.518821873860801</v>
      </c>
      <c r="J16" s="36"/>
    </row>
    <row r="17" spans="1:10" x14ac:dyDescent="0.2">
      <c r="A17" s="4"/>
      <c r="B17" s="4" t="s">
        <v>8</v>
      </c>
      <c r="C17" s="4"/>
      <c r="D17" s="29">
        <f>'[1]PHYSICAL PIVOT'!D11</f>
        <v>131601</v>
      </c>
      <c r="E17" s="30"/>
      <c r="F17" s="29">
        <f>'[1]PHYSICAL PIVOT'!E11</f>
        <v>7575398983.4400005</v>
      </c>
      <c r="G17" s="30"/>
      <c r="H17" s="29">
        <f>'[1]PHYSICAL PIVOT'!F11</f>
        <v>32611528094.090004</v>
      </c>
      <c r="I17" s="30"/>
      <c r="J17" s="8"/>
    </row>
    <row r="18" spans="1:10" x14ac:dyDescent="0.2">
      <c r="A18" s="4"/>
      <c r="B18" s="31"/>
      <c r="C18" s="31"/>
      <c r="D18" s="32"/>
      <c r="E18" s="33"/>
      <c r="F18" s="32"/>
      <c r="G18" s="33"/>
      <c r="H18" s="32"/>
      <c r="I18" s="34"/>
      <c r="J18" s="8"/>
    </row>
    <row r="19" spans="1:10" x14ac:dyDescent="0.2">
      <c r="A19" s="21" t="str">
        <f>'[1]PHYSICAL PIVOT'!B12</f>
        <v>ECC-CANADA WEST</v>
      </c>
      <c r="B19" s="22" t="str">
        <f>'[1]PHYSICAL PIVOT'!C12</f>
        <v>EOL</v>
      </c>
      <c r="C19" s="22"/>
      <c r="D19" s="23">
        <f>'[1]PHYSICAL PIVOT'!D12</f>
        <v>54367</v>
      </c>
      <c r="E19" s="24">
        <f>(D19/D21)*100</f>
        <v>71.934954616422758</v>
      </c>
      <c r="F19" s="23">
        <f>'[1]PHYSICAL PIVOT'!E12</f>
        <v>3278121051.0900002</v>
      </c>
      <c r="G19" s="24">
        <f>(F19/F21)*100</f>
        <v>55.000281725963958</v>
      </c>
      <c r="H19" s="23">
        <f>'[1]PHYSICAL PIVOT'!F12</f>
        <v>11899495895.720001</v>
      </c>
      <c r="I19" s="24">
        <f>(H19/H21)*100</f>
        <v>53.699970084525731</v>
      </c>
      <c r="J19" s="8"/>
    </row>
    <row r="20" spans="1:10" x14ac:dyDescent="0.2">
      <c r="A20" s="25"/>
      <c r="B20" s="26" t="str">
        <f>'[1]PHYSICAL PIVOT'!C13</f>
        <v>OTC</v>
      </c>
      <c r="C20" s="26"/>
      <c r="D20" s="27">
        <f>'[1]PHYSICAL PIVOT'!D13</f>
        <v>21211</v>
      </c>
      <c r="E20" s="28">
        <f>(D20/D21)*100</f>
        <v>28.065045383577232</v>
      </c>
      <c r="F20" s="27">
        <f>'[1]PHYSICAL PIVOT'!E13</f>
        <v>2682068511.9799995</v>
      </c>
      <c r="G20" s="28">
        <f>(F20/F21)*100</f>
        <v>44.999718274036042</v>
      </c>
      <c r="H20" s="27">
        <f>'[1]PHYSICAL PIVOT'!F13</f>
        <v>10259726682.970001</v>
      </c>
      <c r="I20" s="28">
        <f>(H20/H21)*100</f>
        <v>46.300029915474276</v>
      </c>
      <c r="J20" s="6"/>
    </row>
    <row r="21" spans="1:10" x14ac:dyDescent="0.2">
      <c r="A21" s="4"/>
      <c r="B21" s="4" t="s">
        <v>8</v>
      </c>
      <c r="C21" s="4"/>
      <c r="D21" s="29">
        <f>'[1]PHYSICAL PIVOT'!D14</f>
        <v>75578</v>
      </c>
      <c r="E21" s="30"/>
      <c r="F21" s="29">
        <f>'[1]PHYSICAL PIVOT'!E14</f>
        <v>5960189563.0699997</v>
      </c>
      <c r="G21" s="30"/>
      <c r="H21" s="29">
        <f>'[1]PHYSICAL PIVOT'!F14</f>
        <v>22159222578.690002</v>
      </c>
      <c r="I21" s="30"/>
      <c r="J21" s="36"/>
    </row>
    <row r="22" spans="1:10" x14ac:dyDescent="0.2">
      <c r="A22" s="4"/>
      <c r="B22" s="31"/>
      <c r="C22" s="31"/>
      <c r="D22" s="32"/>
      <c r="E22" s="33"/>
      <c r="F22" s="32"/>
      <c r="G22" s="33"/>
      <c r="H22" s="32"/>
      <c r="I22" s="34"/>
      <c r="J22" s="36"/>
    </row>
    <row r="23" spans="1:10" x14ac:dyDescent="0.2">
      <c r="A23" s="21" t="str">
        <f>'[1]PHYSICAL PIVOT'!B15</f>
        <v>ENA-CANADA EAST</v>
      </c>
      <c r="B23" s="22" t="str">
        <f>'[1]PHYSICAL PIVOT'!C15</f>
        <v>EOL</v>
      </c>
      <c r="C23" s="22"/>
      <c r="D23" s="23">
        <f>'[1]PHYSICAL PIVOT'!D15</f>
        <v>9300</v>
      </c>
      <c r="E23" s="24">
        <f>(D23/D25)*100</f>
        <v>74.573009381765701</v>
      </c>
      <c r="F23" s="23">
        <f>'[1]PHYSICAL PIVOT'!E15</f>
        <v>802161739.00999999</v>
      </c>
      <c r="G23" s="24">
        <f>(F23/F25)*100</f>
        <v>56.139560973511379</v>
      </c>
      <c r="H23" s="23">
        <f>'[1]PHYSICAL PIVOT'!F15</f>
        <v>3694198830.7700005</v>
      </c>
      <c r="I23" s="24">
        <f>(H23/H25)*100</f>
        <v>59.019680879611826</v>
      </c>
      <c r="J23" s="8"/>
    </row>
    <row r="24" spans="1:10" x14ac:dyDescent="0.2">
      <c r="A24" s="25"/>
      <c r="B24" s="26" t="str">
        <f>'[1]PHYSICAL PIVOT'!C16</f>
        <v>OTC</v>
      </c>
      <c r="C24" s="26"/>
      <c r="D24" s="27">
        <f>'[1]PHYSICAL PIVOT'!D16</f>
        <v>3171</v>
      </c>
      <c r="E24" s="28">
        <f>(D24/D25)*100</f>
        <v>25.426990618234303</v>
      </c>
      <c r="F24" s="27">
        <f>'[1]PHYSICAL PIVOT'!E16</f>
        <v>626708963.0400002</v>
      </c>
      <c r="G24" s="28">
        <f>(F24/F25)*100</f>
        <v>43.860439026488621</v>
      </c>
      <c r="H24" s="27">
        <f>'[1]PHYSICAL PIVOT'!F16</f>
        <v>2565067189.8399997</v>
      </c>
      <c r="I24" s="28">
        <f>(H24/H25)*100</f>
        <v>40.980319120388167</v>
      </c>
      <c r="J24" s="8"/>
    </row>
    <row r="25" spans="1:10" x14ac:dyDescent="0.2">
      <c r="A25" s="4"/>
      <c r="B25" s="4" t="s">
        <v>8</v>
      </c>
      <c r="C25" s="4"/>
      <c r="D25" s="29">
        <f>'[1]PHYSICAL PIVOT'!D17</f>
        <v>12471</v>
      </c>
      <c r="E25" s="30"/>
      <c r="F25" s="29">
        <f>'[1]PHYSICAL PIVOT'!E17</f>
        <v>1428870702.0500002</v>
      </c>
      <c r="G25" s="30"/>
      <c r="H25" s="29">
        <f>'[1]PHYSICAL PIVOT'!F17</f>
        <v>6259266020.6100006</v>
      </c>
      <c r="I25" s="30"/>
      <c r="J25" s="15"/>
    </row>
    <row r="26" spans="1:10" x14ac:dyDescent="0.2">
      <c r="A26" s="4"/>
      <c r="B26" s="31"/>
      <c r="C26" s="31"/>
      <c r="D26" s="32"/>
      <c r="E26" s="33"/>
      <c r="F26" s="32"/>
      <c r="G26" s="33"/>
      <c r="H26" s="32"/>
      <c r="I26" s="37"/>
      <c r="J26" s="15"/>
    </row>
    <row r="27" spans="1:10" x14ac:dyDescent="0.2">
      <c r="A27" s="21" t="s">
        <v>13</v>
      </c>
      <c r="B27" s="22" t="s">
        <v>9</v>
      </c>
      <c r="C27" s="22"/>
      <c r="D27" s="23"/>
      <c r="E27" s="24"/>
      <c r="F27" s="23"/>
      <c r="G27" s="24"/>
      <c r="H27" s="23"/>
      <c r="I27" s="24"/>
      <c r="J27" s="15"/>
    </row>
    <row r="28" spans="1:10" x14ac:dyDescent="0.2">
      <c r="A28" s="25"/>
      <c r="B28" s="26" t="s">
        <v>10</v>
      </c>
      <c r="C28" s="26"/>
      <c r="D28" s="27"/>
      <c r="E28" s="28"/>
      <c r="F28" s="27"/>
      <c r="G28" s="28"/>
      <c r="H28" s="27"/>
      <c r="I28" s="28"/>
      <c r="J28" s="15"/>
    </row>
    <row r="29" spans="1:10" x14ac:dyDescent="0.2">
      <c r="A29" s="4"/>
      <c r="B29" s="4" t="s">
        <v>8</v>
      </c>
      <c r="C29" s="4"/>
      <c r="D29" s="29"/>
      <c r="E29" s="30"/>
      <c r="F29" s="29"/>
      <c r="G29" s="30"/>
      <c r="H29" s="29"/>
      <c r="I29" s="30"/>
      <c r="J29" s="15"/>
    </row>
    <row r="30" spans="1:10" x14ac:dyDescent="0.2">
      <c r="A30" s="4"/>
      <c r="B30" s="31"/>
      <c r="C30" s="31"/>
      <c r="D30" s="32"/>
      <c r="E30" s="33"/>
      <c r="F30" s="32"/>
      <c r="G30" s="33"/>
      <c r="H30" s="32"/>
      <c r="I30" s="34"/>
      <c r="J30" s="15"/>
    </row>
    <row r="31" spans="1:10" x14ac:dyDescent="0.2">
      <c r="A31" s="21" t="str">
        <f>'[1]PHYSICAL PIVOT'!B18</f>
        <v>NG-PRICE</v>
      </c>
      <c r="B31" s="22" t="str">
        <f>'[1]PHYSICAL PIVOT'!C18</f>
        <v>EOL</v>
      </c>
      <c r="C31" s="22"/>
      <c r="D31" s="23">
        <f>'[1]PHYSICAL PIVOT'!D18</f>
        <v>1</v>
      </c>
      <c r="E31" s="24">
        <f>(D31/D33)*100</f>
        <v>0.37878787878787878</v>
      </c>
      <c r="F31" s="23">
        <f>'[1]PHYSICAL PIVOT'!E18</f>
        <v>10000</v>
      </c>
      <c r="G31" s="24">
        <f>(F31/F33)*100</f>
        <v>5.7100039519582008E-4</v>
      </c>
      <c r="H31" s="23">
        <f>'[1]PHYSICAL PIVOT'!F18</f>
        <v>27000</v>
      </c>
      <c r="I31" s="24">
        <f>(H31/H33)*100</f>
        <v>3.5151453795358742E-4</v>
      </c>
      <c r="J31" s="8"/>
    </row>
    <row r="32" spans="1:10" x14ac:dyDescent="0.2">
      <c r="A32" s="25"/>
      <c r="B32" s="26" t="str">
        <f>'[1]PHYSICAL PIVOT'!C19</f>
        <v>OTC</v>
      </c>
      <c r="C32" s="26"/>
      <c r="D32" s="27">
        <f>'[1]PHYSICAL PIVOT'!D19</f>
        <v>263</v>
      </c>
      <c r="E32" s="28">
        <f>(D32/D33)*100</f>
        <v>99.621212121212125</v>
      </c>
      <c r="F32" s="27">
        <f>'[1]PHYSICAL PIVOT'!E19</f>
        <v>1751302273.01</v>
      </c>
      <c r="G32" s="28">
        <f>(F32/F33)*100</f>
        <v>99.999428999604802</v>
      </c>
      <c r="H32" s="27">
        <f>'[1]PHYSICAL PIVOT'!F19</f>
        <v>7681020889.8499994</v>
      </c>
      <c r="I32" s="28">
        <f>(H32/H33)*100</f>
        <v>99.999648485462046</v>
      </c>
      <c r="J32" s="8"/>
    </row>
    <row r="33" spans="1:10" x14ac:dyDescent="0.2">
      <c r="A33" s="4"/>
      <c r="B33" s="4" t="s">
        <v>8</v>
      </c>
      <c r="C33" s="4"/>
      <c r="D33" s="29">
        <f>'[1]PHYSICAL PIVOT'!D20</f>
        <v>264</v>
      </c>
      <c r="E33" s="30"/>
      <c r="F33" s="29">
        <f>'[1]PHYSICAL PIVOT'!E20</f>
        <v>1751312273.01</v>
      </c>
      <c r="G33" s="30"/>
      <c r="H33" s="29">
        <f>'[1]PHYSICAL PIVOT'!F20</f>
        <v>7681047889.8499994</v>
      </c>
      <c r="I33" s="30"/>
      <c r="J33" s="8"/>
    </row>
    <row r="34" spans="1:10" x14ac:dyDescent="0.2">
      <c r="A34" s="4"/>
      <c r="B34" s="31"/>
      <c r="C34" s="31"/>
      <c r="D34" s="32"/>
      <c r="E34" s="33"/>
      <c r="F34" s="32"/>
      <c r="G34" s="33"/>
      <c r="H34" s="32"/>
      <c r="I34" s="34"/>
      <c r="J34" s="8"/>
    </row>
    <row r="35" spans="1:10" x14ac:dyDescent="0.2">
      <c r="A35" s="21" t="str">
        <f>'[1]PHYSICAL PIVOT'!B21</f>
        <v>TEXAS</v>
      </c>
      <c r="B35" s="22" t="str">
        <f>'[1]PHYSICAL PIVOT'!C21</f>
        <v>EOL</v>
      </c>
      <c r="C35" s="22"/>
      <c r="D35" s="23">
        <f>'[1]PHYSICAL PIVOT'!D21</f>
        <v>10542</v>
      </c>
      <c r="E35" s="24">
        <f>(D35/D37)*100</f>
        <v>50.247855100095329</v>
      </c>
      <c r="F35" s="23">
        <f>'[1]PHYSICAL PIVOT'!E21</f>
        <v>311143834</v>
      </c>
      <c r="G35" s="24">
        <f>(F35/F37)*100</f>
        <v>8.5487347098068831</v>
      </c>
      <c r="H35" s="23">
        <f>'[1]PHYSICAL PIVOT'!F21</f>
        <v>1372296307.3999999</v>
      </c>
      <c r="I35" s="24">
        <f>(H35/H37)*100</f>
        <v>12.003326198445476</v>
      </c>
      <c r="J35" s="15"/>
    </row>
    <row r="36" spans="1:10" x14ac:dyDescent="0.2">
      <c r="A36" s="25"/>
      <c r="B36" s="26" t="str">
        <f>'[1]PHYSICAL PIVOT'!C22</f>
        <v>OTC</v>
      </c>
      <c r="C36" s="26"/>
      <c r="D36" s="27">
        <f>'[1]PHYSICAL PIVOT'!D22</f>
        <v>10438</v>
      </c>
      <c r="E36" s="28">
        <f>(D36/D37)*100</f>
        <v>49.752144899904671</v>
      </c>
      <c r="F36" s="27">
        <f>'[1]PHYSICAL PIVOT'!E22</f>
        <v>3328503956.7199998</v>
      </c>
      <c r="G36" s="28">
        <f>(F36/F37)*100</f>
        <v>91.45126529019312</v>
      </c>
      <c r="H36" s="27">
        <f>'[1]PHYSICAL PIVOT'!F22</f>
        <v>10060337320.25</v>
      </c>
      <c r="I36" s="28">
        <f>(H36/H37)*100</f>
        <v>87.996673801554522</v>
      </c>
      <c r="J36" s="8"/>
    </row>
    <row r="37" spans="1:10" x14ac:dyDescent="0.2">
      <c r="A37" s="4"/>
      <c r="B37" s="4" t="s">
        <v>8</v>
      </c>
      <c r="C37" s="4"/>
      <c r="D37" s="29">
        <f>'[1]PHYSICAL PIVOT'!D23</f>
        <v>20980</v>
      </c>
      <c r="E37" s="30"/>
      <c r="F37" s="29">
        <f>'[1]PHYSICAL PIVOT'!E23</f>
        <v>3639647790.7199998</v>
      </c>
      <c r="G37" s="30"/>
      <c r="H37" s="29">
        <f>'[1]PHYSICAL PIVOT'!F23</f>
        <v>11432633627.65</v>
      </c>
      <c r="I37" s="30"/>
      <c r="J37" s="8"/>
    </row>
    <row r="38" spans="1:10" x14ac:dyDescent="0.2">
      <c r="A38" s="4"/>
      <c r="B38" s="31"/>
      <c r="C38" s="31"/>
      <c r="D38" s="32"/>
      <c r="E38" s="33"/>
      <c r="F38" s="32"/>
      <c r="G38" s="33"/>
      <c r="H38" s="32"/>
      <c r="I38" s="37"/>
      <c r="J38" s="8"/>
    </row>
    <row r="39" spans="1:10" x14ac:dyDescent="0.2">
      <c r="A39" s="21" t="str">
        <f>'[1]PHYSICAL PIVOT'!B24</f>
        <v>WEST</v>
      </c>
      <c r="B39" s="22" t="str">
        <f>'[1]PHYSICAL PIVOT'!C24</f>
        <v>EOL</v>
      </c>
      <c r="C39" s="22"/>
      <c r="D39" s="23">
        <f>'[1]PHYSICAL PIVOT'!D24</f>
        <v>62232</v>
      </c>
      <c r="E39" s="24">
        <f>(D39/D41)*100</f>
        <v>80.203111105383215</v>
      </c>
      <c r="F39" s="23">
        <f>'[1]PHYSICAL PIVOT'!E24</f>
        <v>980144387.5</v>
      </c>
      <c r="G39" s="24">
        <f>(F39/F41)*100</f>
        <v>23.609275658983485</v>
      </c>
      <c r="H39" s="23">
        <f>'[1]PHYSICAL PIVOT'!F24</f>
        <v>6755541840.2799978</v>
      </c>
      <c r="I39" s="24">
        <f>(H39/H41)*100</f>
        <v>30.918401791736759</v>
      </c>
      <c r="J39" s="8"/>
    </row>
    <row r="40" spans="1:10" x14ac:dyDescent="0.2">
      <c r="A40" s="25"/>
      <c r="B40" s="26" t="str">
        <f>'[1]PHYSICAL PIVOT'!C25</f>
        <v>OTC</v>
      </c>
      <c r="C40" s="26"/>
      <c r="D40" s="27">
        <f>'[1]PHYSICAL PIVOT'!D25</f>
        <v>15361</v>
      </c>
      <c r="E40" s="28">
        <f>(D40/D41)*100</f>
        <v>19.796888894616782</v>
      </c>
      <c r="F40" s="27">
        <f>'[1]PHYSICAL PIVOT'!E25</f>
        <v>3171378097.3799996</v>
      </c>
      <c r="G40" s="28">
        <f>(F40/F41)*100</f>
        <v>76.390724341016508</v>
      </c>
      <c r="H40" s="27">
        <f>'[1]PHYSICAL PIVOT'!F25</f>
        <v>15094041090.250004</v>
      </c>
      <c r="I40" s="28">
        <f>(H40/H41)*100</f>
        <v>69.081598208263244</v>
      </c>
      <c r="J40" s="6"/>
    </row>
    <row r="41" spans="1:10" x14ac:dyDescent="0.2">
      <c r="A41" s="4"/>
      <c r="B41" s="4" t="s">
        <v>8</v>
      </c>
      <c r="C41" s="4"/>
      <c r="D41" s="29">
        <f>'[1]PHYSICAL PIVOT'!D26</f>
        <v>77593</v>
      </c>
      <c r="E41" s="30"/>
      <c r="F41" s="29">
        <f>'[1]PHYSICAL PIVOT'!E26</f>
        <v>4151522484.8799996</v>
      </c>
      <c r="G41" s="30"/>
      <c r="H41" s="29">
        <f>'[1]PHYSICAL PIVOT'!F26</f>
        <v>21849582930.530003</v>
      </c>
      <c r="I41" s="30"/>
      <c r="J41" s="6"/>
    </row>
    <row r="42" spans="1:10" x14ac:dyDescent="0.2">
      <c r="A42" s="4"/>
      <c r="B42" s="31"/>
      <c r="C42" s="31"/>
      <c r="D42" s="32"/>
      <c r="E42" s="42"/>
      <c r="F42" s="32"/>
      <c r="G42" s="33"/>
      <c r="H42" s="32"/>
      <c r="I42" s="34"/>
      <c r="J42" s="6"/>
    </row>
    <row r="43" spans="1:10" x14ac:dyDescent="0.2">
      <c r="A43" s="21" t="s">
        <v>8</v>
      </c>
      <c r="B43" s="22" t="s">
        <v>9</v>
      </c>
      <c r="C43" s="22"/>
      <c r="D43" s="23">
        <f>SUM(D39,D35,D31,D27,D23,D19,D15,D11)</f>
        <v>353458</v>
      </c>
      <c r="E43" s="24">
        <f>(D43/D45)*100</f>
        <v>77.024894963476925</v>
      </c>
      <c r="F43" s="23">
        <f>SUM(F39,F35,F31,F27,F23,F19,F15,F11)</f>
        <v>9076770034.6000004</v>
      </c>
      <c r="G43" s="24">
        <f>(F43/F45)*100</f>
        <v>30.044395902445466</v>
      </c>
      <c r="H43" s="23">
        <f>SUM(H39,H35,H31,H27,H23,H19,H15,H11)</f>
        <v>41944929013.139999</v>
      </c>
      <c r="I43" s="24">
        <f>(H43/H45)*100</f>
        <v>32.029830137834281</v>
      </c>
      <c r="J43" s="8"/>
    </row>
    <row r="44" spans="1:10" x14ac:dyDescent="0.2">
      <c r="A44" s="25"/>
      <c r="B44" s="26" t="s">
        <v>10</v>
      </c>
      <c r="C44" s="26"/>
      <c r="D44" s="27">
        <f>SUM(D40,D36,D32,D28,D24,D20,D16,D12)</f>
        <v>105430</v>
      </c>
      <c r="E44" s="28">
        <f>(D44/D45)*100</f>
        <v>22.975105036523072</v>
      </c>
      <c r="F44" s="27">
        <f>SUM(F40,F36,F32,F28,F24,F20,F16,F12)</f>
        <v>21134421643.450001</v>
      </c>
      <c r="G44" s="28">
        <f>(F44/F45)*100</f>
        <v>69.955604097554527</v>
      </c>
      <c r="H44" s="27">
        <f>SUM(H40,H36,H32,H28,H24,H20,H16,H12)</f>
        <v>89010898203.669998</v>
      </c>
      <c r="I44" s="28">
        <f>(H44/H45)*100</f>
        <v>67.970169862165719</v>
      </c>
      <c r="J44" s="8"/>
    </row>
    <row r="45" spans="1:10" x14ac:dyDescent="0.2">
      <c r="A45" s="4"/>
      <c r="B45" s="4" t="s">
        <v>8</v>
      </c>
      <c r="C45" s="4"/>
      <c r="D45" s="29">
        <f>SUM(D43:D44)</f>
        <v>458888</v>
      </c>
      <c r="E45" s="30"/>
      <c r="F45" s="29">
        <f>SUM(F43:F44)</f>
        <v>30211191678.050003</v>
      </c>
      <c r="G45" s="30"/>
      <c r="H45" s="29">
        <f>SUM(H43:H44)</f>
        <v>130955827216.81</v>
      </c>
      <c r="I45" s="30"/>
      <c r="J45" s="6"/>
    </row>
    <row r="46" spans="1:10" x14ac:dyDescent="0.2">
      <c r="A46" s="38"/>
      <c r="B46" s="41"/>
      <c r="C46" s="7"/>
      <c r="D46" s="8"/>
      <c r="E46" s="8"/>
      <c r="F46" s="7"/>
      <c r="G46" s="7"/>
      <c r="H46" s="43"/>
      <c r="I46" s="7"/>
      <c r="J46" s="36"/>
    </row>
    <row r="47" spans="1:10" x14ac:dyDescent="0.2">
      <c r="A47" s="38"/>
      <c r="B47" s="41"/>
      <c r="C47" s="7"/>
      <c r="D47" s="8"/>
      <c r="E47" s="8"/>
      <c r="F47" s="7"/>
      <c r="G47" s="7"/>
      <c r="H47" s="8"/>
      <c r="I47" s="7"/>
      <c r="J47" s="8"/>
    </row>
    <row r="48" spans="1:10" x14ac:dyDescent="0.2">
      <c r="A48" s="38"/>
      <c r="B48" s="41"/>
      <c r="C48" s="7"/>
      <c r="D48" s="8"/>
      <c r="E48" s="8"/>
      <c r="F48" s="7"/>
      <c r="G48" s="7"/>
      <c r="H48" s="8"/>
      <c r="I48" s="7"/>
      <c r="J48" s="8"/>
    </row>
    <row r="49" spans="1:10" x14ac:dyDescent="0.2">
      <c r="A49" s="38"/>
      <c r="B49" s="38"/>
      <c r="C49" s="39"/>
      <c r="D49" s="15"/>
      <c r="E49" s="15"/>
      <c r="F49" s="39"/>
      <c r="G49" s="39"/>
      <c r="H49" s="40"/>
      <c r="I49" s="39"/>
      <c r="J49" s="15"/>
    </row>
    <row r="50" spans="1:10" x14ac:dyDescent="0.2">
      <c r="A50" s="38"/>
      <c r="B50" s="38"/>
      <c r="C50" s="39"/>
      <c r="D50" s="15"/>
      <c r="E50" s="15"/>
      <c r="F50" s="39"/>
      <c r="G50" s="39"/>
      <c r="H50" s="40"/>
      <c r="I50" s="39"/>
      <c r="J50" s="15"/>
    </row>
    <row r="51" spans="1:10" x14ac:dyDescent="0.2">
      <c r="A51" s="38"/>
      <c r="B51" s="41"/>
      <c r="C51" s="7"/>
      <c r="D51" s="8"/>
      <c r="E51" s="8"/>
      <c r="F51" s="7"/>
      <c r="G51" s="7"/>
      <c r="H51" s="8"/>
      <c r="I51" s="7"/>
      <c r="J51" s="8"/>
    </row>
    <row r="52" spans="1:10" x14ac:dyDescent="0.2">
      <c r="A52" s="41"/>
      <c r="B52" s="41"/>
      <c r="C52" s="7"/>
      <c r="D52" s="8"/>
      <c r="E52" s="8"/>
      <c r="F52" s="7"/>
      <c r="G52" s="7"/>
      <c r="H52" s="8"/>
      <c r="I52" s="7"/>
      <c r="J52" s="8"/>
    </row>
    <row r="53" spans="1:10" x14ac:dyDescent="0.2">
      <c r="A53" s="4"/>
      <c r="B53" s="4"/>
      <c r="C53" s="39"/>
      <c r="D53" s="15"/>
      <c r="E53" s="15"/>
      <c r="F53" s="39"/>
      <c r="G53" s="39"/>
      <c r="H53" s="40"/>
      <c r="I53" s="39"/>
      <c r="J53" s="4"/>
    </row>
  </sheetData>
  <mergeCells count="1">
    <mergeCell ref="A1:I1"/>
  </mergeCells>
  <printOptions horizontalCentered="1"/>
  <pageMargins left="0.5" right="0.5" top="1" bottom="1" header="0.5" footer="0.5"/>
  <pageSetup scale="70" orientation="portrait" r:id="rId1"/>
  <headerFooter alignWithMargins="0">
    <oddFooter>&amp;L&amp;8O:\EOL\SHANKMAN\&amp;F
&amp;A&amp;R&amp;8&amp;D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PHYSICAL &amp; FINANCIAL</vt:lpstr>
      <vt:lpstr>FINANCIAL</vt:lpstr>
      <vt:lpstr>PHYSICAL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ajohnson</dc:creator>
  <dc:description>- Oracle 8i ODBC QueryFix Applied</dc:description>
  <cp:lastModifiedBy>Jan Havlíček</cp:lastModifiedBy>
  <dcterms:created xsi:type="dcterms:W3CDTF">2001-03-15T21:42:55Z</dcterms:created>
  <dcterms:modified xsi:type="dcterms:W3CDTF">2023-09-17T00:35:31Z</dcterms:modified>
</cp:coreProperties>
</file>