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15B021-B22F-41BE-8245-07DAEDD13F9B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'2000'!$A$1:$U$40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N22" i="1"/>
  <c r="P22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5" i="1"/>
  <c r="E35" i="1"/>
  <c r="F35" i="1"/>
  <c r="G35" i="1"/>
  <c r="H35" i="1"/>
  <c r="I35" i="1"/>
  <c r="J35" i="1"/>
  <c r="K35" i="1"/>
  <c r="L35" i="1"/>
  <c r="M35" i="1"/>
  <c r="N35" i="1"/>
  <c r="O35" i="1"/>
  <c r="P35" i="1"/>
  <c r="R35" i="1"/>
  <c r="S35" i="1"/>
  <c r="T35" i="1"/>
  <c r="C37" i="1"/>
  <c r="E37" i="1"/>
  <c r="F37" i="1"/>
  <c r="G37" i="1"/>
  <c r="H37" i="1"/>
  <c r="I37" i="1"/>
  <c r="J37" i="1"/>
  <c r="K37" i="1"/>
  <c r="L37" i="1"/>
  <c r="M37" i="1"/>
  <c r="N37" i="1"/>
  <c r="O37" i="1"/>
  <c r="P37" i="1"/>
  <c r="R37" i="1"/>
  <c r="S37" i="1"/>
  <c r="T37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C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<sst xmlns="http://schemas.openxmlformats.org/spreadsheetml/2006/main" count="671" uniqueCount="185">
  <si>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</si>
  <si>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</si>
  <si>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</si>
  <si>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</si>
  <si>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</si>
  <si>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</si>
  <si>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</si>
  <si>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</si>
  <si>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</si>
  <si>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</si>
  <si>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</si>
  <si>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</si>
  <si>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</si>
  <si>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</si>
  <si>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</si>
  <si>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</si>
  <si>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</si>
  <si>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</si>
  <si>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</si>
  <si>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</si>
  <si>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</si>
  <si>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</si>
  <si>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</si>
  <si>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</si>
  <si>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</si>
  <si>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</si>
  <si>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</si>
  <si>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</si>
  <si>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</si>
  <si>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</si>
  <si>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</si>
  <si>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</si>
  <si>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</si>
  <si>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</si>
  <si>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</si>
  <si>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</si>
  <si>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</si>
  <si>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</si>
  <si>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</si>
  <si>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</si>
  <si>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</si>
  <si>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</si>
  <si>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</si>
  <si>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</si>
  <si>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</si>
  <si>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</si>
  <si>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</si>
  <si>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</si>
  <si>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</si>
  <si>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</si>
  <si>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</si>
  <si>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</si>
  <si>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</si>
  <si>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</si>
  <si>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</si>
  <si>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</si>
  <si>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</si>
  <si>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</si>
  <si>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</si>
  <si>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</si>
  <si>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</si>
  <si>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</si>
  <si>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</si>
  <si>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</si>
  <si>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</si>
  <si>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</si>
  <si>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</si>
  <si>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</si>
  <si>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</si>
  <si>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</si>
  <si>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</si>
  <si>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</si>
  <si>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</si>
  <si>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</si>
  <si>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</si>
  <si>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</si>
  <si>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</si>
  <si>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</si>
  <si>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</si>
  <si>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</si>
  <si>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</si>
  <si>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</si>
  <si>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</si>
  <si>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</si>
  <si>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</si>
  <si>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</si>
  <si>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</si>
  <si>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</si>
  <si>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</si>
  <si>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</si>
  <si>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</si>
  <si>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</si>
  <si>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</si>
  <si>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</si>
  <si>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</si>
  <si>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</si>
  <si>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</si>
  <si>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</si>
  <si>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</si>
  <si>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</si>
  <si>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</si>
  <si>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</si>
  <si>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</si>
  <si>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</si>
  <si>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</si>
  <si>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</si>
  <si>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</si>
  <si>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</si>
  <si>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</si>
  <si>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</si>
  <si>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</si>
  <si>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</si>
  <si>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</si>
  <si>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</si>
  <si>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</si>
  <si>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</si>
  <si>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</si>
  <si>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</si>
  <si>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</si>
  <si>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</si>
  <si>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</si>
  <si>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</si>
  <si>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</si>
  <si>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</si>
  <si>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</si>
  <si>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</si>
  <si>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</si>
  <si>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</si>
  <si>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</si>
  <si>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</si>
  <si>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</si>
  <si>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</si>
  <si>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</si>
  <si>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</si>
  <si>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</si>
  <si>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</si>
  <si>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</si>
  <si>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</si>
  <si>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</si>
  <si>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</si>
  <si>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</si>
  <si>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</si>
  <si>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</si>
  <si>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</si>
  <si>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</si>
  <si>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</si>
  <si>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</si>
  <si>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</si>
  <si>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</si>
  <si>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</si>
  <si>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</si>
  <si>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</si>
  <si>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</si>
  <si>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</si>
  <si>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</si>
  <si>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</si>
  <si>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</si>
  <si>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</si>
  <si>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</si>
  <si>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</si>
  <si>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</si>
  <si>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</si>
  <si>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</si>
  <si>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</si>
  <si>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</si>
  <si>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</si>
  <si>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</si>
  <si>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</si>
  <si>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</si>
  <si>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</si>
  <si>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</si>
  <si>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</si>
  <si>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</si>
  <si>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</si>
  <si>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</si>
  <si>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</si>
  <si>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</si>
  <si>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</si>
  <si>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</si>
  <si>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</si>
  <si>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</si>
  <si>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</si>
  <si>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</si>
  <si>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</si>
  <si>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LEHMAN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</si>
</sst>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9" fillId="7" borderId="0" xfId="0" applyNumberFormat="1" applyFont="1" applyFill="1" applyBorder="1" applyAlignment="1">
      <alignment horizontal="right"/>
    </xf>
    <xf numFmtId="3" fontId="19" fillId="7" borderId="1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'2000'!$A$29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7-4C09-B3E8-E3F231A6FA07}"/>
            </c:ext>
          </c:extLst>
        </c:ser>
        <c:ser>
          <c:idx val="2"/>
          <c:order val="2"/>
          <c:tx>
            <c:strRef>
              <c:f>'2000'!$A$30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7-4C09-B3E8-E3F231A6FA07}"/>
            </c:ext>
          </c:extLst>
        </c:ser>
        <c:ser>
          <c:idx val="4"/>
          <c:order val="4"/>
          <c:tx>
            <c:strRef>
              <c:f>'2000'!$A$32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7-4C09-B3E8-E3F231A6FA07}"/>
            </c:ext>
          </c:extLst>
        </c:ser>
        <c:ser>
          <c:idx val="5"/>
          <c:order val="5"/>
          <c:tx>
            <c:strRef>
              <c:f>'2000'!$A$33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7-4C09-B3E8-E3F231A6FA07}"/>
            </c:ext>
          </c:extLst>
        </c:ser>
        <c:ser>
          <c:idx val="6"/>
          <c:order val="6"/>
          <c:tx>
            <c:strRef>
              <c:f>'2000'!$A$34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7-4C09-B3E8-E3F231A6FA07}"/>
            </c:ext>
          </c:extLst>
        </c:ser>
        <c:ser>
          <c:idx val="7"/>
          <c:order val="7"/>
          <c:tx>
            <c:strRef>
              <c:f>'2000'!$A$35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'2000'!$C$35:$P$35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7-4C09-B3E8-E3F231A6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17519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'2000'!$A$28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7-4C09-B3E8-E3F231A6FA07}"/>
            </c:ext>
          </c:extLst>
        </c:ser>
        <c:ser>
          <c:idx val="3"/>
          <c:order val="3"/>
          <c:tx>
            <c:strRef>
              <c:f>'2000'!$A$31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121012827.21620388</c:v>
                </c:pt>
                <c:pt idx="3" formatCode="#,##0">
                  <c:v>140186930.21000582</c:v>
                </c:pt>
                <c:pt idx="4" formatCode="#,##0">
                  <c:v>82541794.935126945</c:v>
                </c:pt>
                <c:pt idx="5" formatCode="#,##0">
                  <c:v>67775088.132969707</c:v>
                </c:pt>
                <c:pt idx="6" formatCode="#,##0">
                  <c:v>70272384.315882593</c:v>
                </c:pt>
                <c:pt idx="7" formatCode="#,##0">
                  <c:v>78228795.062516078</c:v>
                </c:pt>
                <c:pt idx="8" formatCode="#,##0">
                  <c:v>74465186.289552554</c:v>
                </c:pt>
                <c:pt idx="9" formatCode="#,##0">
                  <c:v>86683521.705972612</c:v>
                </c:pt>
                <c:pt idx="10" formatCode="#,##0">
                  <c:v>68779035.26764144</c:v>
                </c:pt>
                <c:pt idx="11" formatCode="#,##0">
                  <c:v>66454148.217760906</c:v>
                </c:pt>
                <c:pt idx="12" formatCode="#,##0">
                  <c:v>66841879.14613042</c:v>
                </c:pt>
                <c:pt idx="13" formatCode="#,##0">
                  <c:v>67867506.803069636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7-4C09-B3E8-E3F231A6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186017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6017519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021F7C6-C475-E534-28F1-D85D9C255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D1D8FC97-88C6-638B-F75A-192CADFA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0"/>
  <sheetViews>
    <sheetView tabSelected="1" zoomScale="75" workbookViewId="0">
      <pane xSplit="4" ySplit="1" topLeftCell="I6" activePane="bottomRight" state="frozen"/>
      <selection activeCell="Q29" sqref="Q29"/>
      <selection pane="topRight" activeCell="Q29" sqref="Q29"/>
      <selection pane="bottomLeft" activeCell="Q29" sqref="Q29"/>
      <selection pane="bottomRight" activeCell="P42" sqref="P42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9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71" t="s">
        <v>173</v>
      </c>
      <c r="C2" s="148"/>
      <c r="D2" s="149"/>
      <c r="E2" s="180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2" t="s">
        <v>173</v>
      </c>
      <c r="C3" s="153"/>
      <c r="D3" s="154"/>
      <c r="E3" s="181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2" t="s">
        <v>173</v>
      </c>
      <c r="C4" s="153"/>
      <c r="D4" s="154"/>
      <c r="E4" s="181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2" t="s">
        <v>173</v>
      </c>
      <c r="C5" s="153"/>
      <c r="D5" s="154"/>
      <c r="E5" s="181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2" t="s">
        <v>173</v>
      </c>
      <c r="C6" s="153"/>
      <c r="D6" s="154"/>
      <c r="E6" s="181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2" t="s">
        <v>173</v>
      </c>
      <c r="C7" s="153"/>
      <c r="D7" s="154"/>
      <c r="E7" s="181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2" t="s">
        <v>173</v>
      </c>
      <c r="C8" s="153"/>
      <c r="D8" s="154"/>
      <c r="E8" s="181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2" t="s">
        <v>173</v>
      </c>
      <c r="C9" s="153"/>
      <c r="D9" s="154"/>
      <c r="E9" s="181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170</v>
      </c>
      <c r="B10" s="172" t="s">
        <v>173</v>
      </c>
      <c r="C10" s="153"/>
      <c r="D10" s="154"/>
      <c r="E10" s="181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181</v>
      </c>
      <c r="B11" s="172" t="s">
        <v>173</v>
      </c>
      <c r="C11" s="153"/>
      <c r="D11" s="154"/>
      <c r="E11" s="181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171</v>
      </c>
      <c r="B12" s="173" t="s">
        <v>173</v>
      </c>
      <c r="C12" s="158"/>
      <c r="D12" s="159"/>
      <c r="E12" s="182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4" t="s">
        <v>174</v>
      </c>
      <c r="C13" s="163"/>
      <c r="D13" s="164"/>
      <c r="E13" s="183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4" t="s">
        <v>175</v>
      </c>
      <c r="C14" s="163"/>
      <c r="D14" s="164"/>
      <c r="E14" s="183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71" t="s">
        <v>176</v>
      </c>
      <c r="C15" s="148"/>
      <c r="D15" s="149"/>
      <c r="E15" s="180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2" t="s">
        <v>176</v>
      </c>
      <c r="C16" s="153"/>
      <c r="D16" s="154"/>
      <c r="E16" s="181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2" t="s">
        <v>176</v>
      </c>
      <c r="C17" s="153"/>
      <c r="D17" s="154"/>
      <c r="E17" s="181">
        <v>119911136.19040079</v>
      </c>
      <c r="F17" s="155">
        <v>139445086.63917992</v>
      </c>
      <c r="G17" s="155">
        <v>80231710.804782763</v>
      </c>
      <c r="H17" s="155">
        <v>66391245.084697865</v>
      </c>
      <c r="I17" s="155">
        <v>69632080.421878234</v>
      </c>
      <c r="J17" s="155">
        <v>77867611.547012046</v>
      </c>
      <c r="K17" s="155">
        <v>73541114.451100364</v>
      </c>
      <c r="L17" s="155">
        <v>85909099.604766086</v>
      </c>
      <c r="M17" s="155">
        <v>66983312.534666263</v>
      </c>
      <c r="N17" s="155">
        <v>62341523.636207126</v>
      </c>
      <c r="O17" s="155">
        <v>62553992.85278862</v>
      </c>
      <c r="P17" s="156">
        <v>61548814.779901341</v>
      </c>
      <c r="Q17" s="138"/>
      <c r="R17" s="138"/>
      <c r="S17" s="138"/>
      <c r="T17" s="138"/>
      <c r="U17" s="138"/>
    </row>
    <row r="18" spans="1:21" ht="12" customHeight="1">
      <c r="A18" s="152" t="s">
        <v>166</v>
      </c>
      <c r="B18" s="172" t="s">
        <v>176</v>
      </c>
      <c r="C18" s="153"/>
      <c r="D18" s="154"/>
      <c r="E18" s="181">
        <v>527738.93953507789</v>
      </c>
      <c r="F18" s="155">
        <v>673738.34277057182</v>
      </c>
      <c r="G18" s="155">
        <v>696109.31189176149</v>
      </c>
      <c r="H18" s="155">
        <v>706350.16162710218</v>
      </c>
      <c r="I18" s="155">
        <v>668354.64652597439</v>
      </c>
      <c r="J18" s="155">
        <v>593065.41475694126</v>
      </c>
      <c r="K18" s="167">
        <v>551205.44941819285</v>
      </c>
      <c r="L18" s="167">
        <v>534335.02923317591</v>
      </c>
      <c r="M18" s="167">
        <v>433754.79742022417</v>
      </c>
      <c r="N18" s="167">
        <v>544190.95782007603</v>
      </c>
      <c r="O18" s="167">
        <v>571903.30538393545</v>
      </c>
      <c r="P18" s="168">
        <v>574992.40377090289</v>
      </c>
      <c r="Q18" s="138"/>
      <c r="R18" s="138"/>
      <c r="S18" s="138"/>
      <c r="T18" s="138"/>
      <c r="U18" s="138"/>
    </row>
    <row r="19" spans="1:21" ht="12" customHeight="1">
      <c r="A19" s="152" t="s">
        <v>91</v>
      </c>
      <c r="B19" s="172" t="s">
        <v>176</v>
      </c>
      <c r="C19" s="153"/>
      <c r="D19" s="154"/>
      <c r="E19" s="181">
        <v>16094885.367645968</v>
      </c>
      <c r="F19" s="155">
        <v>13905391.452725826</v>
      </c>
      <c r="G19" s="155">
        <v>18945011.408501171</v>
      </c>
      <c r="H19" s="155">
        <v>13269177.794122512</v>
      </c>
      <c r="I19" s="155">
        <v>8800042.7660301942</v>
      </c>
      <c r="J19" s="155">
        <v>7014423.7378411228</v>
      </c>
      <c r="K19" s="155">
        <v>11585826.741665427</v>
      </c>
      <c r="L19" s="155">
        <v>11393419.066431759</v>
      </c>
      <c r="M19" s="155">
        <v>15600396.858031897</v>
      </c>
      <c r="N19" s="155">
        <v>22986813.770279594</v>
      </c>
      <c r="O19" s="155">
        <v>23539487.022406355</v>
      </c>
      <c r="P19" s="156">
        <v>28269561.481857233</v>
      </c>
      <c r="Q19" s="138"/>
      <c r="R19" s="138"/>
      <c r="S19" s="138"/>
      <c r="T19" s="138"/>
      <c r="U19" s="138"/>
    </row>
    <row r="20" spans="1:21" ht="12" customHeight="1">
      <c r="A20" s="157" t="s">
        <v>184</v>
      </c>
      <c r="B20" s="173" t="s">
        <v>176</v>
      </c>
      <c r="C20" s="158"/>
      <c r="D20" s="159"/>
      <c r="E20" s="182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1">
        <v>4113156.3590295715</v>
      </c>
      <c r="Q20" s="138"/>
      <c r="R20" s="138"/>
      <c r="S20" s="138"/>
      <c r="T20" s="138"/>
      <c r="U20" s="138"/>
    </row>
    <row r="21" spans="1:21" ht="12" customHeight="1">
      <c r="A21" s="147" t="s">
        <v>172</v>
      </c>
      <c r="B21" s="171" t="s">
        <v>177</v>
      </c>
      <c r="C21" s="148"/>
      <c r="D21" s="149"/>
      <c r="E21" s="180">
        <v>1271876</v>
      </c>
      <c r="F21" s="150">
        <v>1286033</v>
      </c>
      <c r="G21" s="150">
        <v>1129837</v>
      </c>
      <c r="H21" s="150">
        <v>1398726</v>
      </c>
      <c r="I21" s="150">
        <v>1302426</v>
      </c>
      <c r="J21" s="150">
        <v>4640987</v>
      </c>
      <c r="K21" s="150">
        <v>3665832.3808277161</v>
      </c>
      <c r="L21" s="150">
        <v>1878793.6829457886</v>
      </c>
      <c r="M21" s="150">
        <v>1627931.2321953282</v>
      </c>
      <c r="N21" s="150">
        <v>1384847</v>
      </c>
      <c r="O21" s="150">
        <v>1560666.9937321672</v>
      </c>
      <c r="P21" s="151">
        <v>2436472.391641859</v>
      </c>
      <c r="Q21" s="138"/>
      <c r="R21" s="138"/>
      <c r="S21" s="138"/>
      <c r="T21" s="138"/>
      <c r="U21" s="138"/>
    </row>
    <row r="22" spans="1:21" ht="12" customHeight="1">
      <c r="A22" s="152" t="s">
        <v>168</v>
      </c>
      <c r="B22" s="172" t="s">
        <v>177</v>
      </c>
      <c r="C22" s="153"/>
      <c r="D22" s="154"/>
      <c r="E22" s="181">
        <v>1059913</v>
      </c>
      <c r="F22" s="155">
        <v>1118196</v>
      </c>
      <c r="G22" s="155">
        <v>1007307</v>
      </c>
      <c r="H22" s="155">
        <v>887542</v>
      </c>
      <c r="I22" s="155">
        <v>937883</v>
      </c>
      <c r="J22" s="155">
        <v>1088435</v>
      </c>
      <c r="K22" s="155">
        <v>941834</v>
      </c>
      <c r="L22" s="155">
        <v>967697</v>
      </c>
      <c r="M22" s="155">
        <v>874915</v>
      </c>
      <c r="N22" s="184">
        <f>AVERAGE(M22,O22)</f>
        <v>726886</v>
      </c>
      <c r="O22" s="155">
        <v>578857</v>
      </c>
      <c r="P22" s="185">
        <f>AVERAGE(O22,Q22)</f>
        <v>578857</v>
      </c>
      <c r="Q22" s="138"/>
      <c r="R22" s="138"/>
      <c r="S22" s="138"/>
      <c r="T22" s="138"/>
      <c r="U22" s="138"/>
    </row>
    <row r="23" spans="1:21" ht="12" customHeight="1">
      <c r="A23" s="157" t="s">
        <v>107</v>
      </c>
      <c r="B23" s="173" t="s">
        <v>177</v>
      </c>
      <c r="C23" s="158"/>
      <c r="D23" s="159"/>
      <c r="E23" s="182">
        <v>557224</v>
      </c>
      <c r="F23" s="160">
        <v>540440</v>
      </c>
      <c r="G23" s="160">
        <v>546888</v>
      </c>
      <c r="H23" s="160">
        <v>516371</v>
      </c>
      <c r="I23" s="160">
        <v>1476919</v>
      </c>
      <c r="J23" s="160">
        <v>1800788</v>
      </c>
      <c r="K23" s="160">
        <v>1564407</v>
      </c>
      <c r="L23" s="160">
        <v>728269</v>
      </c>
      <c r="M23" s="160">
        <v>695918</v>
      </c>
      <c r="N23" s="160">
        <v>584193</v>
      </c>
      <c r="O23" s="160">
        <v>0</v>
      </c>
      <c r="P23" s="161">
        <v>0</v>
      </c>
      <c r="Q23" s="138"/>
      <c r="R23" s="138"/>
      <c r="S23" s="138"/>
      <c r="T23" s="138"/>
      <c r="U23" s="138"/>
    </row>
    <row r="24" spans="1:21" ht="12" customHeight="1">
      <c r="A24" s="162" t="s">
        <v>97</v>
      </c>
      <c r="B24" s="174" t="s">
        <v>178</v>
      </c>
      <c r="C24" s="163"/>
      <c r="D24" s="164"/>
      <c r="E24" s="183">
        <v>1633506.52</v>
      </c>
      <c r="F24" s="165">
        <v>1654695.87</v>
      </c>
      <c r="G24" s="165">
        <v>1092013.53</v>
      </c>
      <c r="H24" s="165">
        <v>1030597.8</v>
      </c>
      <c r="I24" s="165">
        <v>1001385.49</v>
      </c>
      <c r="J24" s="165">
        <v>1006790.08</v>
      </c>
      <c r="K24" s="165">
        <v>976871.77</v>
      </c>
      <c r="L24" s="165">
        <v>920897.47</v>
      </c>
      <c r="M24" s="165">
        <v>942823.63</v>
      </c>
      <c r="N24" s="165">
        <v>861596.36</v>
      </c>
      <c r="O24" s="165">
        <v>865780.66</v>
      </c>
      <c r="P24" s="166">
        <v>853.04</v>
      </c>
      <c r="Q24" s="138"/>
      <c r="R24" s="138"/>
      <c r="S24" s="138"/>
      <c r="T24" s="138"/>
      <c r="U24" s="138"/>
    </row>
    <row r="25" spans="1:21" ht="12" customHeight="1">
      <c r="A25" s="162" t="s">
        <v>96</v>
      </c>
      <c r="B25" s="174" t="s">
        <v>179</v>
      </c>
      <c r="C25" s="163"/>
      <c r="D25" s="164"/>
      <c r="E25" s="183">
        <v>4053418.52</v>
      </c>
      <c r="F25" s="165">
        <v>3993940.33</v>
      </c>
      <c r="G25" s="165">
        <v>5162478.12</v>
      </c>
      <c r="H25" s="165">
        <v>5256057.1399999997</v>
      </c>
      <c r="I25" s="165">
        <v>9779357.9299999997</v>
      </c>
      <c r="J25" s="165">
        <v>9961765.7300000004</v>
      </c>
      <c r="K25" s="165">
        <v>9622113.8000000007</v>
      </c>
      <c r="L25" s="165">
        <v>9797984.0099999998</v>
      </c>
      <c r="M25" s="165">
        <v>9716361.3699999992</v>
      </c>
      <c r="N25" s="165">
        <v>9573588.1600000001</v>
      </c>
      <c r="O25" s="165">
        <v>8367919.6200000001</v>
      </c>
      <c r="P25" s="166">
        <v>7545462.5700000003</v>
      </c>
      <c r="Q25" s="138"/>
      <c r="R25" s="138"/>
      <c r="S25" s="138"/>
      <c r="T25" s="138"/>
      <c r="U25" s="138"/>
    </row>
    <row r="26" spans="1:21" ht="12" customHeight="1">
      <c r="A26" s="162" t="s">
        <v>169</v>
      </c>
      <c r="B26" s="174" t="s">
        <v>180</v>
      </c>
      <c r="C26" s="163"/>
      <c r="D26" s="164"/>
      <c r="E26" s="183">
        <v>6484975.5085939178</v>
      </c>
      <c r="F26" s="165">
        <v>6063146.141290566</v>
      </c>
      <c r="G26" s="165">
        <v>5869876.9519873196</v>
      </c>
      <c r="H26" s="165">
        <v>5138342.9733006591</v>
      </c>
      <c r="I26" s="165">
        <v>5035345.9989426136</v>
      </c>
      <c r="J26" s="165">
        <v>4637306.766167813</v>
      </c>
      <c r="K26" s="165">
        <v>5935964.6287387116</v>
      </c>
      <c r="L26" s="165">
        <v>6038105.5113469642</v>
      </c>
      <c r="M26" s="165">
        <v>5798342.5759273041</v>
      </c>
      <c r="N26" s="165">
        <v>6005385.0075540086</v>
      </c>
      <c r="O26" s="165">
        <v>6354009.556133437</v>
      </c>
      <c r="P26" s="166">
        <v>6768797.8520967122</v>
      </c>
      <c r="Q26" s="138"/>
      <c r="R26" s="138"/>
      <c r="S26" s="138"/>
      <c r="T26" s="138"/>
      <c r="U26" s="138"/>
    </row>
    <row r="27" spans="1:21" ht="12" customHeight="1">
      <c r="A27" s="140"/>
      <c r="B27" s="170"/>
      <c r="C27" s="133"/>
      <c r="D27" s="139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6"/>
      <c r="R27" s="138" t="s">
        <v>156</v>
      </c>
      <c r="S27" s="138" t="s">
        <v>157</v>
      </c>
      <c r="T27" s="138" t="s">
        <v>158</v>
      </c>
      <c r="U27" s="136"/>
    </row>
    <row r="28" spans="1:21" ht="12" customHeight="1">
      <c r="A28" s="140" t="s">
        <v>137</v>
      </c>
      <c r="B28" s="170"/>
      <c r="C28" s="177">
        <f>'1999'!R28</f>
        <v>20968806.457157474</v>
      </c>
      <c r="D28" s="139"/>
      <c r="E28" s="134">
        <f t="shared" ref="E28:J28" si="0">SQRT(SUMSQ(SUM(E2:E3),E4:E12))</f>
        <v>27474698.368233688</v>
      </c>
      <c r="F28" s="134">
        <f t="shared" si="0"/>
        <v>22770822.482534494</v>
      </c>
      <c r="G28" s="177">
        <f t="shared" si="0"/>
        <v>32047743.197006587</v>
      </c>
      <c r="H28" s="134">
        <f t="shared" si="0"/>
        <v>50357057.291589059</v>
      </c>
      <c r="I28" s="134">
        <f t="shared" si="0"/>
        <v>49724127.383894809</v>
      </c>
      <c r="J28" s="177">
        <f t="shared" si="0"/>
        <v>52983009.885311328</v>
      </c>
      <c r="K28" s="134">
        <f t="shared" ref="K28:P28" si="1">SQRT(SUMSQ(SUM(K2:K3),K4:K12))</f>
        <v>48029858.932196639</v>
      </c>
      <c r="L28" s="134">
        <f t="shared" si="1"/>
        <v>78762832.429473579</v>
      </c>
      <c r="M28" s="177">
        <f t="shared" si="1"/>
        <v>54993633.789610617</v>
      </c>
      <c r="N28" s="134">
        <f t="shared" si="1"/>
        <v>34610905.623136342</v>
      </c>
      <c r="O28" s="134">
        <f t="shared" si="1"/>
        <v>81119047.920318365</v>
      </c>
      <c r="P28" s="177">
        <f t="shared" si="1"/>
        <v>65821030.466011576</v>
      </c>
      <c r="Q28" s="136"/>
      <c r="R28" s="142">
        <f t="shared" ref="R28:R35" si="2">AVERAGE($E28:$P28)</f>
        <v>49891230.647443086</v>
      </c>
      <c r="S28" s="142">
        <f t="shared" ref="S28:S35" si="3">MAX($E28:$P28)</f>
        <v>81119047.920318365</v>
      </c>
      <c r="T28" s="142">
        <f t="shared" ref="T28:T35" si="4">MIN($E28:$P28)</f>
        <v>22770822.482534494</v>
      </c>
      <c r="U28" s="136"/>
    </row>
    <row r="29" spans="1:21" ht="12" customHeight="1">
      <c r="A29" s="140" t="s">
        <v>138</v>
      </c>
      <c r="B29" s="170"/>
      <c r="C29" s="177">
        <f>'1999'!R29</f>
        <v>402833.5</v>
      </c>
      <c r="D29" s="139"/>
      <c r="E29" s="134">
        <f t="shared" ref="E29:J30" si="5">E13</f>
        <v>337257</v>
      </c>
      <c r="F29" s="134">
        <f t="shared" si="5"/>
        <v>198338.76</v>
      </c>
      <c r="G29" s="177">
        <f t="shared" si="5"/>
        <v>44211.57</v>
      </c>
      <c r="H29" s="134">
        <f t="shared" si="5"/>
        <v>34722.6</v>
      </c>
      <c r="I29" s="134">
        <f t="shared" si="5"/>
        <v>153500.99</v>
      </c>
      <c r="J29" s="177">
        <f t="shared" si="5"/>
        <v>68031.61</v>
      </c>
      <c r="K29" s="134">
        <f t="shared" ref="K29:M30" si="6">K13</f>
        <v>106613.64</v>
      </c>
      <c r="L29" s="134">
        <f t="shared" si="6"/>
        <v>129377.47</v>
      </c>
      <c r="M29" s="177">
        <f t="shared" si="6"/>
        <v>58028.31</v>
      </c>
      <c r="N29" s="134">
        <f t="shared" ref="N29:P30" si="7">N13</f>
        <v>194706.94</v>
      </c>
      <c r="O29" s="134">
        <f t="shared" si="7"/>
        <v>50966.9</v>
      </c>
      <c r="P29" s="177">
        <f t="shared" si="7"/>
        <v>252688.76</v>
      </c>
      <c r="Q29" s="136"/>
      <c r="R29" s="142">
        <f t="shared" si="2"/>
        <v>135703.71249999999</v>
      </c>
      <c r="S29" s="142">
        <f t="shared" si="3"/>
        <v>337257</v>
      </c>
      <c r="T29" s="142">
        <f t="shared" si="4"/>
        <v>34722.6</v>
      </c>
      <c r="U29" s="136"/>
    </row>
    <row r="30" spans="1:21" ht="12" customHeight="1">
      <c r="A30" s="140" t="s">
        <v>140</v>
      </c>
      <c r="B30" s="170"/>
      <c r="C30" s="177">
        <f>'1999'!R30</f>
        <v>88015.32</v>
      </c>
      <c r="D30" s="139"/>
      <c r="E30" s="134">
        <f t="shared" si="5"/>
        <v>23005</v>
      </c>
      <c r="F30" s="134">
        <f t="shared" si="5"/>
        <v>475061.02</v>
      </c>
      <c r="G30" s="177">
        <f t="shared" si="5"/>
        <v>140591.07</v>
      </c>
      <c r="H30" s="134">
        <f t="shared" si="5"/>
        <v>94820.49</v>
      </c>
      <c r="I30" s="134">
        <f t="shared" si="5"/>
        <v>24845.1</v>
      </c>
      <c r="J30" s="177">
        <f t="shared" si="5"/>
        <v>45618.29</v>
      </c>
      <c r="K30" s="134">
        <f t="shared" si="6"/>
        <v>28666.7</v>
      </c>
      <c r="L30" s="134">
        <f t="shared" si="6"/>
        <v>123803.19</v>
      </c>
      <c r="M30" s="177">
        <f t="shared" si="6"/>
        <v>54812.6</v>
      </c>
      <c r="N30" s="134">
        <f t="shared" si="7"/>
        <v>199235.86</v>
      </c>
      <c r="O30" s="134">
        <f t="shared" si="7"/>
        <v>34587.550000000003</v>
      </c>
      <c r="P30" s="177">
        <f t="shared" si="7"/>
        <v>236780.04</v>
      </c>
      <c r="Q30" s="136"/>
      <c r="R30" s="142">
        <f t="shared" si="2"/>
        <v>123485.57583333335</v>
      </c>
      <c r="S30" s="142">
        <f t="shared" si="3"/>
        <v>475061.02</v>
      </c>
      <c r="T30" s="142">
        <f t="shared" si="4"/>
        <v>23005</v>
      </c>
      <c r="U30" s="136"/>
    </row>
    <row r="31" spans="1:21" ht="12" customHeight="1">
      <c r="A31" s="140" t="s">
        <v>139</v>
      </c>
      <c r="B31" s="170"/>
      <c r="C31" s="177">
        <f>'1999'!R31</f>
        <v>26425551.596895989</v>
      </c>
      <c r="D31" s="139"/>
      <c r="E31" s="134">
        <f t="shared" ref="E31:J31" si="8">SQRT(SUMSQ(E15:E20))</f>
        <v>121012827.21620388</v>
      </c>
      <c r="F31" s="134">
        <f t="shared" si="8"/>
        <v>140186930.21000582</v>
      </c>
      <c r="G31" s="177">
        <f t="shared" si="8"/>
        <v>82541794.935126945</v>
      </c>
      <c r="H31" s="134">
        <f t="shared" si="8"/>
        <v>67775088.132969707</v>
      </c>
      <c r="I31" s="134">
        <f t="shared" si="8"/>
        <v>70272384.315882593</v>
      </c>
      <c r="J31" s="177">
        <f t="shared" si="8"/>
        <v>78228795.062516078</v>
      </c>
      <c r="K31" s="134">
        <f t="shared" ref="K31:P31" si="9">SQRT(SUMSQ(K15:K20))</f>
        <v>74465186.289552554</v>
      </c>
      <c r="L31" s="134">
        <f t="shared" si="9"/>
        <v>86683521.705972612</v>
      </c>
      <c r="M31" s="177">
        <f t="shared" si="9"/>
        <v>68779035.26764144</v>
      </c>
      <c r="N31" s="134">
        <f t="shared" si="9"/>
        <v>66454148.217760906</v>
      </c>
      <c r="O31" s="134">
        <f t="shared" si="9"/>
        <v>66841879.14613042</v>
      </c>
      <c r="P31" s="177">
        <f t="shared" si="9"/>
        <v>67867506.803069636</v>
      </c>
      <c r="Q31" s="136"/>
      <c r="R31" s="142">
        <f t="shared" si="2"/>
        <v>82592424.77523604</v>
      </c>
      <c r="S31" s="142">
        <f t="shared" si="3"/>
        <v>140186930.21000582</v>
      </c>
      <c r="T31" s="142">
        <f t="shared" si="4"/>
        <v>66454148.217760906</v>
      </c>
      <c r="U31" s="136"/>
    </row>
    <row r="32" spans="1:21" ht="12" customHeight="1">
      <c r="A32" s="140" t="s">
        <v>163</v>
      </c>
      <c r="B32" s="170"/>
      <c r="C32" s="177">
        <f>'1999'!R32</f>
        <v>1388846.8352633419</v>
      </c>
      <c r="D32" s="139"/>
      <c r="E32" s="134">
        <f t="shared" ref="E32:J32" si="10">SQRT(SUMSQ(E21:E23))</f>
        <v>1746877.9903361883</v>
      </c>
      <c r="F32" s="134">
        <f t="shared" si="10"/>
        <v>1787825.0935438287</v>
      </c>
      <c r="G32" s="177">
        <f t="shared" si="10"/>
        <v>1609436.399290758</v>
      </c>
      <c r="H32" s="134">
        <f t="shared" si="10"/>
        <v>1735166.9183340834</v>
      </c>
      <c r="I32" s="134">
        <f t="shared" si="10"/>
        <v>2181106.9986880515</v>
      </c>
      <c r="J32" s="177">
        <f t="shared" si="10"/>
        <v>5095712.7572438773</v>
      </c>
      <c r="K32" s="134">
        <f t="shared" ref="K32:P32" si="11">SQRT(SUMSQ(K21:K23))</f>
        <v>4095454.50341351</v>
      </c>
      <c r="L32" s="134">
        <f t="shared" si="11"/>
        <v>2235325.2388068722</v>
      </c>
      <c r="M32" s="177">
        <f t="shared" si="11"/>
        <v>1974826.1231576819</v>
      </c>
      <c r="N32" s="134">
        <f t="shared" si="11"/>
        <v>1669564.5934356658</v>
      </c>
      <c r="O32" s="134">
        <f t="shared" si="11"/>
        <v>1664559.0682742384</v>
      </c>
      <c r="P32" s="177">
        <f t="shared" si="11"/>
        <v>2504290.9458930683</v>
      </c>
      <c r="Q32" s="136"/>
      <c r="R32" s="142">
        <f t="shared" si="2"/>
        <v>2358345.5525348191</v>
      </c>
      <c r="S32" s="142">
        <f t="shared" si="3"/>
        <v>5095712.7572438773</v>
      </c>
      <c r="T32" s="142">
        <f t="shared" si="4"/>
        <v>1609436.399290758</v>
      </c>
      <c r="U32" s="136"/>
    </row>
    <row r="33" spans="1:21" ht="12" customHeight="1">
      <c r="A33" s="140" t="s">
        <v>160</v>
      </c>
      <c r="B33" s="170"/>
      <c r="C33" s="177">
        <f>'1999'!R33</f>
        <v>1745908.45</v>
      </c>
      <c r="D33" s="139"/>
      <c r="E33" s="134">
        <f t="shared" ref="E33:J35" si="12">E24</f>
        <v>1633506.52</v>
      </c>
      <c r="F33" s="134">
        <f t="shared" si="12"/>
        <v>1654695.87</v>
      </c>
      <c r="G33" s="177">
        <f t="shared" si="12"/>
        <v>1092013.53</v>
      </c>
      <c r="H33" s="134">
        <f t="shared" si="12"/>
        <v>1030597.8</v>
      </c>
      <c r="I33" s="134">
        <f t="shared" si="12"/>
        <v>1001385.49</v>
      </c>
      <c r="J33" s="177">
        <f t="shared" si="12"/>
        <v>1006790.08</v>
      </c>
      <c r="K33" s="134">
        <f t="shared" ref="K33:M35" si="13">K24</f>
        <v>976871.77</v>
      </c>
      <c r="L33" s="134">
        <f t="shared" si="13"/>
        <v>920897.47</v>
      </c>
      <c r="M33" s="177">
        <f t="shared" si="13"/>
        <v>942823.63</v>
      </c>
      <c r="N33" s="134">
        <f t="shared" ref="N33:P35" si="14">N24</f>
        <v>861596.36</v>
      </c>
      <c r="O33" s="134">
        <f t="shared" si="14"/>
        <v>865780.66</v>
      </c>
      <c r="P33" s="177">
        <f t="shared" si="14"/>
        <v>853.04</v>
      </c>
      <c r="Q33" s="136"/>
      <c r="R33" s="142">
        <f t="shared" si="2"/>
        <v>998984.35166666668</v>
      </c>
      <c r="S33" s="142">
        <f t="shared" si="3"/>
        <v>1654695.87</v>
      </c>
      <c r="T33" s="142">
        <f t="shared" si="4"/>
        <v>853.04</v>
      </c>
      <c r="U33" s="136"/>
    </row>
    <row r="34" spans="1:21" ht="12" customHeight="1">
      <c r="A34" s="140" t="s">
        <v>161</v>
      </c>
      <c r="B34" s="170"/>
      <c r="C34" s="177">
        <f>'1999'!R34</f>
        <v>3589218.36</v>
      </c>
      <c r="D34" s="139"/>
      <c r="E34" s="134">
        <f t="shared" si="12"/>
        <v>4053418.52</v>
      </c>
      <c r="F34" s="134">
        <f t="shared" si="12"/>
        <v>3993940.33</v>
      </c>
      <c r="G34" s="177">
        <f t="shared" si="12"/>
        <v>5162478.12</v>
      </c>
      <c r="H34" s="134">
        <f t="shared" si="12"/>
        <v>5256057.1399999997</v>
      </c>
      <c r="I34" s="134">
        <f t="shared" si="12"/>
        <v>9779357.9299999997</v>
      </c>
      <c r="J34" s="177">
        <f t="shared" si="12"/>
        <v>9961765.7300000004</v>
      </c>
      <c r="K34" s="134">
        <f t="shared" si="13"/>
        <v>9622113.8000000007</v>
      </c>
      <c r="L34" s="134">
        <f t="shared" si="13"/>
        <v>9797984.0099999998</v>
      </c>
      <c r="M34" s="177">
        <f t="shared" si="13"/>
        <v>9716361.3699999992</v>
      </c>
      <c r="N34" s="134">
        <f t="shared" si="14"/>
        <v>9573588.1600000001</v>
      </c>
      <c r="O34" s="134">
        <f t="shared" si="14"/>
        <v>8367919.6200000001</v>
      </c>
      <c r="P34" s="177">
        <f t="shared" si="14"/>
        <v>7545462.5700000003</v>
      </c>
      <c r="Q34" s="136"/>
      <c r="R34" s="142">
        <f t="shared" si="2"/>
        <v>7735870.6083333315</v>
      </c>
      <c r="S34" s="142">
        <f t="shared" si="3"/>
        <v>9961765.7300000004</v>
      </c>
      <c r="T34" s="142">
        <f t="shared" si="4"/>
        <v>3993940.33</v>
      </c>
      <c r="U34" s="136"/>
    </row>
    <row r="35" spans="1:21" ht="12" customHeight="1">
      <c r="A35" s="140" t="s">
        <v>162</v>
      </c>
      <c r="B35" s="170"/>
      <c r="C35" s="177">
        <f>'1999'!R35</f>
        <v>2833349.5571878199</v>
      </c>
      <c r="D35" s="139"/>
      <c r="E35" s="134">
        <f t="shared" si="12"/>
        <v>6484975.5085939178</v>
      </c>
      <c r="F35" s="134">
        <f t="shared" si="12"/>
        <v>6063146.141290566</v>
      </c>
      <c r="G35" s="177">
        <f t="shared" si="12"/>
        <v>5869876.9519873196</v>
      </c>
      <c r="H35" s="134">
        <f t="shared" si="12"/>
        <v>5138342.9733006591</v>
      </c>
      <c r="I35" s="134">
        <f t="shared" si="12"/>
        <v>5035345.9989426136</v>
      </c>
      <c r="J35" s="177">
        <f t="shared" si="12"/>
        <v>4637306.766167813</v>
      </c>
      <c r="K35" s="134">
        <f t="shared" si="13"/>
        <v>5935964.6287387116</v>
      </c>
      <c r="L35" s="134">
        <f t="shared" si="13"/>
        <v>6038105.5113469642</v>
      </c>
      <c r="M35" s="177">
        <f t="shared" si="13"/>
        <v>5798342.5759273041</v>
      </c>
      <c r="N35" s="134">
        <f t="shared" si="14"/>
        <v>6005385.0075540086</v>
      </c>
      <c r="O35" s="134">
        <f t="shared" si="14"/>
        <v>6354009.556133437</v>
      </c>
      <c r="P35" s="177">
        <f t="shared" si="14"/>
        <v>6768797.8520967122</v>
      </c>
      <c r="Q35" s="136"/>
      <c r="R35" s="142">
        <f t="shared" si="2"/>
        <v>5844133.2893400015</v>
      </c>
      <c r="S35" s="142">
        <f t="shared" si="3"/>
        <v>6768797.8520967122</v>
      </c>
      <c r="T35" s="142">
        <f t="shared" si="4"/>
        <v>4637306.766167813</v>
      </c>
      <c r="U35" s="136"/>
    </row>
    <row r="36" spans="1:21" ht="12" customHeight="1">
      <c r="A36" s="136"/>
      <c r="B36" s="133"/>
      <c r="C36" s="178"/>
      <c r="D36" s="139"/>
      <c r="E36" s="133"/>
      <c r="F36" s="133"/>
      <c r="G36" s="178"/>
      <c r="H36" s="133"/>
      <c r="I36" s="133"/>
      <c r="J36" s="178"/>
      <c r="K36" s="133"/>
      <c r="L36" s="133"/>
      <c r="M36" s="178"/>
      <c r="N36" s="133"/>
      <c r="O36" s="133"/>
      <c r="P36" s="178"/>
      <c r="Q36" s="136"/>
      <c r="R36" s="136"/>
      <c r="S36" s="136"/>
      <c r="T36" s="136"/>
      <c r="U36" s="136"/>
    </row>
    <row r="37" spans="1:21" s="143" customFormat="1" ht="12" customHeight="1">
      <c r="A37" s="136" t="s">
        <v>106</v>
      </c>
      <c r="B37" s="133"/>
      <c r="C37" s="179">
        <f>SQRT(SUMSQ(C28:C35))</f>
        <v>34118295.575245224</v>
      </c>
      <c r="D37" s="139"/>
      <c r="E37" s="135">
        <f t="shared" ref="E37:J37" si="15">SQRT(SUMSQ(E28:E35))</f>
        <v>124351448.35548823</v>
      </c>
      <c r="F37" s="135">
        <f t="shared" si="15"/>
        <v>142231495.86835587</v>
      </c>
      <c r="G37" s="179">
        <f t="shared" si="15"/>
        <v>88910724.271539554</v>
      </c>
      <c r="H37" s="135">
        <f t="shared" si="15"/>
        <v>84778580.008835539</v>
      </c>
      <c r="I37" s="135">
        <f t="shared" si="15"/>
        <v>86818613.055342302</v>
      </c>
      <c r="J37" s="179">
        <f t="shared" si="15"/>
        <v>95261071.419761762</v>
      </c>
      <c r="K37" s="135">
        <f t="shared" ref="K37:P37" si="16">SQRT(SUMSQ(K28:K35))</f>
        <v>89428693.843367398</v>
      </c>
      <c r="L37" s="135">
        <f t="shared" si="16"/>
        <v>117711310.89798732</v>
      </c>
      <c r="M37" s="179">
        <f t="shared" si="16"/>
        <v>88812606.824444577</v>
      </c>
      <c r="N37" s="135">
        <f t="shared" si="16"/>
        <v>75798378.892214075</v>
      </c>
      <c r="O37" s="135">
        <f t="shared" si="16"/>
        <v>105650633.63017538</v>
      </c>
      <c r="P37" s="179">
        <f t="shared" si="16"/>
        <v>95118602.551216453</v>
      </c>
      <c r="Q37" s="136"/>
      <c r="R37" s="135">
        <f>SQRT(SUMSQ(R28:R35))</f>
        <v>97011517.570888951</v>
      </c>
      <c r="S37" s="135">
        <f>SQRT(SUMSQ(S28:S35))</f>
        <v>162501607.59269187</v>
      </c>
      <c r="T37" s="135">
        <f>SQRT(SUMSQ(T28:T35))</f>
        <v>70531640.888486311</v>
      </c>
      <c r="U37" s="136"/>
    </row>
    <row r="38" spans="1:21" ht="12" customHeight="1">
      <c r="A38" s="136"/>
      <c r="B38" s="133"/>
      <c r="C38" s="133"/>
      <c r="D38" s="139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6"/>
      <c r="R38" s="136"/>
      <c r="S38" s="136"/>
      <c r="T38" s="136"/>
      <c r="U38" s="136"/>
    </row>
    <row r="39" spans="1:21" ht="12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0" spans="1:21" ht="12.75" customHeight="1">
      <c r="A40" s="136"/>
      <c r="B40" s="133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</row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5" t="s">
        <v>182</v>
      </c>
    </row>
    <row r="5" spans="1:1" ht="25.5">
      <c r="A5" s="176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2001-02-05T21:11:42Z</cp:lastPrinted>
  <dcterms:created xsi:type="dcterms:W3CDTF">1998-04-20T23:59:16Z</dcterms:created>
  <dcterms:modified xsi:type="dcterms:W3CDTF">2023-09-17T00:40:21Z</dcterms:modified>
</cp:coreProperties>
</file>