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0D4ABA-144B-4C80-A926-EBCEBD794A6C}" xr6:coauthVersionLast="47" xr6:coauthVersionMax="47" xr10:uidLastSave="{00000000-0000-0000-0000-000000000000}"/>
  <bookViews>
    <workbookView xWindow="-120" yWindow="-120" windowWidth="38640" windowHeight="15720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<sst xmlns="http://schemas.openxmlformats.org/spreadsheetml/2006/main" count="61" uniqueCount="14">
  <si>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</si>
  <si>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</si>
  <si>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December 31,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</si>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</sst>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Fill="1" applyBorder="1"/>
    <xf numFmtId="165" fontId="5" fillId="0" borderId="0" xfId="1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65" fontId="6" fillId="0" borderId="0" xfId="1" applyNumberFormat="1" applyFont="1" applyFill="1" applyBorder="1"/>
    <xf numFmtId="2" fontId="6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7" fillId="0" borderId="4" xfId="0" applyNumberFormat="1" applyFont="1" applyBorder="1" applyAlignment="1">
      <alignment horizontal="center" wrapText="1"/>
    </xf>
    <xf numFmtId="3" fontId="7" fillId="0" borderId="5" xfId="0" applyNumberFormat="1" applyFont="1" applyBorder="1" applyAlignment="1">
      <alignment horizontal="center" wrapText="1"/>
    </xf>
    <xf numFmtId="2" fontId="5" fillId="0" borderId="0" xfId="1" applyNumberFormat="1" applyFont="1" applyFill="1" applyBorder="1" applyAlignment="1">
      <alignment horizontal="center"/>
    </xf>
    <xf numFmtId="0" fontId="4" fillId="0" borderId="0" xfId="0" applyFont="1" applyBorder="1"/>
    <xf numFmtId="0" fontId="4" fillId="0" borderId="6" xfId="0" applyFont="1" applyBorder="1"/>
    <xf numFmtId="0" fontId="0" fillId="0" borderId="6" xfId="0" applyBorder="1"/>
    <xf numFmtId="3" fontId="7" fillId="0" borderId="6" xfId="0" applyNumberFormat="1" applyFont="1" applyBorder="1" applyAlignment="1">
      <alignment horizontal="center"/>
    </xf>
    <xf numFmtId="165" fontId="5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6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6" fillId="0" borderId="0" xfId="0" applyNumberFormat="1" applyFon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5" fillId="0" borderId="0" xfId="0" applyFont="1" applyFill="1" applyBorder="1"/>
    <xf numFmtId="165" fontId="5" fillId="0" borderId="0" xfId="1" applyNumberFormat="1" applyFont="1" applyFill="1" applyBorder="1"/>
    <xf numFmtId="2" fontId="5" fillId="0" borderId="0" xfId="2" applyNumberFormat="1" applyFont="1" applyFill="1" applyBorder="1" applyAlignment="1">
      <alignment horizontal="center"/>
    </xf>
    <xf numFmtId="0" fontId="6" fillId="0" borderId="0" xfId="0" applyFont="1" applyFill="1" applyBorder="1"/>
    <xf numFmtId="0" fontId="0" fillId="0" borderId="9" xfId="0" applyFill="1" applyBorder="1" applyAlignment="1">
      <alignment horizontal="center"/>
    </xf>
    <xf numFmtId="2" fontId="6" fillId="0" borderId="0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DEAL%20BREAKDOWN%20ANALYSIS%2012-31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NA GAS DATA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97348</v>
          </cell>
          <cell r="E6">
            <v>10249951930.5</v>
          </cell>
          <cell r="F6">
            <v>10267370726.307972</v>
          </cell>
        </row>
        <row r="7">
          <cell r="C7" t="str">
            <v>OTC</v>
          </cell>
          <cell r="D7">
            <v>20345</v>
          </cell>
          <cell r="E7">
            <v>6267772489.5490103</v>
          </cell>
          <cell r="F7">
            <v>23245576893.325886</v>
          </cell>
        </row>
        <row r="8">
          <cell r="D8">
            <v>117693</v>
          </cell>
          <cell r="E8">
            <v>16517724420.049011</v>
          </cell>
          <cell r="F8">
            <v>33512947619.633858</v>
          </cell>
        </row>
        <row r="9">
          <cell r="B9" t="str">
            <v>EAST</v>
          </cell>
          <cell r="C9" t="str">
            <v>EOL</v>
          </cell>
          <cell r="D9">
            <v>85681</v>
          </cell>
          <cell r="E9">
            <v>7623383211.6000996</v>
          </cell>
          <cell r="F9">
            <v>14274966744.390724</v>
          </cell>
        </row>
        <row r="10">
          <cell r="C10" t="str">
            <v>OTC</v>
          </cell>
          <cell r="D10">
            <v>34782</v>
          </cell>
          <cell r="E10">
            <v>9760037145.3809052</v>
          </cell>
          <cell r="F10">
            <v>22568096258.17086</v>
          </cell>
        </row>
        <row r="11">
          <cell r="D11">
            <v>120463</v>
          </cell>
          <cell r="E11">
            <v>17383420356.981003</v>
          </cell>
          <cell r="F11">
            <v>36843063002.561584</v>
          </cell>
        </row>
        <row r="12">
          <cell r="B12" t="str">
            <v>ECC-CANADA WEST</v>
          </cell>
          <cell r="C12" t="str">
            <v>EOL</v>
          </cell>
          <cell r="D12">
            <v>49967</v>
          </cell>
          <cell r="E12">
            <v>5447226393.0001888</v>
          </cell>
          <cell r="F12">
            <v>14987180741.555456</v>
          </cell>
        </row>
        <row r="13">
          <cell r="C13" t="str">
            <v>OTC</v>
          </cell>
          <cell r="D13">
            <v>21326</v>
          </cell>
          <cell r="E13">
            <v>5634955660.138607</v>
          </cell>
          <cell r="F13">
            <v>13265985221.474874</v>
          </cell>
        </row>
        <row r="14">
          <cell r="D14">
            <v>71293</v>
          </cell>
          <cell r="E14">
            <v>11082182053.138796</v>
          </cell>
          <cell r="F14">
            <v>28253165963.030331</v>
          </cell>
        </row>
        <row r="15">
          <cell r="B15" t="str">
            <v>ENA-CANADA EAST</v>
          </cell>
          <cell r="C15" t="str">
            <v>EOL</v>
          </cell>
          <cell r="D15">
            <v>6599</v>
          </cell>
          <cell r="E15">
            <v>667268705.49100006</v>
          </cell>
          <cell r="F15">
            <v>3053879979.9023719</v>
          </cell>
        </row>
        <row r="16">
          <cell r="C16" t="str">
            <v>OTC</v>
          </cell>
          <cell r="D16">
            <v>3040</v>
          </cell>
          <cell r="E16">
            <v>591279434.51108372</v>
          </cell>
          <cell r="F16">
            <v>2391558778.0763936</v>
          </cell>
        </row>
        <row r="17">
          <cell r="D17">
            <v>9639</v>
          </cell>
          <cell r="E17">
            <v>1258548140.0020838</v>
          </cell>
          <cell r="F17">
            <v>5445438757.9787655</v>
          </cell>
        </row>
        <row r="18">
          <cell r="B18" t="str">
            <v>G-DAILY-EST</v>
          </cell>
          <cell r="C18" t="str">
            <v>EOL</v>
          </cell>
          <cell r="D18">
            <v>18751</v>
          </cell>
          <cell r="E18">
            <v>3894571154</v>
          </cell>
          <cell r="F18">
            <v>19911115165.926731</v>
          </cell>
        </row>
        <row r="19">
          <cell r="C19" t="str">
            <v>OTC</v>
          </cell>
          <cell r="D19">
            <v>3617</v>
          </cell>
          <cell r="E19">
            <v>1202808104.9130001</v>
          </cell>
          <cell r="F19">
            <v>4579987171.5509434</v>
          </cell>
        </row>
        <row r="20">
          <cell r="D20">
            <v>22368</v>
          </cell>
          <cell r="E20">
            <v>5097379258.9130001</v>
          </cell>
          <cell r="F20">
            <v>24491102337.477676</v>
          </cell>
        </row>
        <row r="21">
          <cell r="B21" t="str">
            <v>NG-PRICE</v>
          </cell>
          <cell r="C21" t="str">
            <v>EOL</v>
          </cell>
          <cell r="D21">
            <v>96428</v>
          </cell>
          <cell r="E21">
            <v>34654621412</v>
          </cell>
          <cell r="F21">
            <v>164480784545.36633</v>
          </cell>
        </row>
        <row r="22">
          <cell r="C22" t="str">
            <v>OTC</v>
          </cell>
          <cell r="D22">
            <v>43961</v>
          </cell>
          <cell r="E22">
            <v>61441839196.987053</v>
          </cell>
          <cell r="F22">
            <v>255591829720.51636</v>
          </cell>
        </row>
        <row r="23">
          <cell r="D23">
            <v>140389</v>
          </cell>
          <cell r="E23">
            <v>96096460608.987061</v>
          </cell>
          <cell r="F23">
            <v>420072614265.88269</v>
          </cell>
        </row>
        <row r="24">
          <cell r="B24" t="str">
            <v>TEXAS</v>
          </cell>
          <cell r="C24" t="str">
            <v>EOL</v>
          </cell>
          <cell r="D24">
            <v>14025</v>
          </cell>
          <cell r="E24">
            <v>2355129582</v>
          </cell>
          <cell r="F24">
            <v>4040295955.6106429</v>
          </cell>
        </row>
        <row r="25">
          <cell r="C25" t="str">
            <v>OTC</v>
          </cell>
          <cell r="D25">
            <v>12285</v>
          </cell>
          <cell r="E25">
            <v>5133537862.4601173</v>
          </cell>
          <cell r="F25">
            <v>10622195335.301239</v>
          </cell>
        </row>
        <row r="26">
          <cell r="D26">
            <v>26310</v>
          </cell>
          <cell r="E26">
            <v>7488667444.4601173</v>
          </cell>
          <cell r="F26">
            <v>14662491290.911882</v>
          </cell>
        </row>
        <row r="27">
          <cell r="B27" t="str">
            <v>WEST</v>
          </cell>
          <cell r="C27" t="str">
            <v>EOL</v>
          </cell>
          <cell r="D27">
            <v>75292</v>
          </cell>
          <cell r="E27">
            <v>11903645106</v>
          </cell>
          <cell r="F27">
            <v>11718858975.444231</v>
          </cell>
        </row>
        <row r="28">
          <cell r="C28" t="str">
            <v>OTC</v>
          </cell>
          <cell r="D28">
            <v>23462</v>
          </cell>
          <cell r="E28">
            <v>10181291240.562956</v>
          </cell>
          <cell r="F28">
            <v>19720725312.140976</v>
          </cell>
        </row>
        <row r="29">
          <cell r="D29">
            <v>98754</v>
          </cell>
          <cell r="E29">
            <v>22084936346.562958</v>
          </cell>
          <cell r="F29">
            <v>31439584287.585205</v>
          </cell>
        </row>
      </sheetData>
      <sheetData sheetId="4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12661</v>
          </cell>
          <cell r="E6">
            <v>9265440632.5</v>
          </cell>
          <cell r="F6">
            <v>5968504899.1766081</v>
          </cell>
        </row>
        <row r="7">
          <cell r="C7" t="str">
            <v>OTC</v>
          </cell>
          <cell r="D7">
            <v>3512</v>
          </cell>
          <cell r="E7">
            <v>2473589774.3972001</v>
          </cell>
          <cell r="F7">
            <v>2326834238.136281</v>
          </cell>
        </row>
        <row r="8">
          <cell r="D8">
            <v>16173</v>
          </cell>
          <cell r="E8">
            <v>11739030406.8972</v>
          </cell>
          <cell r="F8">
            <v>8295339137.3128891</v>
          </cell>
        </row>
        <row r="9">
          <cell r="B9" t="str">
            <v>EAST</v>
          </cell>
          <cell r="C9" t="str">
            <v>EOL</v>
          </cell>
          <cell r="D9">
            <v>15531</v>
          </cell>
          <cell r="E9">
            <v>6005912316.5980997</v>
          </cell>
          <cell r="F9">
            <v>6121402043.0477724</v>
          </cell>
        </row>
        <row r="10">
          <cell r="C10" t="str">
            <v>OTC</v>
          </cell>
          <cell r="D10">
            <v>4696</v>
          </cell>
          <cell r="E10">
            <v>5171798756.25</v>
          </cell>
          <cell r="F10">
            <v>3177860524.9768867</v>
          </cell>
        </row>
        <row r="11">
          <cell r="D11">
            <v>20227</v>
          </cell>
          <cell r="E11">
            <v>11177711072.848099</v>
          </cell>
          <cell r="F11">
            <v>9299262568.0246582</v>
          </cell>
        </row>
        <row r="12">
          <cell r="B12" t="str">
            <v>ECC-CANADA WEST</v>
          </cell>
          <cell r="C12" t="str">
            <v>EOL</v>
          </cell>
          <cell r="D12">
            <v>4992</v>
          </cell>
          <cell r="E12">
            <v>2813343243.4443712</v>
          </cell>
          <cell r="F12">
            <v>6114446429.4700518</v>
          </cell>
        </row>
        <row r="13">
          <cell r="C13" t="str">
            <v>OTC</v>
          </cell>
          <cell r="D13">
            <v>3621</v>
          </cell>
          <cell r="E13">
            <v>3451093350.3958287</v>
          </cell>
          <cell r="F13">
            <v>4761213671.2647705</v>
          </cell>
        </row>
        <row r="14">
          <cell r="D14">
            <v>8613</v>
          </cell>
          <cell r="E14">
            <v>6264436593.8402004</v>
          </cell>
          <cell r="F14">
            <v>10875660100.734821</v>
          </cell>
        </row>
        <row r="15">
          <cell r="B15" t="str">
            <v>ENA-CANADA EAST</v>
          </cell>
          <cell r="C15" t="str">
            <v>EOL</v>
          </cell>
          <cell r="D15">
            <v>207</v>
          </cell>
          <cell r="E15">
            <v>75852833.480000004</v>
          </cell>
          <cell r="F15">
            <v>114549284.10637718</v>
          </cell>
        </row>
        <row r="16">
          <cell r="C16" t="str">
            <v>OTC</v>
          </cell>
          <cell r="D16">
            <v>44</v>
          </cell>
          <cell r="E16">
            <v>16115000</v>
          </cell>
          <cell r="F16">
            <v>43665200.475999996</v>
          </cell>
        </row>
        <row r="17">
          <cell r="D17">
            <v>251</v>
          </cell>
          <cell r="E17">
            <v>91967833.480000004</v>
          </cell>
          <cell r="F17">
            <v>158214484.5823772</v>
          </cell>
        </row>
        <row r="18">
          <cell r="B18" t="str">
            <v>G-DAILY-EST</v>
          </cell>
          <cell r="C18" t="str">
            <v>EOL</v>
          </cell>
          <cell r="D18">
            <v>18751</v>
          </cell>
          <cell r="E18">
            <v>3894571154</v>
          </cell>
          <cell r="F18">
            <v>19911115165.926731</v>
          </cell>
        </row>
        <row r="19">
          <cell r="C19" t="str">
            <v>OTC</v>
          </cell>
          <cell r="D19">
            <v>3617</v>
          </cell>
          <cell r="E19">
            <v>1202808104.9130001</v>
          </cell>
          <cell r="F19">
            <v>4579987171.5509443</v>
          </cell>
        </row>
        <row r="20">
          <cell r="D20">
            <v>22368</v>
          </cell>
          <cell r="E20">
            <v>5097379258.9130001</v>
          </cell>
          <cell r="F20">
            <v>24491102337.477676</v>
          </cell>
        </row>
        <row r="21">
          <cell r="B21" t="str">
            <v>NG-PRICE</v>
          </cell>
          <cell r="C21" t="str">
            <v>EOL</v>
          </cell>
          <cell r="D21">
            <v>96427</v>
          </cell>
          <cell r="E21">
            <v>34654611412</v>
          </cell>
          <cell r="F21">
            <v>164480757545.36633</v>
          </cell>
        </row>
        <row r="22">
          <cell r="C22" t="str">
            <v>OTC</v>
          </cell>
          <cell r="D22">
            <v>43739</v>
          </cell>
          <cell r="E22">
            <v>59721333491.980003</v>
          </cell>
          <cell r="F22">
            <v>248051757504.85635</v>
          </cell>
        </row>
        <row r="23">
          <cell r="D23">
            <v>140166</v>
          </cell>
          <cell r="E23">
            <v>94375944903.980011</v>
          </cell>
          <cell r="F23">
            <v>412532515050.22266</v>
          </cell>
        </row>
        <row r="24">
          <cell r="B24" t="str">
            <v>TEXAS</v>
          </cell>
          <cell r="C24" t="str">
            <v>EOL</v>
          </cell>
          <cell r="D24">
            <v>6110</v>
          </cell>
          <cell r="E24">
            <v>2130053510</v>
          </cell>
          <cell r="F24">
            <v>2975247266.8875999</v>
          </cell>
        </row>
        <row r="25">
          <cell r="C25" t="str">
            <v>OTC</v>
          </cell>
          <cell r="D25">
            <v>3652</v>
          </cell>
          <cell r="E25">
            <v>2926398074.0550003</v>
          </cell>
          <cell r="F25">
            <v>1837772300.6966491</v>
          </cell>
        </row>
        <row r="26">
          <cell r="D26">
            <v>9762</v>
          </cell>
          <cell r="E26">
            <v>5056451584.0550003</v>
          </cell>
          <cell r="F26">
            <v>4813019567.5842495</v>
          </cell>
        </row>
        <row r="27">
          <cell r="B27" t="str">
            <v>WEST</v>
          </cell>
          <cell r="C27" t="str">
            <v>EOL</v>
          </cell>
          <cell r="D27">
            <v>28690</v>
          </cell>
          <cell r="E27">
            <v>11346232000</v>
          </cell>
          <cell r="F27">
            <v>8016515389.129261</v>
          </cell>
        </row>
        <row r="28">
          <cell r="C28" t="str">
            <v>OTC</v>
          </cell>
          <cell r="D28">
            <v>10694</v>
          </cell>
          <cell r="E28">
            <v>7638570091.3899555</v>
          </cell>
          <cell r="F28">
            <v>5948149637.3526182</v>
          </cell>
        </row>
        <row r="29">
          <cell r="D29">
            <v>39384</v>
          </cell>
          <cell r="E29">
            <v>18984802091.389954</v>
          </cell>
          <cell r="F29">
            <v>13964665026.48188</v>
          </cell>
        </row>
      </sheetData>
      <sheetData sheetId="5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84687</v>
          </cell>
          <cell r="E6">
            <v>984511298</v>
          </cell>
          <cell r="F6">
            <v>4298865827.1313629</v>
          </cell>
        </row>
        <row r="7">
          <cell r="C7" t="str">
            <v>OTC</v>
          </cell>
          <cell r="D7">
            <v>16833</v>
          </cell>
          <cell r="E7">
            <v>3794182715.1518116</v>
          </cell>
          <cell r="F7">
            <v>20918742655.189606</v>
          </cell>
        </row>
        <row r="8">
          <cell r="D8">
            <v>101520</v>
          </cell>
          <cell r="E8">
            <v>4778694013.1518116</v>
          </cell>
          <cell r="F8">
            <v>25217608482.320969</v>
          </cell>
        </row>
        <row r="9">
          <cell r="B9" t="str">
            <v>EAST</v>
          </cell>
          <cell r="C9" t="str">
            <v>EOL</v>
          </cell>
          <cell r="D9">
            <v>70150</v>
          </cell>
          <cell r="E9">
            <v>1617470895.0020001</v>
          </cell>
          <cell r="F9">
            <v>8153564701.3429518</v>
          </cell>
        </row>
        <row r="10">
          <cell r="C10" t="str">
            <v>OTC</v>
          </cell>
          <cell r="D10">
            <v>30086</v>
          </cell>
          <cell r="E10">
            <v>4588238389.1309061</v>
          </cell>
          <cell r="F10">
            <v>19390235733.193974</v>
          </cell>
        </row>
        <row r="11">
          <cell r="D11">
            <v>100236</v>
          </cell>
          <cell r="E11">
            <v>6205709284.132906</v>
          </cell>
          <cell r="F11">
            <v>27543800434.536926</v>
          </cell>
        </row>
        <row r="12">
          <cell r="B12" t="str">
            <v>ECC-CANADA WEST</v>
          </cell>
          <cell r="C12" t="str">
            <v>EOL</v>
          </cell>
          <cell r="D12">
            <v>44975</v>
          </cell>
          <cell r="E12">
            <v>2633883149.5558157</v>
          </cell>
          <cell r="F12">
            <v>8872734312.0854053</v>
          </cell>
        </row>
        <row r="13">
          <cell r="C13" t="str">
            <v>OTC</v>
          </cell>
          <cell r="D13">
            <v>17705</v>
          </cell>
          <cell r="E13">
            <v>2183862309.7427778</v>
          </cell>
          <cell r="F13">
            <v>8504771550.2101078</v>
          </cell>
        </row>
        <row r="14">
          <cell r="D14">
            <v>62680</v>
          </cell>
          <cell r="E14">
            <v>4817745459.2985935</v>
          </cell>
          <cell r="F14">
            <v>17377505862.295513</v>
          </cell>
        </row>
        <row r="15">
          <cell r="B15" t="str">
            <v>ENA-CANADA EAST</v>
          </cell>
          <cell r="C15" t="str">
            <v>EOL</v>
          </cell>
          <cell r="D15">
            <v>6392</v>
          </cell>
          <cell r="E15">
            <v>591415872.01099992</v>
          </cell>
          <cell r="F15">
            <v>2939330695.7959948</v>
          </cell>
        </row>
        <row r="16">
          <cell r="C16" t="str">
            <v>OTC</v>
          </cell>
          <cell r="D16">
            <v>2996</v>
          </cell>
          <cell r="E16">
            <v>575164434.51108372</v>
          </cell>
          <cell r="F16">
            <v>2347893577.6003933</v>
          </cell>
        </row>
        <row r="17">
          <cell r="D17">
            <v>9388</v>
          </cell>
          <cell r="E17">
            <v>1166580306.5220838</v>
          </cell>
          <cell r="F17">
            <v>5287224273.3963881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OTC</v>
          </cell>
          <cell r="D19">
            <v>222</v>
          </cell>
          <cell r="E19">
            <v>1720505705.007055</v>
          </cell>
          <cell r="F19">
            <v>7540072215.6600275</v>
          </cell>
        </row>
        <row r="20">
          <cell r="D20">
            <v>223</v>
          </cell>
          <cell r="E20">
            <v>1720515705.007055</v>
          </cell>
          <cell r="F20">
            <v>7540099215.6600275</v>
          </cell>
        </row>
        <row r="21">
          <cell r="B21" t="str">
            <v>TEXAS</v>
          </cell>
          <cell r="C21" t="str">
            <v>EOL</v>
          </cell>
          <cell r="D21">
            <v>7915</v>
          </cell>
          <cell r="E21">
            <v>225076072</v>
          </cell>
          <cell r="F21">
            <v>1065048688.7230428</v>
          </cell>
        </row>
        <row r="22">
          <cell r="C22" t="str">
            <v>OTC</v>
          </cell>
          <cell r="D22">
            <v>8633</v>
          </cell>
          <cell r="E22">
            <v>2207139788.405118</v>
          </cell>
          <cell r="F22">
            <v>8784423034.6045914</v>
          </cell>
        </row>
        <row r="23">
          <cell r="D23">
            <v>16548</v>
          </cell>
          <cell r="E23">
            <v>2432215860.405118</v>
          </cell>
          <cell r="F23">
            <v>9849471723.3276348</v>
          </cell>
        </row>
        <row r="24">
          <cell r="B24" t="str">
            <v>WEST</v>
          </cell>
          <cell r="C24" t="str">
            <v>EOL</v>
          </cell>
          <cell r="D24">
            <v>46602</v>
          </cell>
          <cell r="E24">
            <v>557413106</v>
          </cell>
          <cell r="F24">
            <v>3702343586.3149686</v>
          </cell>
        </row>
        <row r="25">
          <cell r="C25" t="str">
            <v>OTC</v>
          </cell>
          <cell r="D25">
            <v>12768</v>
          </cell>
          <cell r="E25">
            <v>2542721149.1729994</v>
          </cell>
          <cell r="F25">
            <v>13772575674.788359</v>
          </cell>
        </row>
        <row r="26">
          <cell r="D26">
            <v>59370</v>
          </cell>
          <cell r="E26">
            <v>3100134255.1729994</v>
          </cell>
          <cell r="F26">
            <v>17474919261.103329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activeCell="A4" sqref="A4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Sum of DEALS</v>
      </c>
      <c r="E9" s="13" t="s">
        <v>5</v>
      </c>
      <c r="F9" s="13" t="str">
        <f>'[1]PHYSICAL+FINANCIAL PIVOT '!E5</f>
        <v>Sum of VOLUME2</v>
      </c>
      <c r="G9" s="13" t="s">
        <v>6</v>
      </c>
      <c r="H9" s="14" t="str">
        <f>'[1]PHYSICAL+FINANCIAL PIVOT '!F5</f>
        <v>Sum of VALUE</v>
      </c>
      <c r="I9" s="13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97348</v>
      </c>
      <c r="E11" s="24">
        <f>(D11/D13)*100</f>
        <v>82.713500378102353</v>
      </c>
      <c r="F11" s="23">
        <f>'[1]PHYSICAL+FINANCIAL PIVOT '!E6</f>
        <v>10249951930.5</v>
      </c>
      <c r="G11" s="24">
        <f>(F11/F13)*100</f>
        <v>62.054261651554945</v>
      </c>
      <c r="H11" s="23">
        <f>'[1]PHYSICAL+FINANCIAL PIVOT '!F6</f>
        <v>10267370726.307972</v>
      </c>
      <c r="I11" s="24">
        <f>(H11/H13)*100</f>
        <v>30.63702674811195</v>
      </c>
      <c r="J11" s="8"/>
    </row>
    <row r="12" spans="1:10" x14ac:dyDescent="0.2">
      <c r="A12" s="25"/>
      <c r="B12" s="26" t="str">
        <f>'[1]PHYSICAL+FINANCIAL PIVOT '!C7</f>
        <v>OTC</v>
      </c>
      <c r="C12" s="26"/>
      <c r="D12" s="27">
        <f>'[1]PHYSICAL+FINANCIAL PIVOT '!D7</f>
        <v>20345</v>
      </c>
      <c r="E12" s="28">
        <f>(D12/D13)*100</f>
        <v>17.286499621897651</v>
      </c>
      <c r="F12" s="27">
        <f>'[1]PHYSICAL+FINANCIAL PIVOT '!E7</f>
        <v>6267772489.5490103</v>
      </c>
      <c r="G12" s="28">
        <f>(F12/F13)*100</f>
        <v>37.945738348445055</v>
      </c>
      <c r="H12" s="27">
        <f>'[1]PHYSICAL+FINANCIAL PIVOT '!F7</f>
        <v>23245576893.325886</v>
      </c>
      <c r="I12" s="28">
        <f>(H12/H13)*100</f>
        <v>69.36297325188805</v>
      </c>
      <c r="J12" s="8"/>
    </row>
    <row r="13" spans="1:10" x14ac:dyDescent="0.2">
      <c r="A13" s="4"/>
      <c r="B13" s="4" t="s">
        <v>8</v>
      </c>
      <c r="C13" s="4"/>
      <c r="D13" s="29">
        <f>'[1]PHYSICAL+FINANCIAL PIVOT '!D8</f>
        <v>117693</v>
      </c>
      <c r="E13" s="30"/>
      <c r="F13" s="29">
        <f>'[1]PHYSICAL+FINANCIAL PIVOT '!E8</f>
        <v>16517724420.049011</v>
      </c>
      <c r="G13" s="30"/>
      <c r="H13" s="29">
        <f>'[1]PHYSICAL+FINANCIAL PIVOT '!F8</f>
        <v>33512947619.633858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85681</v>
      </c>
      <c r="E15" s="24">
        <f>(D15/D17)*100</f>
        <v>71.126403958061815</v>
      </c>
      <c r="F15" s="23">
        <f>'[1]PHYSICAL+FINANCIAL PIVOT '!E9</f>
        <v>7623383211.6000996</v>
      </c>
      <c r="G15" s="24">
        <f>(F15/F17)*100</f>
        <v>43.854333928815265</v>
      </c>
      <c r="H15" s="23">
        <f>'[1]PHYSICAL+FINANCIAL PIVOT '!F9</f>
        <v>14274966744.390724</v>
      </c>
      <c r="I15" s="24">
        <f>(H15/H17)*100</f>
        <v>38.745331090952533</v>
      </c>
      <c r="J15" s="6"/>
    </row>
    <row r="16" spans="1:10" x14ac:dyDescent="0.2">
      <c r="A16" s="25"/>
      <c r="B16" s="26" t="str">
        <f>'[1]PHYSICAL+FINANCIAL PIVOT '!C10</f>
        <v>OTC</v>
      </c>
      <c r="C16" s="26"/>
      <c r="D16" s="27">
        <f>'[1]PHYSICAL+FINANCIAL PIVOT '!D10</f>
        <v>34782</v>
      </c>
      <c r="E16" s="28">
        <f>(D16/D17)*100</f>
        <v>28.873596041938189</v>
      </c>
      <c r="F16" s="27">
        <f>'[1]PHYSICAL+FINANCIAL PIVOT '!E10</f>
        <v>9760037145.3809052</v>
      </c>
      <c r="G16" s="28">
        <f>(F16/F17)*100</f>
        <v>56.145666071184742</v>
      </c>
      <c r="H16" s="27">
        <f>'[1]PHYSICAL+FINANCIAL PIVOT '!F10</f>
        <v>22568096258.17086</v>
      </c>
      <c r="I16" s="28">
        <f>(H16/H17)*100</f>
        <v>61.25466890904746</v>
      </c>
      <c r="J16" s="36"/>
    </row>
    <row r="17" spans="1:10" x14ac:dyDescent="0.2">
      <c r="A17" s="4"/>
      <c r="B17" s="4" t="s">
        <v>8</v>
      </c>
      <c r="C17" s="4"/>
      <c r="D17" s="29">
        <f>'[1]PHYSICAL+FINANCIAL PIVOT '!D11</f>
        <v>120463</v>
      </c>
      <c r="E17" s="30"/>
      <c r="F17" s="29">
        <f>'[1]PHYSICAL+FINANCIAL PIVOT '!E11</f>
        <v>17383420356.981003</v>
      </c>
      <c r="G17" s="30"/>
      <c r="H17" s="29">
        <f>'[1]PHYSICAL+FINANCIAL PIVOT '!F11</f>
        <v>36843063002.561584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49967</v>
      </c>
      <c r="E19" s="24">
        <f>(D19/D21)*100</f>
        <v>70.086824793457978</v>
      </c>
      <c r="F19" s="23">
        <f>'[1]PHYSICAL+FINANCIAL PIVOT '!E12</f>
        <v>5447226393.0001888</v>
      </c>
      <c r="G19" s="24">
        <f>(F19/F21)*100</f>
        <v>49.153013069816666</v>
      </c>
      <c r="H19" s="23">
        <f>'[1]PHYSICAL+FINANCIAL PIVOT '!F12</f>
        <v>14987180741.555456</v>
      </c>
      <c r="I19" s="24">
        <f>(H19/H21)*100</f>
        <v>53.046022386186365</v>
      </c>
      <c r="J19" s="8"/>
    </row>
    <row r="20" spans="1:10" x14ac:dyDescent="0.2">
      <c r="A20" s="25"/>
      <c r="B20" s="26" t="str">
        <f>'[1]PHYSICAL+FINANCIAL PIVOT '!C13</f>
        <v>OTC</v>
      </c>
      <c r="C20" s="26"/>
      <c r="D20" s="27">
        <f>'[1]PHYSICAL+FINANCIAL PIVOT '!D13</f>
        <v>21326</v>
      </c>
      <c r="E20" s="28">
        <f>(D20/D21)*100</f>
        <v>29.913175206542014</v>
      </c>
      <c r="F20" s="27">
        <f>'[1]PHYSICAL+FINANCIAL PIVOT '!E13</f>
        <v>5634955660.138607</v>
      </c>
      <c r="G20" s="28">
        <f>(F20/F21)*100</f>
        <v>50.846986930183334</v>
      </c>
      <c r="H20" s="27">
        <f>'[1]PHYSICAL+FINANCIAL PIVOT '!F13</f>
        <v>13265985221.474874</v>
      </c>
      <c r="I20" s="28">
        <f>(H20/H21)*100</f>
        <v>46.953977613813635</v>
      </c>
      <c r="J20" s="6"/>
    </row>
    <row r="21" spans="1:10" x14ac:dyDescent="0.2">
      <c r="A21" s="4"/>
      <c r="B21" s="4" t="s">
        <v>8</v>
      </c>
      <c r="C21" s="4"/>
      <c r="D21" s="29">
        <f>'[1]PHYSICAL+FINANCIAL PIVOT '!D14</f>
        <v>71293</v>
      </c>
      <c r="E21" s="30"/>
      <c r="F21" s="29">
        <f>'[1]PHYSICAL+FINANCIAL PIVOT '!E14</f>
        <v>11082182053.138796</v>
      </c>
      <c r="G21" s="30"/>
      <c r="H21" s="29">
        <f>'[1]PHYSICAL+FINANCIAL PIVOT '!F14</f>
        <v>28253165963.030331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6599</v>
      </c>
      <c r="E23" s="24">
        <f>(D23/D25)*100</f>
        <v>68.461458657537094</v>
      </c>
      <c r="F23" s="23">
        <f>'[1]PHYSICAL+FINANCIAL PIVOT '!E15</f>
        <v>667268705.49100006</v>
      </c>
      <c r="G23" s="24">
        <f>(F23/F25)*100</f>
        <v>53.018925878345449</v>
      </c>
      <c r="H23" s="23">
        <f>'[1]PHYSICAL+FINANCIAL PIVOT '!F15</f>
        <v>3053879979.9023719</v>
      </c>
      <c r="I23" s="24">
        <f>(H23/H25)*100</f>
        <v>56.081431003659091</v>
      </c>
      <c r="J23" s="8"/>
    </row>
    <row r="24" spans="1:10" x14ac:dyDescent="0.2">
      <c r="A24" s="25"/>
      <c r="B24" s="26" t="str">
        <f>'[1]PHYSICAL+FINANCIAL PIVOT '!C16</f>
        <v>OTC</v>
      </c>
      <c r="C24" s="26"/>
      <c r="D24" s="27">
        <f>'[1]PHYSICAL+FINANCIAL PIVOT '!D16</f>
        <v>3040</v>
      </c>
      <c r="E24" s="28">
        <f>(D24/D25)*100</f>
        <v>31.53854134246291</v>
      </c>
      <c r="F24" s="27">
        <f>'[1]PHYSICAL+FINANCIAL PIVOT '!E16</f>
        <v>591279434.51108372</v>
      </c>
      <c r="G24" s="28">
        <f>(F24/F25)*100</f>
        <v>46.981074121654551</v>
      </c>
      <c r="H24" s="27">
        <f>'[1]PHYSICAL+FINANCIAL PIVOT '!F16</f>
        <v>2391558778.0763936</v>
      </c>
      <c r="I24" s="28">
        <f>(H24/H25)*100</f>
        <v>43.918568996340909</v>
      </c>
      <c r="J24" s="8"/>
    </row>
    <row r="25" spans="1:10" x14ac:dyDescent="0.2">
      <c r="A25" s="4"/>
      <c r="B25" s="4" t="s">
        <v>8</v>
      </c>
      <c r="C25" s="4"/>
      <c r="D25" s="29">
        <f>'[1]PHYSICAL+FINANCIAL PIVOT '!D17</f>
        <v>9639</v>
      </c>
      <c r="E25" s="30"/>
      <c r="F25" s="29">
        <f>'[1]PHYSICAL+FINANCIAL PIVOT '!E17</f>
        <v>1258548140.0020838</v>
      </c>
      <c r="G25" s="30"/>
      <c r="H25" s="29">
        <f>'[1]PHYSICAL+FINANCIAL PIVOT '!F17</f>
        <v>5445438757.9787655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18751</v>
      </c>
      <c r="E27" s="24">
        <f>(D27/D29)*100</f>
        <v>83.829577968526465</v>
      </c>
      <c r="F27" s="23">
        <f>'[1]PHYSICAL+FINANCIAL PIVOT '!E18</f>
        <v>3894571154</v>
      </c>
      <c r="G27" s="24">
        <f>(F27/F29)*100</f>
        <v>76.403401751795585</v>
      </c>
      <c r="H27" s="23">
        <f>'[1]PHYSICAL+FINANCIAL PIVOT '!F18</f>
        <v>19911115165.926731</v>
      </c>
      <c r="I27" s="24">
        <f>(H27/H29)*100</f>
        <v>81.299383308923638</v>
      </c>
      <c r="J27" s="8"/>
    </row>
    <row r="28" spans="1:10" x14ac:dyDescent="0.2">
      <c r="A28" s="25"/>
      <c r="B28" s="26" t="str">
        <f>'[1]PHYSICAL+FINANCIAL PIVOT '!C19</f>
        <v>OTC</v>
      </c>
      <c r="C28" s="26"/>
      <c r="D28" s="27">
        <f>'[1]PHYSICAL+FINANCIAL PIVOT '!D19</f>
        <v>3617</v>
      </c>
      <c r="E28" s="28">
        <f>(D28/D29)*100</f>
        <v>16.170422031473532</v>
      </c>
      <c r="F28" s="27">
        <f>'[1]PHYSICAL+FINANCIAL PIVOT '!E19</f>
        <v>1202808104.9130001</v>
      </c>
      <c r="G28" s="28">
        <f>(F28/F29)*100</f>
        <v>23.596598248204415</v>
      </c>
      <c r="H28" s="27">
        <f>'[1]PHYSICAL+FINANCIAL PIVOT '!F19</f>
        <v>4579987171.5509434</v>
      </c>
      <c r="I28" s="28">
        <f>(H28/H29)*100</f>
        <v>18.700616691076362</v>
      </c>
      <c r="J28" s="8"/>
    </row>
    <row r="29" spans="1:10" x14ac:dyDescent="0.2">
      <c r="A29" s="4"/>
      <c r="B29" s="4" t="s">
        <v>8</v>
      </c>
      <c r="C29" s="4"/>
      <c r="D29" s="29">
        <f>'[1]PHYSICAL+FINANCIAL PIVOT '!D20</f>
        <v>22368</v>
      </c>
      <c r="E29" s="30"/>
      <c r="F29" s="29">
        <f>'[1]PHYSICAL+FINANCIAL PIVOT '!E20</f>
        <v>5097379258.9130001</v>
      </c>
      <c r="G29" s="30"/>
      <c r="H29" s="29">
        <f>'[1]PHYSICAL+FINANCIAL PIVOT '!F20</f>
        <v>24491102337.477676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96428</v>
      </c>
      <c r="E31" s="24">
        <f>(D31/D33)*100</f>
        <v>68.686293085640614</v>
      </c>
      <c r="F31" s="23">
        <f>'[1]PHYSICAL+FINANCIAL PIVOT '!E21</f>
        <v>34654621412</v>
      </c>
      <c r="G31" s="24">
        <f>(F31/F33)*100</f>
        <v>36.062328614795057</v>
      </c>
      <c r="H31" s="23">
        <f>'[1]PHYSICAL+FINANCIAL PIVOT '!F21</f>
        <v>164480784545.36633</v>
      </c>
      <c r="I31" s="24">
        <f>(H31/H33)*100</f>
        <v>39.155321951375555</v>
      </c>
      <c r="J31" s="15"/>
    </row>
    <row r="32" spans="1:10" x14ac:dyDescent="0.2">
      <c r="A32" s="25"/>
      <c r="B32" s="26" t="str">
        <f>'[1]PHYSICAL+FINANCIAL PIVOT '!C22</f>
        <v>OTC</v>
      </c>
      <c r="C32" s="26"/>
      <c r="D32" s="27">
        <f>'[1]PHYSICAL+FINANCIAL PIVOT '!D22</f>
        <v>43961</v>
      </c>
      <c r="E32" s="28">
        <f>(D32/D33)*100</f>
        <v>31.313706914359386</v>
      </c>
      <c r="F32" s="27">
        <f>'[1]PHYSICAL+FINANCIAL PIVOT '!E22</f>
        <v>61441839196.987053</v>
      </c>
      <c r="G32" s="28">
        <f>(F32/F33)*100</f>
        <v>63.937671385204943</v>
      </c>
      <c r="H32" s="27">
        <f>'[1]PHYSICAL+FINANCIAL PIVOT '!F22</f>
        <v>255591829720.51636</v>
      </c>
      <c r="I32" s="28">
        <f>(H32/H33)*100</f>
        <v>60.844678048624445</v>
      </c>
      <c r="J32" s="8"/>
    </row>
    <row r="33" spans="1:10" x14ac:dyDescent="0.2">
      <c r="A33" s="4"/>
      <c r="B33" s="4" t="s">
        <v>8</v>
      </c>
      <c r="C33" s="4"/>
      <c r="D33" s="29">
        <f>'[1]PHYSICAL+FINANCIAL PIVOT '!D23</f>
        <v>140389</v>
      </c>
      <c r="E33" s="30"/>
      <c r="F33" s="29">
        <f>'[1]PHYSICAL+FINANCIAL PIVOT '!E23</f>
        <v>96096460608.987061</v>
      </c>
      <c r="G33" s="30"/>
      <c r="H33" s="29">
        <f>'[1]PHYSICAL+FINANCIAL PIVOT '!F23</f>
        <v>420072614265.88269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14025</v>
      </c>
      <c r="E35" s="24">
        <f>(D35/D37)*100</f>
        <v>53.306727480045609</v>
      </c>
      <c r="F35" s="23">
        <f>'[1]PHYSICAL+FINANCIAL PIVOT '!E24</f>
        <v>2355129582</v>
      </c>
      <c r="G35" s="24">
        <f>(F35/F37)*100</f>
        <v>31.44924780632703</v>
      </c>
      <c r="H35" s="23">
        <f>'[1]PHYSICAL+FINANCIAL PIVOT '!F24</f>
        <v>4040295955.6106429</v>
      </c>
      <c r="I35" s="24">
        <f>(H35/H37)*100</f>
        <v>27.555317002062964</v>
      </c>
      <c r="J35" s="8"/>
    </row>
    <row r="36" spans="1:10" x14ac:dyDescent="0.2">
      <c r="A36" s="25"/>
      <c r="B36" s="26" t="str">
        <f>'[1]PHYSICAL+FINANCIAL PIVOT '!C25</f>
        <v>OTC</v>
      </c>
      <c r="C36" s="26"/>
      <c r="D36" s="27">
        <f>'[1]PHYSICAL+FINANCIAL PIVOT '!D25</f>
        <v>12285</v>
      </c>
      <c r="E36" s="28">
        <f>(D36/D37)*100</f>
        <v>46.693272519954391</v>
      </c>
      <c r="F36" s="27">
        <f>'[1]PHYSICAL+FINANCIAL PIVOT '!E25</f>
        <v>5133537862.4601173</v>
      </c>
      <c r="G36" s="28">
        <f>(F36/F37)*100</f>
        <v>68.550752193672963</v>
      </c>
      <c r="H36" s="27">
        <f>'[1]PHYSICAL+FINANCIAL PIVOT '!F25</f>
        <v>10622195335.301239</v>
      </c>
      <c r="I36" s="28">
        <f>(H36/H37)*100</f>
        <v>72.444682997937036</v>
      </c>
      <c r="J36" s="6"/>
    </row>
    <row r="37" spans="1:10" x14ac:dyDescent="0.2">
      <c r="A37" s="4"/>
      <c r="B37" s="4" t="s">
        <v>8</v>
      </c>
      <c r="C37" s="4"/>
      <c r="D37" s="29">
        <f>'[1]PHYSICAL+FINANCIAL PIVOT '!D26</f>
        <v>26310</v>
      </c>
      <c r="E37" s="30"/>
      <c r="F37" s="29">
        <f>'[1]PHYSICAL+FINANCIAL PIVOT '!E26</f>
        <v>7488667444.4601173</v>
      </c>
      <c r="G37" s="30"/>
      <c r="H37" s="29">
        <f>'[1]PHYSICAL+FINANCIAL PIVOT '!F26</f>
        <v>14662491290.911882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75292</v>
      </c>
      <c r="E39" s="24">
        <f>(D39/D41)*100</f>
        <v>76.241975008607241</v>
      </c>
      <c r="F39" s="23">
        <f>'[1]PHYSICAL+FINANCIAL PIVOT '!E27</f>
        <v>11903645106</v>
      </c>
      <c r="G39" s="24">
        <f>(F39/F41)*100</f>
        <v>53.899386075670286</v>
      </c>
      <c r="H39" s="23">
        <f>'[1]PHYSICAL+FINANCIAL PIVOT '!F27</f>
        <v>11718858975.444231</v>
      </c>
      <c r="I39" s="24">
        <f>(H39/H41)*100</f>
        <v>37.274217331403293</v>
      </c>
      <c r="J39" s="8"/>
    </row>
    <row r="40" spans="1:10" x14ac:dyDescent="0.2">
      <c r="A40" s="25"/>
      <c r="B40" s="26" t="str">
        <f>'[1]PHYSICAL+FINANCIAL PIVOT '!C28</f>
        <v>OTC</v>
      </c>
      <c r="C40" s="26"/>
      <c r="D40" s="27">
        <f>'[1]PHYSICAL+FINANCIAL PIVOT '!D28</f>
        <v>23462</v>
      </c>
      <c r="E40" s="28">
        <f>(D40/D41)*100</f>
        <v>23.758024991392755</v>
      </c>
      <c r="F40" s="27">
        <f>'[1]PHYSICAL+FINANCIAL PIVOT '!E28</f>
        <v>10181291240.562956</v>
      </c>
      <c r="G40" s="28">
        <f>(F40/F41)*100</f>
        <v>46.100613924329707</v>
      </c>
      <c r="H40" s="27">
        <f>'[1]PHYSICAL+FINANCIAL PIVOT '!F28</f>
        <v>19720725312.140976</v>
      </c>
      <c r="I40" s="28">
        <f>(H40/H41)*100</f>
        <v>62.725782668596707</v>
      </c>
      <c r="J40" s="8"/>
    </row>
    <row r="41" spans="1:10" x14ac:dyDescent="0.2">
      <c r="A41" s="4"/>
      <c r="B41" s="4" t="s">
        <v>8</v>
      </c>
      <c r="C41" s="4"/>
      <c r="D41" s="29">
        <f>'[1]PHYSICAL+FINANCIAL PIVOT '!D29</f>
        <v>98754</v>
      </c>
      <c r="E41" s="30"/>
      <c r="F41" s="29">
        <f>'[1]PHYSICAL+FINANCIAL PIVOT '!E29</f>
        <v>22084936346.562958</v>
      </c>
      <c r="G41" s="30"/>
      <c r="H41" s="29">
        <f>'[1]PHYSICAL+FINANCIAL PIVOT '!F29</f>
        <v>31439584287.585205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444091</v>
      </c>
      <c r="E43" s="24">
        <f>(D43/D45)*100</f>
        <v>73.172584357786747</v>
      </c>
      <c r="F43" s="23">
        <f>SUM(F39,F35,F31,F27,F23,F19,F15,F11)</f>
        <v>76795797494.591278</v>
      </c>
      <c r="G43" s="24">
        <f>(F43/F45)*100</f>
        <v>43.385172085493132</v>
      </c>
      <c r="H43" s="23">
        <f>SUM(H39,H35,H31,H27,H23,H19,H15,H11)</f>
        <v>242734452834.50446</v>
      </c>
      <c r="I43" s="24">
        <f>(H43/H45)*100</f>
        <v>40.814885408867596</v>
      </c>
      <c r="J43" s="36"/>
    </row>
    <row r="44" spans="1:10" x14ac:dyDescent="0.2">
      <c r="A44" s="25"/>
      <c r="B44" s="26" t="s">
        <v>10</v>
      </c>
      <c r="C44" s="26"/>
      <c r="D44" s="27">
        <f>SUM(D40,D36,D32,D28,D24,D20,D16,D12)</f>
        <v>162818</v>
      </c>
      <c r="E44" s="28">
        <f>(D44/D45)*100</f>
        <v>26.827415642213246</v>
      </c>
      <c r="F44" s="27">
        <f>SUM(F40,F36,F32,F28,F24,F20,F16,F12)</f>
        <v>100213521134.50273</v>
      </c>
      <c r="G44" s="28">
        <f>(F44/F45)*100</f>
        <v>56.614827914506883</v>
      </c>
      <c r="H44" s="27">
        <f>SUM(H40,H36,H32,H28,H24,H20,H16,H12)</f>
        <v>351985954690.5575</v>
      </c>
      <c r="I44" s="28">
        <f>(H44/H45)*100</f>
        <v>59.18511459113239</v>
      </c>
      <c r="J44" s="8"/>
    </row>
    <row r="45" spans="1:10" x14ac:dyDescent="0.2">
      <c r="A45" s="4"/>
      <c r="B45" s="4" t="s">
        <v>8</v>
      </c>
      <c r="C45" s="4"/>
      <c r="D45" s="29">
        <f>SUM(D43:D44)</f>
        <v>606909</v>
      </c>
      <c r="E45" s="30"/>
      <c r="F45" s="29">
        <f>SUM(F43:F44)</f>
        <v>177009318629.09399</v>
      </c>
      <c r="G45" s="30"/>
      <c r="H45" s="29">
        <f>SUM(H43:H44)</f>
        <v>594720407525.06201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activeCell="A4" sqref="A4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December 31, 2000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4</v>
      </c>
      <c r="B9" s="11" t="str">
        <f>'[1]FINANCIAL PIVOT'!B5</f>
        <v>REGION</v>
      </c>
      <c r="C9" s="12"/>
      <c r="D9" s="13" t="str">
        <f>'[1]FINANCIAL PIVOT'!D5</f>
        <v>Sum of DEALS</v>
      </c>
      <c r="E9" s="13" t="s">
        <v>5</v>
      </c>
      <c r="F9" s="13" t="str">
        <f>'[1]FINANCIAL PIVOT'!E5</f>
        <v>Sum of VOLUME2</v>
      </c>
      <c r="G9" s="13" t="s">
        <v>6</v>
      </c>
      <c r="H9" s="14" t="str">
        <f>'[1]FINANCIAL PIVOT'!F5</f>
        <v>Sum of VALUE</v>
      </c>
      <c r="I9" s="14" t="s">
        <v>7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12661</v>
      </c>
      <c r="E11" s="24">
        <f>(D11/D13)*100</f>
        <v>78.28479564706609</v>
      </c>
      <c r="F11" s="23">
        <f>'[1]FINANCIAL PIVOT'!E6</f>
        <v>9265440632.5</v>
      </c>
      <c r="G11" s="24">
        <f>(F11/F13)*100</f>
        <v>78.928500151563995</v>
      </c>
      <c r="H11" s="23">
        <f>'[1]FINANCIAL PIVOT'!F6</f>
        <v>5968504899.1766081</v>
      </c>
      <c r="I11" s="24">
        <f>(H11/H13)*100</f>
        <v>71.950101139686339</v>
      </c>
    </row>
    <row r="12" spans="1:9" x14ac:dyDescent="0.2">
      <c r="A12" s="25"/>
      <c r="B12" s="26" t="str">
        <f>'[1]FINANCIAL PIVOT'!C7</f>
        <v>OTC</v>
      </c>
      <c r="C12" s="26"/>
      <c r="D12" s="27">
        <f>'[1]FINANCIAL PIVOT'!D7</f>
        <v>3512</v>
      </c>
      <c r="E12" s="28">
        <f>(D12/D13)*100</f>
        <v>21.715204352933902</v>
      </c>
      <c r="F12" s="27">
        <f>'[1]FINANCIAL PIVOT'!E7</f>
        <v>2473589774.3972001</v>
      </c>
      <c r="G12" s="28">
        <f>(F12/F13)*100</f>
        <v>21.071499848436005</v>
      </c>
      <c r="H12" s="27">
        <f>'[1]FINANCIAL PIVOT'!F7</f>
        <v>2326834238.136281</v>
      </c>
      <c r="I12" s="28">
        <f>(H12/H13)*100</f>
        <v>28.049898860313661</v>
      </c>
    </row>
    <row r="13" spans="1:9" x14ac:dyDescent="0.2">
      <c r="A13" s="4"/>
      <c r="B13" s="4" t="s">
        <v>8</v>
      </c>
      <c r="C13" s="4"/>
      <c r="D13" s="29">
        <f>'[1]FINANCIAL PIVOT'!D8</f>
        <v>16173</v>
      </c>
      <c r="E13" s="30"/>
      <c r="F13" s="29">
        <f>'[1]FINANCIAL PIVOT'!E8</f>
        <v>11739030406.8972</v>
      </c>
      <c r="G13" s="30"/>
      <c r="H13" s="29">
        <f>'[1]FINANCIAL PIVOT'!F8</f>
        <v>8295339137.3128891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15531</v>
      </c>
      <c r="E15" s="24">
        <f>(D15/D17)*100</f>
        <v>76.783507193355419</v>
      </c>
      <c r="F15" s="23">
        <f>'[1]FINANCIAL PIVOT'!E9</f>
        <v>6005912316.5980997</v>
      </c>
      <c r="G15" s="24">
        <f>(F15/F17)*100</f>
        <v>53.731146542042296</v>
      </c>
      <c r="H15" s="23">
        <f>'[1]FINANCIAL PIVOT'!F9</f>
        <v>6121402043.0477724</v>
      </c>
      <c r="I15" s="24">
        <f>(H15/H17)*100</f>
        <v>65.826746994929465</v>
      </c>
    </row>
    <row r="16" spans="1:9" x14ac:dyDescent="0.2">
      <c r="A16" s="25"/>
      <c r="B16" s="26" t="str">
        <f>'[1]FINANCIAL PIVOT'!C10</f>
        <v>OTC</v>
      </c>
      <c r="C16" s="26"/>
      <c r="D16" s="27">
        <f>'[1]FINANCIAL PIVOT'!D10</f>
        <v>4696</v>
      </c>
      <c r="E16" s="28">
        <f>(D16/D17)*100</f>
        <v>23.216492806644585</v>
      </c>
      <c r="F16" s="27">
        <f>'[1]FINANCIAL PIVOT'!E10</f>
        <v>5171798756.25</v>
      </c>
      <c r="G16" s="28">
        <f>(F16/F17)*100</f>
        <v>46.268853457957718</v>
      </c>
      <c r="H16" s="27">
        <f>'[1]FINANCIAL PIVOT'!F10</f>
        <v>3177860524.9768867</v>
      </c>
      <c r="I16" s="28">
        <f>(H16/H17)*100</f>
        <v>34.173253005070542</v>
      </c>
    </row>
    <row r="17" spans="1:9" x14ac:dyDescent="0.2">
      <c r="A17" s="4"/>
      <c r="B17" s="4" t="s">
        <v>8</v>
      </c>
      <c r="C17" s="4"/>
      <c r="D17" s="29">
        <f>'[1]FINANCIAL PIVOT'!D11</f>
        <v>20227</v>
      </c>
      <c r="E17" s="30"/>
      <c r="F17" s="29">
        <f>'[1]FINANCIAL PIVOT'!E11</f>
        <v>11177711072.848099</v>
      </c>
      <c r="G17" s="30"/>
      <c r="H17" s="29">
        <f>'[1]FINANCIAL PIVOT'!F11</f>
        <v>9299262568.0246582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4992</v>
      </c>
      <c r="E19" s="24">
        <f>(D19/D21)*100</f>
        <v>57.958899338209676</v>
      </c>
      <c r="F19" s="23">
        <f>'[1]FINANCIAL PIVOT'!E12</f>
        <v>2813343243.4443712</v>
      </c>
      <c r="G19" s="24">
        <f>(F19/F21)*100</f>
        <v>44.909756868011435</v>
      </c>
      <c r="H19" s="23">
        <f>'[1]FINANCIAL PIVOT'!F12</f>
        <v>6114446429.4700518</v>
      </c>
      <c r="I19" s="24">
        <f>(H19/H21)*100</f>
        <v>56.221382176672897</v>
      </c>
    </row>
    <row r="20" spans="1:9" x14ac:dyDescent="0.2">
      <c r="A20" s="25"/>
      <c r="B20" s="26" t="str">
        <f>'[1]FINANCIAL PIVOT'!C13</f>
        <v>OTC</v>
      </c>
      <c r="C20" s="26"/>
      <c r="D20" s="27">
        <f>'[1]FINANCIAL PIVOT'!D13</f>
        <v>3621</v>
      </c>
      <c r="E20" s="28">
        <f>(D20/D21)*100</f>
        <v>42.041100661790317</v>
      </c>
      <c r="F20" s="27">
        <f>'[1]FINANCIAL PIVOT'!E13</f>
        <v>3451093350.3958287</v>
      </c>
      <c r="G20" s="28">
        <f>(F20/F21)*100</f>
        <v>55.090243131988558</v>
      </c>
      <c r="H20" s="27">
        <f>'[1]FINANCIAL PIVOT'!F13</f>
        <v>4761213671.2647705</v>
      </c>
      <c r="I20" s="28">
        <f>(H20/H21)*100</f>
        <v>43.778617823327117</v>
      </c>
    </row>
    <row r="21" spans="1:9" x14ac:dyDescent="0.2">
      <c r="A21" s="4"/>
      <c r="B21" s="4" t="s">
        <v>8</v>
      </c>
      <c r="C21" s="4"/>
      <c r="D21" s="29">
        <f>'[1]FINANCIAL PIVOT'!D14</f>
        <v>8613</v>
      </c>
      <c r="E21" s="30"/>
      <c r="F21" s="29">
        <f>'[1]FINANCIAL PIVOT'!E14</f>
        <v>6264436593.8402004</v>
      </c>
      <c r="G21" s="30"/>
      <c r="H21" s="29">
        <f>'[1]FINANCIAL PIVOT'!F14</f>
        <v>10875660100.734821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207</v>
      </c>
      <c r="E23" s="24">
        <f>(D23/D25)*100</f>
        <v>82.470119521912352</v>
      </c>
      <c r="F23" s="23">
        <f>'[1]FINANCIAL PIVOT'!E15</f>
        <v>75852833.480000004</v>
      </c>
      <c r="G23" s="24">
        <f>(F23/F25)*100</f>
        <v>82.477569178027352</v>
      </c>
      <c r="H23" s="23">
        <f>'[1]FINANCIAL PIVOT'!F15</f>
        <v>114549284.10637718</v>
      </c>
      <c r="I23" s="24">
        <f>(H23/H25)*100</f>
        <v>72.401262380458633</v>
      </c>
    </row>
    <row r="24" spans="1:9" x14ac:dyDescent="0.2">
      <c r="A24" s="25"/>
      <c r="B24" s="26" t="str">
        <f>'[1]FINANCIAL PIVOT'!C16</f>
        <v>OTC</v>
      </c>
      <c r="C24" s="26"/>
      <c r="D24" s="27">
        <f>'[1]FINANCIAL PIVOT'!D16</f>
        <v>44</v>
      </c>
      <c r="E24" s="28">
        <f>(D24/D25)*100</f>
        <v>17.529880478087652</v>
      </c>
      <c r="F24" s="27">
        <f>'[1]FINANCIAL PIVOT'!E16</f>
        <v>16115000</v>
      </c>
      <c r="G24" s="28">
        <f>(F24/F25)*100</f>
        <v>17.522430821972648</v>
      </c>
      <c r="H24" s="27">
        <f>'[1]FINANCIAL PIVOT'!F16</f>
        <v>43665200.475999996</v>
      </c>
      <c r="I24" s="28">
        <f>(H24/H25)*100</f>
        <v>27.598737619541357</v>
      </c>
    </row>
    <row r="25" spans="1:9" x14ac:dyDescent="0.2">
      <c r="A25" s="4"/>
      <c r="B25" s="4" t="s">
        <v>8</v>
      </c>
      <c r="C25" s="4"/>
      <c r="D25" s="29">
        <f>'[1]FINANCIAL PIVOT'!D17</f>
        <v>251</v>
      </c>
      <c r="E25" s="30"/>
      <c r="F25" s="29">
        <f>'[1]FINANCIAL PIVOT'!E17</f>
        <v>91967833.480000004</v>
      </c>
      <c r="G25" s="30"/>
      <c r="H25" s="29">
        <f>'[1]FINANCIAL PIVOT'!F17</f>
        <v>158214484.5823772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18751</v>
      </c>
      <c r="E27" s="24">
        <f>(D27/D29)*100</f>
        <v>83.829577968526465</v>
      </c>
      <c r="F27" s="23">
        <f>'[1]FINANCIAL PIVOT'!E18</f>
        <v>3894571154</v>
      </c>
      <c r="G27" s="24">
        <f>(F27/F29)*100</f>
        <v>76.403401751795585</v>
      </c>
      <c r="H27" s="23">
        <f>'[1]FINANCIAL PIVOT'!F18</f>
        <v>19911115165.926731</v>
      </c>
      <c r="I27" s="24">
        <f>(H27/H29)*100</f>
        <v>81.299383308923638</v>
      </c>
    </row>
    <row r="28" spans="1:9" x14ac:dyDescent="0.2">
      <c r="A28" s="25"/>
      <c r="B28" s="26" t="str">
        <f>'[1]FINANCIAL PIVOT'!C19</f>
        <v>OTC</v>
      </c>
      <c r="C28" s="26"/>
      <c r="D28" s="27">
        <f>'[1]FINANCIAL PIVOT'!D19</f>
        <v>3617</v>
      </c>
      <c r="E28" s="28">
        <f>(D28/D29)*100</f>
        <v>16.170422031473532</v>
      </c>
      <c r="F28" s="27">
        <f>'[1]FINANCIAL PIVOT'!E19</f>
        <v>1202808104.9130001</v>
      </c>
      <c r="G28" s="28">
        <f>(F28/F29)*100</f>
        <v>23.596598248204415</v>
      </c>
      <c r="H28" s="27">
        <f>'[1]FINANCIAL PIVOT'!F19</f>
        <v>4579987171.5509443</v>
      </c>
      <c r="I28" s="28">
        <f>(H28/H29)*100</f>
        <v>18.700616691076366</v>
      </c>
    </row>
    <row r="29" spans="1:9" x14ac:dyDescent="0.2">
      <c r="A29" s="4"/>
      <c r="B29" s="4" t="s">
        <v>8</v>
      </c>
      <c r="C29" s="4"/>
      <c r="D29" s="29">
        <f>'[1]FINANCIAL PIVOT'!D20</f>
        <v>22368</v>
      </c>
      <c r="E29" s="30"/>
      <c r="F29" s="29">
        <f>'[1]FINANCIAL PIVOT'!E20</f>
        <v>5097379258.9130001</v>
      </c>
      <c r="G29" s="30"/>
      <c r="H29" s="29">
        <f>'[1]FINANCIAL PIVOT'!F20</f>
        <v>24491102337.477676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96427</v>
      </c>
      <c r="E31" s="24">
        <f>(D31/D33)*100</f>
        <v>68.794857526076228</v>
      </c>
      <c r="F31" s="23">
        <f>'[1]FINANCIAL PIVOT'!E21</f>
        <v>34654611412</v>
      </c>
      <c r="G31" s="24">
        <f>(F31/F33)*100</f>
        <v>36.71975040595175</v>
      </c>
      <c r="H31" s="23">
        <f>'[1]FINANCIAL PIVOT'!F21</f>
        <v>164480757545.36633</v>
      </c>
      <c r="I31" s="24">
        <f>(H31/H33)*100</f>
        <v>39.870980236634693</v>
      </c>
    </row>
    <row r="32" spans="1:9" x14ac:dyDescent="0.2">
      <c r="A32" s="25"/>
      <c r="B32" s="26" t="str">
        <f>'[1]FINANCIAL PIVOT'!C22</f>
        <v>OTC</v>
      </c>
      <c r="C32" s="26"/>
      <c r="D32" s="27">
        <f>'[1]FINANCIAL PIVOT'!D22</f>
        <v>43739</v>
      </c>
      <c r="E32" s="28">
        <f>(D32/D33)*100</f>
        <v>31.205142473923775</v>
      </c>
      <c r="F32" s="27">
        <f>'[1]FINANCIAL PIVOT'!E22</f>
        <v>59721333491.980003</v>
      </c>
      <c r="G32" s="28">
        <f>(F32/F33)*100</f>
        <v>63.280249594048243</v>
      </c>
      <c r="H32" s="27">
        <f>'[1]FINANCIAL PIVOT'!F22</f>
        <v>248051757504.85635</v>
      </c>
      <c r="I32" s="28">
        <f>(H32/H33)*100</f>
        <v>60.129019763365307</v>
      </c>
    </row>
    <row r="33" spans="1:9" x14ac:dyDescent="0.2">
      <c r="A33" s="4"/>
      <c r="B33" s="4" t="s">
        <v>8</v>
      </c>
      <c r="C33" s="4"/>
      <c r="D33" s="29">
        <f>'[1]FINANCIAL PIVOT'!D23</f>
        <v>140166</v>
      </c>
      <c r="E33" s="30"/>
      <c r="F33" s="29">
        <f>'[1]FINANCIAL PIVOT'!E23</f>
        <v>94375944903.980011</v>
      </c>
      <c r="G33" s="30"/>
      <c r="H33" s="29">
        <f>'[1]FINANCIAL PIVOT'!F23</f>
        <v>412532515050.22266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6110</v>
      </c>
      <c r="E35" s="24">
        <f>(D35/D37)*100</f>
        <v>62.589633271870518</v>
      </c>
      <c r="F35" s="23">
        <f>'[1]FINANCIAL PIVOT'!E24</f>
        <v>2130053510</v>
      </c>
      <c r="G35" s="24">
        <f>(F35/F37)*100</f>
        <v>42.125460406204709</v>
      </c>
      <c r="H35" s="23">
        <f>'[1]FINANCIAL PIVOT'!F24</f>
        <v>2975247266.8875999</v>
      </c>
      <c r="I35" s="24">
        <f>(H35/H37)*100</f>
        <v>61.816645976798632</v>
      </c>
    </row>
    <row r="36" spans="1:9" x14ac:dyDescent="0.2">
      <c r="A36" s="25"/>
      <c r="B36" s="26" t="str">
        <f>'[1]FINANCIAL PIVOT'!C25</f>
        <v>OTC</v>
      </c>
      <c r="C36" s="26"/>
      <c r="D36" s="27">
        <f>'[1]FINANCIAL PIVOT'!D25</f>
        <v>3652</v>
      </c>
      <c r="E36" s="28">
        <f>(D36/D37)*100</f>
        <v>37.410366728129482</v>
      </c>
      <c r="F36" s="27">
        <f>'[1]FINANCIAL PIVOT'!E25</f>
        <v>2926398074.0550003</v>
      </c>
      <c r="G36" s="28">
        <f>(F36/F37)*100</f>
        <v>57.874539593795291</v>
      </c>
      <c r="H36" s="27">
        <f>'[1]FINANCIAL PIVOT'!F25</f>
        <v>1837772300.6966491</v>
      </c>
      <c r="I36" s="28">
        <f>(H36/H37)*100</f>
        <v>38.183354023201353</v>
      </c>
    </row>
    <row r="37" spans="1:9" x14ac:dyDescent="0.2">
      <c r="A37" s="4"/>
      <c r="B37" s="4" t="s">
        <v>8</v>
      </c>
      <c r="C37" s="4"/>
      <c r="D37" s="29">
        <f>'[1]FINANCIAL PIVOT'!D26</f>
        <v>9762</v>
      </c>
      <c r="E37" s="30"/>
      <c r="F37" s="29">
        <f>'[1]FINANCIAL PIVOT'!E26</f>
        <v>5056451584.0550003</v>
      </c>
      <c r="G37" s="30"/>
      <c r="H37" s="29">
        <f>'[1]FINANCIAL PIVOT'!F26</f>
        <v>4813019567.5842495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28690</v>
      </c>
      <c r="E39" s="24">
        <f>(D39/D41)*100</f>
        <v>72.846841356896192</v>
      </c>
      <c r="F39" s="23">
        <f>'[1]FINANCIAL PIVOT'!E27</f>
        <v>11346232000</v>
      </c>
      <c r="G39" s="24">
        <f>(F39/F41)*100</f>
        <v>59.764815800454294</v>
      </c>
      <c r="H39" s="23">
        <f>'[1]FINANCIAL PIVOT'!F27</f>
        <v>8016515389.129261</v>
      </c>
      <c r="I39" s="24">
        <f>(H39/H41)*100</f>
        <v>57.405712016200525</v>
      </c>
    </row>
    <row r="40" spans="1:9" x14ac:dyDescent="0.2">
      <c r="A40" s="25"/>
      <c r="B40" s="26" t="str">
        <f>'[1]FINANCIAL PIVOT'!C28</f>
        <v>OTC</v>
      </c>
      <c r="C40" s="26"/>
      <c r="D40" s="27">
        <f>'[1]FINANCIAL PIVOT'!D28</f>
        <v>10694</v>
      </c>
      <c r="E40" s="28">
        <f>(D40/D41)*100</f>
        <v>27.153158643103797</v>
      </c>
      <c r="F40" s="27">
        <f>'[1]FINANCIAL PIVOT'!E28</f>
        <v>7638570091.3899555</v>
      </c>
      <c r="G40" s="28">
        <f>(F40/F41)*100</f>
        <v>40.235184199545714</v>
      </c>
      <c r="H40" s="27">
        <f>'[1]FINANCIAL PIVOT'!F28</f>
        <v>5948149637.3526182</v>
      </c>
      <c r="I40" s="28">
        <f>(H40/H41)*100</f>
        <v>42.594287983799468</v>
      </c>
    </row>
    <row r="41" spans="1:9" x14ac:dyDescent="0.2">
      <c r="A41" s="4"/>
      <c r="B41" s="4" t="s">
        <v>8</v>
      </c>
      <c r="C41" s="4"/>
      <c r="D41" s="29">
        <f>'[1]FINANCIAL PIVOT'!D29</f>
        <v>39384</v>
      </c>
      <c r="E41" s="30"/>
      <c r="F41" s="29">
        <f>'[1]FINANCIAL PIVOT'!E29</f>
        <v>18984802091.389954</v>
      </c>
      <c r="G41" s="30"/>
      <c r="H41" s="29">
        <f>'[1]FINANCIAL PIVOT'!F29</f>
        <v>13964665026.48188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8</v>
      </c>
      <c r="B43" s="22" t="s">
        <v>9</v>
      </c>
      <c r="C43" s="22"/>
      <c r="D43" s="23">
        <f>SUM(D39,D35,D31,D27,D23,D19,D15,D11)</f>
        <v>183369</v>
      </c>
      <c r="E43" s="24">
        <f>(D43/D45)*100</f>
        <v>71.36535587521017</v>
      </c>
      <c r="F43" s="23">
        <f>SUM(F39,F35,F31,F27,F23,F19,F15,F11)</f>
        <v>70186017102.022476</v>
      </c>
      <c r="G43" s="24">
        <f>(F43/F45)*100</f>
        <v>45.936947931089257</v>
      </c>
      <c r="H43" s="23">
        <f>SUM(H39,H35,H31,H27,H23,H19,H15,H11)</f>
        <v>213702538023.11072</v>
      </c>
      <c r="I43" s="24">
        <f>(H43/H45)*100</f>
        <v>44.114244748788778</v>
      </c>
    </row>
    <row r="44" spans="1:9" x14ac:dyDescent="0.2">
      <c r="A44" s="25"/>
      <c r="B44" s="26" t="s">
        <v>10</v>
      </c>
      <c r="C44" s="26"/>
      <c r="D44" s="27">
        <f>SUM(D40,D36,D32,D28,D24,D20,D16,D12)</f>
        <v>73575</v>
      </c>
      <c r="E44" s="28">
        <f>(D44/D45)*100</f>
        <v>28.634644124789837</v>
      </c>
      <c r="F44" s="27">
        <f>SUM(F40,F36,F32,F28,F24,F20,F16,F12)</f>
        <v>82601706643.380981</v>
      </c>
      <c r="G44" s="28">
        <f>(F44/F45)*100</f>
        <v>54.063052068910757</v>
      </c>
      <c r="H44" s="27">
        <f>SUM(H40,H36,H32,H28,H24,H20,H16,H12)</f>
        <v>270727240249.31052</v>
      </c>
      <c r="I44" s="28">
        <f>(H44/H45)*100</f>
        <v>55.885755251211208</v>
      </c>
    </row>
    <row r="45" spans="1:9" x14ac:dyDescent="0.2">
      <c r="A45" s="4"/>
      <c r="B45" s="4" t="s">
        <v>8</v>
      </c>
      <c r="C45" s="4"/>
      <c r="D45" s="29">
        <f>SUM(D43:D44)</f>
        <v>256944</v>
      </c>
      <c r="E45" s="30"/>
      <c r="F45" s="29">
        <f>SUM(F43:F44)</f>
        <v>152787723745.40344</v>
      </c>
      <c r="G45" s="30"/>
      <c r="H45" s="29">
        <f>SUM(H43:H44)</f>
        <v>484429778272.42126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activeCell="A4" sqref="A4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December 31, 2000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 PIVOT'!B5</f>
        <v>REGION</v>
      </c>
      <c r="C9" s="12"/>
      <c r="D9" s="13" t="str">
        <f>'[1]PHYSICAL PIVOT'!D5</f>
        <v>Sum of DEALS</v>
      </c>
      <c r="E9" s="13" t="s">
        <v>5</v>
      </c>
      <c r="F9" s="13" t="str">
        <f>'[1]PHYSICAL PIVOT'!E5</f>
        <v>Sum of VOLUME2</v>
      </c>
      <c r="G9" s="13" t="s">
        <v>6</v>
      </c>
      <c r="H9" s="14" t="str">
        <f>'[1]PHYSICAL PIVOT'!F5</f>
        <v>Sum of VALUE</v>
      </c>
      <c r="I9" s="14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84687</v>
      </c>
      <c r="E11" s="24">
        <f>(D11/D13)*100</f>
        <v>83.41903073286052</v>
      </c>
      <c r="F11" s="23">
        <f>'[1]PHYSICAL PIVOT'!E6</f>
        <v>984511298</v>
      </c>
      <c r="G11" s="24">
        <f>(F11/F13)*100</f>
        <v>20.602099554615773</v>
      </c>
      <c r="H11" s="23">
        <f>'[1]PHYSICAL PIVOT'!F6</f>
        <v>4298865827.1313629</v>
      </c>
      <c r="I11" s="24">
        <f>(H11/H13)*100</f>
        <v>17.047079742494699</v>
      </c>
      <c r="J11" s="8"/>
    </row>
    <row r="12" spans="1:10" x14ac:dyDescent="0.2">
      <c r="A12" s="25"/>
      <c r="B12" s="26" t="str">
        <f>'[1]PHYSICAL PIVOT'!C7</f>
        <v>OTC</v>
      </c>
      <c r="C12" s="26"/>
      <c r="D12" s="27">
        <f>'[1]PHYSICAL PIVOT'!D7</f>
        <v>16833</v>
      </c>
      <c r="E12" s="28">
        <f>(D12/D13)*100</f>
        <v>16.58096926713948</v>
      </c>
      <c r="F12" s="27">
        <f>'[1]PHYSICAL PIVOT'!E7</f>
        <v>3794182715.1518116</v>
      </c>
      <c r="G12" s="28">
        <f>(F12/F13)*100</f>
        <v>79.397900445384224</v>
      </c>
      <c r="H12" s="27">
        <f>'[1]PHYSICAL PIVOT'!F7</f>
        <v>20918742655.189606</v>
      </c>
      <c r="I12" s="28">
        <f>(H12/H13)*100</f>
        <v>82.952920257505298</v>
      </c>
      <c r="J12" s="8"/>
    </row>
    <row r="13" spans="1:10" x14ac:dyDescent="0.2">
      <c r="A13" s="4"/>
      <c r="B13" s="4" t="s">
        <v>8</v>
      </c>
      <c r="C13" s="4"/>
      <c r="D13" s="29">
        <f>'[1]PHYSICAL PIVOT'!D8</f>
        <v>101520</v>
      </c>
      <c r="E13" s="30"/>
      <c r="F13" s="29">
        <f>'[1]PHYSICAL PIVOT'!E8</f>
        <v>4778694013.1518116</v>
      </c>
      <c r="G13" s="30"/>
      <c r="H13" s="29">
        <f>'[1]PHYSICAL PIVOT'!F8</f>
        <v>25217608482.320969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70150</v>
      </c>
      <c r="E15" s="24">
        <f>(D15/D17)*100</f>
        <v>69.9848357875414</v>
      </c>
      <c r="F15" s="23">
        <f>'[1]PHYSICAL PIVOT'!E9</f>
        <v>1617470895.0020001</v>
      </c>
      <c r="G15" s="24">
        <f>(F15/F17)*100</f>
        <v>26.064238928137311</v>
      </c>
      <c r="H15" s="23">
        <f>'[1]PHYSICAL PIVOT'!F9</f>
        <v>8153564701.3429518</v>
      </c>
      <c r="I15" s="24">
        <f>(H15/H17)*100</f>
        <v>29.602177523473738</v>
      </c>
      <c r="J15" s="6"/>
    </row>
    <row r="16" spans="1:10" x14ac:dyDescent="0.2">
      <c r="A16" s="25"/>
      <c r="B16" s="26" t="str">
        <f>'[1]PHYSICAL PIVOT'!C10</f>
        <v>OTC</v>
      </c>
      <c r="C16" s="26"/>
      <c r="D16" s="27">
        <f>'[1]PHYSICAL PIVOT'!D10</f>
        <v>30086</v>
      </c>
      <c r="E16" s="28">
        <f>(D16/D17)*100</f>
        <v>30.0151642124586</v>
      </c>
      <c r="F16" s="27">
        <f>'[1]PHYSICAL PIVOT'!E10</f>
        <v>4588238389.1309061</v>
      </c>
      <c r="G16" s="28">
        <f>(F16/F17)*100</f>
        <v>73.9357610718627</v>
      </c>
      <c r="H16" s="27">
        <f>'[1]PHYSICAL PIVOT'!F10</f>
        <v>19390235733.193974</v>
      </c>
      <c r="I16" s="28">
        <f>(H16/H17)*100</f>
        <v>70.397822476526258</v>
      </c>
      <c r="J16" s="36"/>
    </row>
    <row r="17" spans="1:10" x14ac:dyDescent="0.2">
      <c r="A17" s="4"/>
      <c r="B17" s="4" t="s">
        <v>8</v>
      </c>
      <c r="C17" s="4"/>
      <c r="D17" s="29">
        <f>'[1]PHYSICAL PIVOT'!D11</f>
        <v>100236</v>
      </c>
      <c r="E17" s="30"/>
      <c r="F17" s="29">
        <f>'[1]PHYSICAL PIVOT'!E11</f>
        <v>6205709284.132906</v>
      </c>
      <c r="G17" s="30"/>
      <c r="H17" s="29">
        <f>'[1]PHYSICAL PIVOT'!F11</f>
        <v>27543800434.536926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44975</v>
      </c>
      <c r="E19" s="24">
        <f>(D19/D21)*100</f>
        <v>71.753350350989152</v>
      </c>
      <c r="F19" s="23">
        <f>'[1]PHYSICAL PIVOT'!E12</f>
        <v>2633883149.5558157</v>
      </c>
      <c r="G19" s="24">
        <f>(F19/F21)*100</f>
        <v>54.670450562559978</v>
      </c>
      <c r="H19" s="23">
        <f>'[1]PHYSICAL PIVOT'!F12</f>
        <v>8872734312.0854053</v>
      </c>
      <c r="I19" s="24">
        <f>(H19/H21)*100</f>
        <v>51.058732952792951</v>
      </c>
      <c r="J19" s="8"/>
    </row>
    <row r="20" spans="1:10" x14ac:dyDescent="0.2">
      <c r="A20" s="25"/>
      <c r="B20" s="26" t="str">
        <f>'[1]PHYSICAL PIVOT'!C13</f>
        <v>OTC</v>
      </c>
      <c r="C20" s="26"/>
      <c r="D20" s="27">
        <f>'[1]PHYSICAL PIVOT'!D13</f>
        <v>17705</v>
      </c>
      <c r="E20" s="28">
        <f>(D20/D21)*100</f>
        <v>28.246649649010848</v>
      </c>
      <c r="F20" s="27">
        <f>'[1]PHYSICAL PIVOT'!E13</f>
        <v>2183862309.7427778</v>
      </c>
      <c r="G20" s="28">
        <f>(F20/F21)*100</f>
        <v>45.329549437440022</v>
      </c>
      <c r="H20" s="27">
        <f>'[1]PHYSICAL PIVOT'!F13</f>
        <v>8504771550.2101078</v>
      </c>
      <c r="I20" s="28">
        <f>(H20/H21)*100</f>
        <v>48.941267047207056</v>
      </c>
      <c r="J20" s="6"/>
    </row>
    <row r="21" spans="1:10" x14ac:dyDescent="0.2">
      <c r="A21" s="4"/>
      <c r="B21" s="4" t="s">
        <v>8</v>
      </c>
      <c r="C21" s="4"/>
      <c r="D21" s="29">
        <f>'[1]PHYSICAL PIVOT'!D14</f>
        <v>62680</v>
      </c>
      <c r="E21" s="30"/>
      <c r="F21" s="29">
        <f>'[1]PHYSICAL PIVOT'!E14</f>
        <v>4817745459.2985935</v>
      </c>
      <c r="G21" s="30"/>
      <c r="H21" s="29">
        <f>'[1]PHYSICAL PIVOT'!F14</f>
        <v>17377505862.295513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6392</v>
      </c>
      <c r="E23" s="24">
        <f>(D23/D25)*100</f>
        <v>68.086919471665951</v>
      </c>
      <c r="F23" s="23">
        <f>'[1]PHYSICAL PIVOT'!E15</f>
        <v>591415872.01099992</v>
      </c>
      <c r="G23" s="24">
        <f>(F23/F25)*100</f>
        <v>50.696541738663768</v>
      </c>
      <c r="H23" s="23">
        <f>'[1]PHYSICAL PIVOT'!F15</f>
        <v>2939330695.7959948</v>
      </c>
      <c r="I23" s="24">
        <f>(H23/H25)*100</f>
        <v>55.593077649188473</v>
      </c>
      <c r="J23" s="8"/>
    </row>
    <row r="24" spans="1:10" x14ac:dyDescent="0.2">
      <c r="A24" s="25"/>
      <c r="B24" s="26" t="str">
        <f>'[1]PHYSICAL PIVOT'!C16</f>
        <v>OTC</v>
      </c>
      <c r="C24" s="26"/>
      <c r="D24" s="27">
        <f>'[1]PHYSICAL PIVOT'!D16</f>
        <v>2996</v>
      </c>
      <c r="E24" s="28">
        <f>(D24/D25)*100</f>
        <v>31.913080528334042</v>
      </c>
      <c r="F24" s="27">
        <f>'[1]PHYSICAL PIVOT'!E16</f>
        <v>575164434.51108372</v>
      </c>
      <c r="G24" s="28">
        <f>(F24/F25)*100</f>
        <v>49.303458261336218</v>
      </c>
      <c r="H24" s="27">
        <f>'[1]PHYSICAL PIVOT'!F16</f>
        <v>2347893577.6003933</v>
      </c>
      <c r="I24" s="28">
        <f>(H24/H25)*100</f>
        <v>44.406922350811534</v>
      </c>
      <c r="J24" s="8"/>
    </row>
    <row r="25" spans="1:10" x14ac:dyDescent="0.2">
      <c r="A25" s="4"/>
      <c r="B25" s="4" t="s">
        <v>8</v>
      </c>
      <c r="C25" s="4"/>
      <c r="D25" s="29">
        <f>'[1]PHYSICAL PIVOT'!D17</f>
        <v>9388</v>
      </c>
      <c r="E25" s="30"/>
      <c r="F25" s="29">
        <f>'[1]PHYSICAL PIVOT'!E17</f>
        <v>1166580306.5220838</v>
      </c>
      <c r="G25" s="30"/>
      <c r="H25" s="29">
        <f>'[1]PHYSICAL PIVOT'!F17</f>
        <v>5287224273.3963881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0.44843049327354262</v>
      </c>
      <c r="F31" s="23">
        <f>'[1]PHYSICAL PIVOT'!E18</f>
        <v>10000</v>
      </c>
      <c r="G31" s="24">
        <f>(F31/F33)*100</f>
        <v>5.8122108219634038E-4</v>
      </c>
      <c r="H31" s="23">
        <f>'[1]PHYSICAL PIVOT'!F18</f>
        <v>27000</v>
      </c>
      <c r="I31" s="24">
        <f>(H31/H33)*100</f>
        <v>3.5808547378161438E-4</v>
      </c>
      <c r="J31" s="8"/>
    </row>
    <row r="32" spans="1:10" x14ac:dyDescent="0.2">
      <c r="A32" s="25"/>
      <c r="B32" s="26" t="str">
        <f>'[1]PHYSICAL PIVOT'!C19</f>
        <v>OTC</v>
      </c>
      <c r="C32" s="26"/>
      <c r="D32" s="27">
        <f>'[1]PHYSICAL PIVOT'!D19</f>
        <v>222</v>
      </c>
      <c r="E32" s="28">
        <f>(D32/D33)*100</f>
        <v>99.551569506726452</v>
      </c>
      <c r="F32" s="27">
        <f>'[1]PHYSICAL PIVOT'!E19</f>
        <v>1720505705.007055</v>
      </c>
      <c r="G32" s="28">
        <f>(F32/F33)*100</f>
        <v>99.9994187789178</v>
      </c>
      <c r="H32" s="27">
        <f>'[1]PHYSICAL PIVOT'!F19</f>
        <v>7540072215.6600275</v>
      </c>
      <c r="I32" s="28">
        <f>(H32/H33)*100</f>
        <v>99.999641914526222</v>
      </c>
      <c r="J32" s="8"/>
    </row>
    <row r="33" spans="1:10" x14ac:dyDescent="0.2">
      <c r="A33" s="4"/>
      <c r="B33" s="4" t="s">
        <v>8</v>
      </c>
      <c r="C33" s="4"/>
      <c r="D33" s="29">
        <f>'[1]PHYSICAL PIVOT'!D20</f>
        <v>223</v>
      </c>
      <c r="E33" s="30"/>
      <c r="F33" s="29">
        <f>'[1]PHYSICAL PIVOT'!E20</f>
        <v>1720515705.007055</v>
      </c>
      <c r="G33" s="30"/>
      <c r="H33" s="29">
        <f>'[1]PHYSICAL PIVOT'!F20</f>
        <v>7540099215.6600275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7915</v>
      </c>
      <c r="E35" s="24">
        <f>(D35/D37)*100</f>
        <v>47.83055354121344</v>
      </c>
      <c r="F35" s="23">
        <f>'[1]PHYSICAL PIVOT'!E21</f>
        <v>225076072</v>
      </c>
      <c r="G35" s="24">
        <f>(F35/F37)*100</f>
        <v>9.253951331544668</v>
      </c>
      <c r="H35" s="23">
        <f>'[1]PHYSICAL PIVOT'!F21</f>
        <v>1065048688.7230428</v>
      </c>
      <c r="I35" s="24">
        <f>(H35/H37)*100</f>
        <v>10.813256981088292</v>
      </c>
      <c r="J35" s="15"/>
    </row>
    <row r="36" spans="1:10" x14ac:dyDescent="0.2">
      <c r="A36" s="25"/>
      <c r="B36" s="26" t="str">
        <f>'[1]PHYSICAL PIVOT'!C22</f>
        <v>OTC</v>
      </c>
      <c r="C36" s="26"/>
      <c r="D36" s="27">
        <f>'[1]PHYSICAL PIVOT'!D22</f>
        <v>8633</v>
      </c>
      <c r="E36" s="28">
        <f>(D36/D37)*100</f>
        <v>52.16944645878656</v>
      </c>
      <c r="F36" s="27">
        <f>'[1]PHYSICAL PIVOT'!E22</f>
        <v>2207139788.405118</v>
      </c>
      <c r="G36" s="28">
        <f>(F36/F37)*100</f>
        <v>90.74604866845533</v>
      </c>
      <c r="H36" s="27">
        <f>'[1]PHYSICAL PIVOT'!F22</f>
        <v>8784423034.6045914</v>
      </c>
      <c r="I36" s="28">
        <f>(H36/H37)*100</f>
        <v>89.186743018911699</v>
      </c>
      <c r="J36" s="8"/>
    </row>
    <row r="37" spans="1:10" x14ac:dyDescent="0.2">
      <c r="A37" s="4"/>
      <c r="B37" s="4" t="s">
        <v>8</v>
      </c>
      <c r="C37" s="4"/>
      <c r="D37" s="29">
        <f>'[1]PHYSICAL PIVOT'!D23</f>
        <v>16548</v>
      </c>
      <c r="E37" s="30"/>
      <c r="F37" s="29">
        <f>'[1]PHYSICAL PIVOT'!E23</f>
        <v>2432215860.405118</v>
      </c>
      <c r="G37" s="30"/>
      <c r="H37" s="29">
        <f>'[1]PHYSICAL PIVOT'!F23</f>
        <v>9849471723.3276348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46602</v>
      </c>
      <c r="E39" s="24">
        <f>(D39/D41)*100</f>
        <v>78.494188984335523</v>
      </c>
      <c r="F39" s="23">
        <f>'[1]PHYSICAL PIVOT'!E24</f>
        <v>557413106</v>
      </c>
      <c r="G39" s="24">
        <f>(F39/F41)*100</f>
        <v>17.980289242953905</v>
      </c>
      <c r="H39" s="23">
        <f>'[1]PHYSICAL PIVOT'!F24</f>
        <v>3702343586.3149686</v>
      </c>
      <c r="I39" s="24">
        <f>(H39/H41)*100</f>
        <v>21.186613402877665</v>
      </c>
      <c r="J39" s="8"/>
    </row>
    <row r="40" spans="1:10" x14ac:dyDescent="0.2">
      <c r="A40" s="25"/>
      <c r="B40" s="26" t="str">
        <f>'[1]PHYSICAL PIVOT'!C25</f>
        <v>OTC</v>
      </c>
      <c r="C40" s="26"/>
      <c r="D40" s="27">
        <f>'[1]PHYSICAL PIVOT'!D25</f>
        <v>12768</v>
      </c>
      <c r="E40" s="28">
        <f>(D40/D41)*100</f>
        <v>21.505811015664477</v>
      </c>
      <c r="F40" s="27">
        <f>'[1]PHYSICAL PIVOT'!E25</f>
        <v>2542721149.1729994</v>
      </c>
      <c r="G40" s="28">
        <f>(F40/F41)*100</f>
        <v>82.019710757046099</v>
      </c>
      <c r="H40" s="27">
        <f>'[1]PHYSICAL PIVOT'!F25</f>
        <v>13772575674.788359</v>
      </c>
      <c r="I40" s="28">
        <f>(H40/H41)*100</f>
        <v>78.813386597122332</v>
      </c>
      <c r="J40" s="6"/>
    </row>
    <row r="41" spans="1:10" x14ac:dyDescent="0.2">
      <c r="A41" s="4"/>
      <c r="B41" s="4" t="s">
        <v>8</v>
      </c>
      <c r="C41" s="4"/>
      <c r="D41" s="29">
        <f>'[1]PHYSICAL PIVOT'!D26</f>
        <v>59370</v>
      </c>
      <c r="E41" s="30"/>
      <c r="F41" s="29">
        <f>'[1]PHYSICAL PIVOT'!E26</f>
        <v>3100134255.1729994</v>
      </c>
      <c r="G41" s="30"/>
      <c r="H41" s="29">
        <f>'[1]PHYSICAL PIVOT'!F26</f>
        <v>17474919261.103329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260722</v>
      </c>
      <c r="E43" s="24">
        <f>(D43/D45)*100</f>
        <v>74.499449944994495</v>
      </c>
      <c r="F43" s="23">
        <f>SUM(F39,F35,F31,F27,F23,F19,F15,F11)</f>
        <v>6609780392.5688152</v>
      </c>
      <c r="G43" s="24">
        <f>(F43/F45)*100</f>
        <v>27.288790950010739</v>
      </c>
      <c r="H43" s="23">
        <f>SUM(H39,H35,H31,H27,H23,H19,H15,H11)</f>
        <v>29031914811.393726</v>
      </c>
      <c r="I43" s="24">
        <f>(H43/H45)*100</f>
        <v>26.323101978945861</v>
      </c>
      <c r="J43" s="8"/>
    </row>
    <row r="44" spans="1:10" x14ac:dyDescent="0.2">
      <c r="A44" s="25"/>
      <c r="B44" s="26" t="s">
        <v>10</v>
      </c>
      <c r="C44" s="26"/>
      <c r="D44" s="27">
        <f>SUM(D40,D36,D32,D28,D24,D20,D16,D12)</f>
        <v>89243</v>
      </c>
      <c r="E44" s="28">
        <f>(D44/D45)*100</f>
        <v>25.500550055005501</v>
      </c>
      <c r="F44" s="27">
        <f>SUM(F40,F36,F32,F28,F24,F20,F16,F12)</f>
        <v>17611814491.12175</v>
      </c>
      <c r="G44" s="28">
        <f>(F44/F45)*100</f>
        <v>72.71120904998925</v>
      </c>
      <c r="H44" s="27">
        <f>SUM(H40,H36,H32,H28,H24,H20,H16,H12)</f>
        <v>81258714441.247055</v>
      </c>
      <c r="I44" s="28">
        <f>(H44/H45)*100</f>
        <v>73.676898021054143</v>
      </c>
      <c r="J44" s="8"/>
    </row>
    <row r="45" spans="1:10" x14ac:dyDescent="0.2">
      <c r="A45" s="4"/>
      <c r="B45" s="4" t="s">
        <v>8</v>
      </c>
      <c r="C45" s="4"/>
      <c r="D45" s="29">
        <f>SUM(D43:D44)</f>
        <v>349965</v>
      </c>
      <c r="E45" s="30"/>
      <c r="F45" s="29">
        <f>SUM(F43:F44)</f>
        <v>24221594883.690567</v>
      </c>
      <c r="G45" s="30"/>
      <c r="H45" s="29">
        <f>SUM(H43:H44)</f>
        <v>110290629252.64078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Jan Havlíček</cp:lastModifiedBy>
  <dcterms:created xsi:type="dcterms:W3CDTF">2001-01-04T22:46:00Z</dcterms:created>
  <dcterms:modified xsi:type="dcterms:W3CDTF">2023-09-17T00:43:37Z</dcterms:modified>
</cp:coreProperties>
</file>