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282902-CE33-4DA1-B40F-1EAAD0472B1E}" xr6:coauthVersionLast="47" xr6:coauthVersionMax="47" xr10:uidLastSave="{00000000-0000-0000-0000-000000000000}"/>
  <bookViews>
    <workbookView xWindow="-120" yWindow="-120" windowWidth="38640" windowHeight="15720" tabRatio="843" activeTab="5"/>
  </bookViews>
  <sheets>
    <sheet name="VAR-both" sheetId="1" r:id="rId1"/>
    <sheet name="VAR-ENA" sheetId="2" r:id="rId2"/>
    <sheet name="VAR-EES" sheetId="3" r:id="rId3"/>
    <sheet name="Positions-both" sheetId="4" r:id="rId4"/>
    <sheet name="Positions-ENA" sheetId="5" r:id="rId5"/>
    <sheet name="Positions-EES" sheetId="6" r:id="rId6"/>
    <sheet name="Sheet1" sheetId="7" r:id="rId7"/>
    <sheet name="Sheet2" sheetId="8" r:id="rId8"/>
    <sheet name="Nymex Pos" sheetId="9" r:id="rId9"/>
    <sheet name="Quarterly" sheetId="10" r:id="rId10"/>
    <sheet name="NESCO MTM" sheetId="11" r:id="rId11"/>
  </sheets>
  <externalReferences>
    <externalReference r:id="rId12"/>
  </externalReferences>
  <definedNames>
    <definedName name="_xlnm.Print_Area" localSheetId="3">'Positions-both'!$A$1:$I$37</definedName>
    <definedName name="_xlnm.Print_Area" localSheetId="5">'Positions-EES'!$A$1:$J$37</definedName>
    <definedName name="_xlnm.Print_Area" localSheetId="4">'Positions-ENA'!$A$1:$I$37</definedName>
    <definedName name="_xlnm.Print_Area" localSheetId="0">'VAR-both'!$A$1:$L$25</definedName>
    <definedName name="_xlnm.Print_Area" localSheetId="2">'VAR-EES'!$A$1:$L$25</definedName>
    <definedName name="_xlnm.Print_Area" localSheetId="1">'VAR-ENA'!$A$1:$L$25</definedName>
  </definedNames>
  <calcPr calcId="92512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1" l="1"/>
  <c r="E21" i="11"/>
  <c r="E27" i="11"/>
  <c r="B33" i="11"/>
  <c r="D33" i="11"/>
  <c r="E33" i="11"/>
  <c r="F33" i="11"/>
  <c r="H33" i="11"/>
  <c r="I33" i="11"/>
  <c r="J33" i="11"/>
  <c r="K33" i="11"/>
  <c r="E35" i="11"/>
  <c r="E41" i="11"/>
  <c r="E47" i="11"/>
  <c r="E53" i="11"/>
  <c r="B55" i="11"/>
  <c r="D55" i="11"/>
  <c r="E55" i="11"/>
  <c r="F55" i="11"/>
  <c r="H55" i="11"/>
  <c r="I55" i="11"/>
  <c r="J55" i="11"/>
  <c r="K55" i="11"/>
  <c r="E57" i="11"/>
  <c r="E59" i="11"/>
  <c r="B14" i="9"/>
  <c r="C14" i="9"/>
  <c r="D14" i="9"/>
  <c r="E14" i="9"/>
  <c r="G14" i="9"/>
  <c r="H14" i="9"/>
  <c r="I14" i="9"/>
  <c r="J14" i="9"/>
  <c r="C9" i="4"/>
  <c r="F9" i="4"/>
  <c r="I9" i="4"/>
  <c r="C10" i="4"/>
  <c r="F10" i="4"/>
  <c r="I10" i="4"/>
  <c r="C11" i="4"/>
  <c r="F11" i="4"/>
  <c r="I11" i="4"/>
  <c r="C12" i="4"/>
  <c r="F12" i="4"/>
  <c r="I12" i="4"/>
  <c r="C13" i="4"/>
  <c r="F13" i="4"/>
  <c r="I13" i="4"/>
  <c r="C14" i="4"/>
  <c r="F14" i="4"/>
  <c r="I14" i="4"/>
  <c r="C15" i="4"/>
  <c r="F15" i="4"/>
  <c r="I15" i="4"/>
  <c r="C16" i="4"/>
  <c r="F16" i="4"/>
  <c r="I16" i="4"/>
  <c r="C17" i="4"/>
  <c r="F17" i="4"/>
  <c r="I17" i="4"/>
  <c r="C19" i="4"/>
  <c r="F19" i="4"/>
  <c r="I19" i="4"/>
  <c r="F21" i="4"/>
  <c r="I21" i="4"/>
  <c r="F22" i="4"/>
  <c r="I22" i="4"/>
  <c r="F23" i="4"/>
  <c r="I23" i="4"/>
  <c r="F24" i="4"/>
  <c r="I24" i="4"/>
  <c r="F25" i="4"/>
  <c r="I25" i="4"/>
  <c r="F26" i="4"/>
  <c r="I26" i="4"/>
  <c r="F27" i="4"/>
  <c r="I27" i="4"/>
  <c r="F28" i="4"/>
  <c r="I28" i="4"/>
  <c r="F29" i="4"/>
  <c r="I29" i="4"/>
  <c r="F30" i="4"/>
  <c r="I30" i="4"/>
  <c r="F31" i="4"/>
  <c r="I31" i="4"/>
  <c r="F32" i="4"/>
  <c r="I32" i="4"/>
  <c r="C33" i="4"/>
  <c r="F33" i="4"/>
  <c r="I33" i="4"/>
  <c r="C35" i="4"/>
  <c r="F35" i="4"/>
  <c r="I35" i="4"/>
  <c r="C37" i="4"/>
  <c r="F37" i="4"/>
  <c r="I37" i="4"/>
  <c r="D9" i="6"/>
  <c r="G9" i="6"/>
  <c r="J9" i="6"/>
  <c r="D10" i="6"/>
  <c r="G10" i="6"/>
  <c r="J10" i="6"/>
  <c r="D11" i="6"/>
  <c r="G11" i="6"/>
  <c r="J11" i="6"/>
  <c r="D12" i="6"/>
  <c r="G12" i="6"/>
  <c r="J12" i="6"/>
  <c r="D13" i="6"/>
  <c r="G13" i="6"/>
  <c r="J13" i="6"/>
  <c r="D14" i="6"/>
  <c r="G14" i="6"/>
  <c r="J14" i="6"/>
  <c r="D15" i="6"/>
  <c r="G15" i="6"/>
  <c r="J15" i="6"/>
  <c r="D16" i="6"/>
  <c r="G16" i="6"/>
  <c r="J16" i="6"/>
  <c r="D17" i="6"/>
  <c r="G17" i="6"/>
  <c r="J17" i="6"/>
  <c r="B19" i="6"/>
  <c r="D19" i="6"/>
  <c r="G19" i="6"/>
  <c r="J19" i="6"/>
  <c r="B21" i="6"/>
  <c r="G21" i="6"/>
  <c r="J21" i="6"/>
  <c r="B22" i="6"/>
  <c r="G22" i="6"/>
  <c r="J22" i="6"/>
  <c r="B23" i="6"/>
  <c r="G23" i="6"/>
  <c r="J23" i="6"/>
  <c r="B24" i="6"/>
  <c r="G24" i="6"/>
  <c r="J24" i="6"/>
  <c r="B25" i="6"/>
  <c r="G25" i="6"/>
  <c r="J25" i="6"/>
  <c r="B26" i="6"/>
  <c r="G26" i="6"/>
  <c r="J26" i="6"/>
  <c r="B27" i="6"/>
  <c r="G27" i="6"/>
  <c r="J27" i="6"/>
  <c r="B28" i="6"/>
  <c r="G28" i="6"/>
  <c r="J28" i="6"/>
  <c r="B29" i="6"/>
  <c r="G29" i="6"/>
  <c r="J29" i="6"/>
  <c r="B30" i="6"/>
  <c r="G30" i="6"/>
  <c r="J30" i="6"/>
  <c r="B31" i="6"/>
  <c r="G31" i="6"/>
  <c r="J31" i="6"/>
  <c r="B32" i="6"/>
  <c r="G32" i="6"/>
  <c r="J32" i="6"/>
  <c r="D33" i="6"/>
  <c r="G33" i="6"/>
  <c r="J33" i="6"/>
  <c r="D35" i="6"/>
  <c r="G35" i="6"/>
  <c r="J35" i="6"/>
  <c r="B37" i="6"/>
  <c r="D37" i="6"/>
  <c r="G37" i="6"/>
  <c r="J37" i="6"/>
  <c r="F9" i="5"/>
  <c r="I9" i="5"/>
  <c r="F10" i="5"/>
  <c r="I10" i="5"/>
  <c r="F11" i="5"/>
  <c r="I11" i="5"/>
  <c r="F12" i="5"/>
  <c r="I12" i="5"/>
  <c r="F13" i="5"/>
  <c r="I13" i="5"/>
  <c r="F14" i="5"/>
  <c r="I14" i="5"/>
  <c r="F15" i="5"/>
  <c r="I15" i="5"/>
  <c r="F16" i="5"/>
  <c r="I16" i="5"/>
  <c r="F17" i="5"/>
  <c r="I17" i="5"/>
  <c r="C19" i="5"/>
  <c r="F19" i="5"/>
  <c r="I19" i="5"/>
  <c r="F21" i="5"/>
  <c r="I21" i="5"/>
  <c r="F22" i="5"/>
  <c r="I22" i="5"/>
  <c r="F23" i="5"/>
  <c r="I23" i="5"/>
  <c r="F24" i="5"/>
  <c r="I24" i="5"/>
  <c r="F25" i="5"/>
  <c r="I25" i="5"/>
  <c r="F26" i="5"/>
  <c r="I26" i="5"/>
  <c r="F27" i="5"/>
  <c r="I27" i="5"/>
  <c r="F28" i="5"/>
  <c r="I28" i="5"/>
  <c r="F29" i="5"/>
  <c r="I29" i="5"/>
  <c r="F30" i="5"/>
  <c r="I30" i="5"/>
  <c r="F31" i="5"/>
  <c r="I31" i="5"/>
  <c r="F32" i="5"/>
  <c r="I32" i="5"/>
  <c r="F33" i="5"/>
  <c r="I33" i="5"/>
  <c r="F35" i="5"/>
  <c r="I35" i="5"/>
  <c r="C37" i="5"/>
  <c r="F37" i="5"/>
  <c r="I37" i="5"/>
  <c r="E14" i="10"/>
  <c r="E20" i="10"/>
  <c r="E26" i="10"/>
  <c r="B32" i="10"/>
  <c r="D32" i="10"/>
  <c r="E32" i="10"/>
  <c r="F32" i="10"/>
  <c r="H32" i="10"/>
  <c r="I32" i="10"/>
  <c r="J32" i="10"/>
  <c r="K32" i="10"/>
  <c r="E34" i="10"/>
  <c r="E40" i="10"/>
  <c r="E46" i="10"/>
  <c r="E52" i="10"/>
  <c r="B54" i="10"/>
  <c r="D54" i="10"/>
  <c r="E54" i="10"/>
  <c r="F54" i="10"/>
  <c r="H54" i="10"/>
  <c r="I54" i="10"/>
  <c r="J54" i="10"/>
  <c r="K54" i="10"/>
  <c r="E56" i="10"/>
  <c r="E58" i="10"/>
  <c r="B10" i="8"/>
  <c r="D10" i="8"/>
  <c r="F10" i="8"/>
  <c r="H10" i="8"/>
  <c r="J10" i="8"/>
  <c r="L10" i="8"/>
  <c r="N10" i="8"/>
  <c r="B16" i="8"/>
  <c r="D16" i="8"/>
  <c r="F16" i="8"/>
  <c r="H16" i="8"/>
  <c r="J16" i="8"/>
  <c r="L16" i="8"/>
  <c r="N16" i="8"/>
  <c r="B22" i="8"/>
  <c r="D22" i="8"/>
  <c r="F22" i="8"/>
  <c r="H22" i="8"/>
  <c r="J22" i="8"/>
  <c r="L22" i="8"/>
  <c r="N22" i="8"/>
  <c r="B28" i="8"/>
  <c r="D28" i="8"/>
  <c r="F28" i="8"/>
  <c r="H28" i="8"/>
  <c r="J28" i="8"/>
  <c r="L28" i="8"/>
  <c r="N28" i="8"/>
  <c r="B34" i="8"/>
  <c r="D34" i="8"/>
  <c r="F34" i="8"/>
  <c r="H34" i="8"/>
  <c r="J34" i="8"/>
  <c r="L34" i="8"/>
  <c r="N34" i="8"/>
  <c r="B40" i="8"/>
  <c r="D40" i="8"/>
  <c r="F40" i="8"/>
  <c r="H40" i="8"/>
  <c r="J40" i="8"/>
  <c r="L40" i="8"/>
  <c r="N40" i="8"/>
  <c r="B46" i="8"/>
  <c r="D46" i="8"/>
  <c r="F46" i="8"/>
  <c r="H46" i="8"/>
  <c r="J46" i="8"/>
  <c r="L46" i="8"/>
  <c r="N46" i="8"/>
  <c r="B48" i="8"/>
  <c r="D48" i="8"/>
  <c r="F48" i="8"/>
  <c r="H48" i="8"/>
  <c r="J48" i="8"/>
  <c r="L48" i="8"/>
  <c r="N48" i="8"/>
  <c r="I1" i="1"/>
  <c r="B7" i="1"/>
  <c r="C7" i="1"/>
  <c r="E7" i="1"/>
  <c r="F7" i="1"/>
  <c r="G7" i="1"/>
  <c r="H7" i="1"/>
  <c r="I7" i="1"/>
  <c r="J7" i="1"/>
  <c r="K7" i="1"/>
  <c r="L7" i="1"/>
  <c r="B8" i="1"/>
  <c r="C8" i="1"/>
  <c r="E8" i="1"/>
  <c r="F8" i="1"/>
  <c r="G8" i="1"/>
  <c r="H8" i="1"/>
  <c r="I8" i="1"/>
  <c r="J8" i="1"/>
  <c r="K8" i="1"/>
  <c r="L8" i="1"/>
  <c r="B9" i="1"/>
  <c r="C9" i="1"/>
  <c r="E9" i="1"/>
  <c r="F9" i="1"/>
  <c r="G9" i="1"/>
  <c r="H9" i="1"/>
  <c r="I9" i="1"/>
  <c r="J9" i="1"/>
  <c r="K9" i="1"/>
  <c r="L9" i="1"/>
  <c r="B10" i="1"/>
  <c r="C10" i="1"/>
  <c r="E10" i="1"/>
  <c r="F10" i="1"/>
  <c r="G10" i="1"/>
  <c r="H10" i="1"/>
  <c r="I10" i="1"/>
  <c r="J10" i="1"/>
  <c r="K10" i="1"/>
  <c r="L10" i="1"/>
  <c r="B11" i="1"/>
  <c r="C11" i="1"/>
  <c r="E11" i="1"/>
  <c r="F11" i="1"/>
  <c r="G11" i="1"/>
  <c r="H11" i="1"/>
  <c r="I11" i="1"/>
  <c r="J11" i="1"/>
  <c r="K11" i="1"/>
  <c r="L11" i="1"/>
  <c r="B12" i="1"/>
  <c r="C12" i="1"/>
  <c r="E12" i="1"/>
  <c r="F12" i="1"/>
  <c r="G12" i="1"/>
  <c r="H12" i="1"/>
  <c r="I12" i="1"/>
  <c r="J12" i="1"/>
  <c r="K12" i="1"/>
  <c r="L12" i="1"/>
  <c r="B13" i="1"/>
  <c r="C13" i="1"/>
  <c r="E13" i="1"/>
  <c r="F13" i="1"/>
  <c r="G13" i="1"/>
  <c r="H13" i="1"/>
  <c r="I13" i="1"/>
  <c r="J13" i="1"/>
  <c r="K13" i="1"/>
  <c r="L13" i="1"/>
  <c r="B14" i="1"/>
  <c r="C14" i="1"/>
  <c r="E14" i="1"/>
  <c r="F14" i="1"/>
  <c r="G14" i="1"/>
  <c r="H14" i="1"/>
  <c r="I14" i="1"/>
  <c r="J14" i="1"/>
  <c r="K14" i="1"/>
  <c r="L14" i="1"/>
  <c r="B15" i="1"/>
  <c r="C15" i="1"/>
  <c r="E15" i="1"/>
  <c r="F15" i="1"/>
  <c r="G15" i="1"/>
  <c r="H15" i="1"/>
  <c r="I15" i="1"/>
  <c r="J15" i="1"/>
  <c r="K15" i="1"/>
  <c r="L15" i="1"/>
  <c r="B17" i="1"/>
  <c r="J17" i="1"/>
  <c r="K17" i="1"/>
  <c r="L17" i="1"/>
  <c r="B19" i="1"/>
  <c r="C19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B23" i="1"/>
  <c r="C23" i="1"/>
  <c r="B25" i="1"/>
  <c r="I1" i="3"/>
  <c r="C7" i="3"/>
  <c r="E7" i="3"/>
  <c r="F7" i="3"/>
  <c r="G7" i="3"/>
  <c r="H7" i="3"/>
  <c r="I7" i="3"/>
  <c r="J7" i="3"/>
  <c r="K7" i="3"/>
  <c r="L7" i="3"/>
  <c r="C8" i="3"/>
  <c r="E8" i="3"/>
  <c r="F8" i="3"/>
  <c r="G8" i="3"/>
  <c r="H8" i="3"/>
  <c r="I8" i="3"/>
  <c r="J8" i="3"/>
  <c r="K8" i="3"/>
  <c r="L8" i="3"/>
  <c r="C9" i="3"/>
  <c r="E9" i="3"/>
  <c r="F9" i="3"/>
  <c r="G9" i="3"/>
  <c r="H9" i="3"/>
  <c r="I9" i="3"/>
  <c r="J9" i="3"/>
  <c r="K9" i="3"/>
  <c r="L9" i="3"/>
  <c r="C10" i="3"/>
  <c r="E10" i="3"/>
  <c r="F10" i="3"/>
  <c r="G10" i="3"/>
  <c r="H10" i="3"/>
  <c r="I10" i="3"/>
  <c r="J10" i="3"/>
  <c r="K10" i="3"/>
  <c r="L10" i="3"/>
  <c r="C11" i="3"/>
  <c r="E11" i="3"/>
  <c r="F11" i="3"/>
  <c r="G11" i="3"/>
  <c r="H11" i="3"/>
  <c r="I11" i="3"/>
  <c r="J11" i="3"/>
  <c r="K11" i="3"/>
  <c r="L11" i="3"/>
  <c r="C12" i="3"/>
  <c r="E12" i="3"/>
  <c r="F12" i="3"/>
  <c r="G12" i="3"/>
  <c r="H12" i="3"/>
  <c r="I12" i="3"/>
  <c r="J12" i="3"/>
  <c r="K12" i="3"/>
  <c r="L12" i="3"/>
  <c r="C13" i="3"/>
  <c r="E13" i="3"/>
  <c r="F13" i="3"/>
  <c r="G13" i="3"/>
  <c r="H13" i="3"/>
  <c r="I13" i="3"/>
  <c r="J13" i="3"/>
  <c r="K13" i="3"/>
  <c r="L13" i="3"/>
  <c r="C14" i="3"/>
  <c r="E14" i="3"/>
  <c r="F14" i="3"/>
  <c r="G14" i="3"/>
  <c r="H14" i="3"/>
  <c r="I14" i="3"/>
  <c r="J14" i="3"/>
  <c r="K14" i="3"/>
  <c r="L14" i="3"/>
  <c r="C15" i="3"/>
  <c r="E15" i="3"/>
  <c r="F15" i="3"/>
  <c r="G15" i="3"/>
  <c r="H15" i="3"/>
  <c r="I15" i="3"/>
  <c r="J15" i="3"/>
  <c r="K15" i="3"/>
  <c r="L15" i="3"/>
  <c r="B17" i="3"/>
  <c r="J17" i="3"/>
  <c r="K17" i="3"/>
  <c r="L17" i="3"/>
  <c r="C19" i="3"/>
  <c r="E19" i="3"/>
  <c r="F19" i="3"/>
  <c r="G19" i="3"/>
  <c r="H19" i="3"/>
  <c r="I19" i="3"/>
  <c r="J19" i="3"/>
  <c r="K19" i="3"/>
  <c r="L19" i="3"/>
  <c r="E20" i="3"/>
  <c r="F20" i="3"/>
  <c r="G20" i="3"/>
  <c r="H20" i="3"/>
  <c r="I20" i="3"/>
  <c r="J20" i="3"/>
  <c r="K20" i="3"/>
  <c r="L20" i="3"/>
  <c r="E21" i="3"/>
  <c r="F21" i="3"/>
  <c r="G21" i="3"/>
  <c r="H21" i="3"/>
  <c r="I21" i="3"/>
  <c r="J21" i="3"/>
  <c r="K21" i="3"/>
  <c r="L21" i="3"/>
  <c r="E22" i="3"/>
  <c r="F22" i="3"/>
  <c r="G22" i="3"/>
  <c r="H22" i="3"/>
  <c r="I22" i="3"/>
  <c r="J22" i="3"/>
  <c r="K22" i="3"/>
  <c r="L22" i="3"/>
  <c r="C23" i="3"/>
  <c r="B25" i="3"/>
  <c r="I1" i="2"/>
  <c r="B7" i="2"/>
  <c r="C7" i="2"/>
  <c r="E7" i="2"/>
  <c r="F7" i="2"/>
  <c r="G7" i="2"/>
  <c r="H7" i="2"/>
  <c r="I7" i="2"/>
  <c r="J7" i="2"/>
  <c r="K7" i="2"/>
  <c r="L7" i="2"/>
  <c r="B8" i="2"/>
  <c r="C8" i="2"/>
  <c r="E8" i="2"/>
  <c r="F8" i="2"/>
  <c r="G8" i="2"/>
  <c r="H8" i="2"/>
  <c r="I8" i="2"/>
  <c r="J8" i="2"/>
  <c r="K8" i="2"/>
  <c r="L8" i="2"/>
  <c r="B9" i="2"/>
  <c r="C9" i="2"/>
  <c r="E9" i="2"/>
  <c r="F9" i="2"/>
  <c r="G9" i="2"/>
  <c r="H9" i="2"/>
  <c r="I9" i="2"/>
  <c r="J9" i="2"/>
  <c r="K9" i="2"/>
  <c r="L9" i="2"/>
  <c r="B10" i="2"/>
  <c r="C10" i="2"/>
  <c r="E10" i="2"/>
  <c r="F10" i="2"/>
  <c r="G10" i="2"/>
  <c r="H10" i="2"/>
  <c r="I10" i="2"/>
  <c r="J10" i="2"/>
  <c r="K10" i="2"/>
  <c r="L10" i="2"/>
  <c r="B11" i="2"/>
  <c r="C11" i="2"/>
  <c r="E11" i="2"/>
  <c r="F11" i="2"/>
  <c r="G11" i="2"/>
  <c r="H11" i="2"/>
  <c r="I11" i="2"/>
  <c r="J11" i="2"/>
  <c r="K11" i="2"/>
  <c r="L11" i="2"/>
  <c r="B12" i="2"/>
  <c r="C12" i="2"/>
  <c r="E12" i="2"/>
  <c r="F12" i="2"/>
  <c r="G12" i="2"/>
  <c r="H12" i="2"/>
  <c r="I12" i="2"/>
  <c r="J12" i="2"/>
  <c r="K12" i="2"/>
  <c r="L12" i="2"/>
  <c r="B13" i="2"/>
  <c r="C13" i="2"/>
  <c r="E13" i="2"/>
  <c r="F13" i="2"/>
  <c r="G13" i="2"/>
  <c r="H13" i="2"/>
  <c r="I13" i="2"/>
  <c r="J13" i="2"/>
  <c r="K13" i="2"/>
  <c r="L13" i="2"/>
  <c r="B14" i="2"/>
  <c r="C14" i="2"/>
  <c r="E14" i="2"/>
  <c r="F14" i="2"/>
  <c r="G14" i="2"/>
  <c r="H14" i="2"/>
  <c r="I14" i="2"/>
  <c r="J14" i="2"/>
  <c r="K14" i="2"/>
  <c r="L14" i="2"/>
  <c r="B15" i="2"/>
  <c r="C15" i="2"/>
  <c r="E15" i="2"/>
  <c r="F15" i="2"/>
  <c r="G15" i="2"/>
  <c r="H15" i="2"/>
  <c r="I15" i="2"/>
  <c r="J15" i="2"/>
  <c r="K15" i="2"/>
  <c r="L15" i="2"/>
  <c r="B17" i="2"/>
  <c r="J17" i="2"/>
  <c r="K17" i="2"/>
  <c r="L17" i="2"/>
  <c r="B19" i="2"/>
  <c r="C19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E21" i="2"/>
  <c r="F21" i="2"/>
  <c r="G21" i="2"/>
  <c r="H21" i="2"/>
  <c r="I21" i="2"/>
  <c r="J21" i="2"/>
  <c r="K21" i="2"/>
  <c r="L21" i="2"/>
  <c r="E22" i="2"/>
  <c r="F22" i="2"/>
  <c r="G22" i="2"/>
  <c r="H22" i="2"/>
  <c r="I22" i="2"/>
  <c r="J22" i="2"/>
  <c r="K22" i="2"/>
  <c r="L22" i="2"/>
  <c r="B23" i="2"/>
  <c r="C23" i="2"/>
  <c r="B25" i="2"/>
</calcChain>
</file>

<file path=xl/sharedStrings.xml><?xml version="1.0" encoding="utf-8"?>
<sst xmlns="http://schemas.openxmlformats.org/spreadsheetml/2006/main" count="296" uniqueCount="83">
  <si>
    <t>TOTAL</t>
  </si>
  <si>
    <t>CENTRAL</t>
  </si>
  <si>
    <t>EAST</t>
  </si>
  <si>
    <t>WEST-OXY</t>
  </si>
  <si>
    <t>WEST-NESCO</t>
  </si>
  <si>
    <t>PRICE-NESCO</t>
  </si>
  <si>
    <t>PRICE</t>
  </si>
  <si>
    <t>Month</t>
  </si>
  <si>
    <t>Current MTM</t>
  </si>
  <si>
    <t>Prior MTM</t>
  </si>
  <si>
    <t>MTM Change</t>
  </si>
  <si>
    <t>2004-2016</t>
  </si>
  <si>
    <t>Q2 2002</t>
  </si>
  <si>
    <t>Q3 2002</t>
  </si>
  <si>
    <t>Q4 2002</t>
  </si>
  <si>
    <t>Q1 2003</t>
  </si>
  <si>
    <t>Q2 2003</t>
  </si>
  <si>
    <t>Q3 2003</t>
  </si>
  <si>
    <t>Q4 2003</t>
  </si>
  <si>
    <t>PRICE-Other</t>
  </si>
  <si>
    <t>CENTRAL - NESCO</t>
  </si>
  <si>
    <t>EAST - NESCO</t>
  </si>
  <si>
    <t>Enron Energy Services</t>
  </si>
  <si>
    <t>Value as of March 8,2002</t>
  </si>
  <si>
    <t>Mark to Market value of current portfolios by forward strip</t>
  </si>
  <si>
    <t>TOTAL 2002</t>
  </si>
  <si>
    <t>TOTAL 2003</t>
  </si>
  <si>
    <t>Enron Energy Services - Retail Gas Desk</t>
  </si>
  <si>
    <t>Year</t>
  </si>
  <si>
    <t>Total</t>
  </si>
  <si>
    <t>Total NESCO</t>
  </si>
  <si>
    <t>NESCO Central</t>
  </si>
  <si>
    <t>NESCO East</t>
  </si>
  <si>
    <t>OXY</t>
  </si>
  <si>
    <t>NESCO West</t>
  </si>
  <si>
    <t>NESCO Price</t>
  </si>
  <si>
    <t>Other</t>
  </si>
  <si>
    <t/>
  </si>
  <si>
    <t>NESCO PORTFOLIO DETAILS</t>
  </si>
  <si>
    <t>Open Nymex positions by forward strip</t>
  </si>
  <si>
    <t>Notional Price Position in mmbtu's ( not discounted )</t>
  </si>
  <si>
    <t>TOTAL-NESCO</t>
  </si>
  <si>
    <t>NESCO Regional Portfolios</t>
  </si>
  <si>
    <t>=</t>
  </si>
  <si>
    <t>California customers to be sold to Oxy</t>
  </si>
  <si>
    <t>NESCO ( New Energy Services Company ) Keeper Customers in active LDC's</t>
  </si>
  <si>
    <t>Price/Other - Financial deals with customers still to be rejected</t>
  </si>
  <si>
    <t>Mark to Market value of NESCO portfolios by forward strip</t>
  </si>
  <si>
    <t>Position as of March 8,2002</t>
  </si>
  <si>
    <t xml:space="preserve">Net Open Nymex positions by forward strip </t>
  </si>
  <si>
    <t>Nymex Contracts Needed to hedge</t>
  </si>
  <si>
    <t>Current Price levels</t>
  </si>
  <si>
    <t>Annualized Volatility Levels</t>
  </si>
  <si>
    <t>Days until Expiration</t>
  </si>
  <si>
    <t>1 Standard Deviation (68%)</t>
  </si>
  <si>
    <t>1.645 Standard Deviations (95%)</t>
  </si>
  <si>
    <t>1.96 Standard Deviations (97.5%)</t>
  </si>
  <si>
    <t>Possible Maintenance Margin Call (1SD)</t>
  </si>
  <si>
    <t>Possible Maintenance Margin Call (1.645SD)</t>
  </si>
  <si>
    <t>Possible Maintenance Margin Call (1.96SD)</t>
  </si>
  <si>
    <t>2003</t>
  </si>
  <si>
    <t>2004</t>
  </si>
  <si>
    <t>2005</t>
  </si>
  <si>
    <t>2006</t>
  </si>
  <si>
    <t>NESCO Portfolio Only</t>
  </si>
  <si>
    <t>TOTAL NESCO</t>
  </si>
  <si>
    <t>Open NYMEX positions of NESCO portfolios by forward strip</t>
  </si>
  <si>
    <t xml:space="preserve">Equivalent NYMEX </t>
  </si>
  <si>
    <t>Contracts</t>
  </si>
  <si>
    <t xml:space="preserve"> 2002</t>
  </si>
  <si>
    <t>Initial</t>
  </si>
  <si>
    <t>Margin</t>
  </si>
  <si>
    <t>Proxy VAR Sensitivity &amp; Maintenance Margins</t>
  </si>
  <si>
    <t>2004-2026</t>
  </si>
  <si>
    <t>Enron Wholesale Services</t>
  </si>
  <si>
    <t>Enron Wholesale Gas Desk</t>
  </si>
  <si>
    <t>Value as of March 18,2002</t>
  </si>
  <si>
    <t>Enron Gas Desk- Wholesale and Retail Services</t>
  </si>
  <si>
    <t>Open NYMEX positionsby forward strip</t>
  </si>
  <si>
    <t>Open NYMEX positions by forward strip</t>
  </si>
  <si>
    <t>Non-Member Customer</t>
  </si>
  <si>
    <t>Rate</t>
  </si>
  <si>
    <t>Clearing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</si>
</sst>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.0_);_(* \(#,##0.0\);_(* &quot;-&quot;??_);_(@_)"/>
    <numFmt numFmtId="168" formatCode="_(* #,##0_);_(* \(#,##0\);_(* &quot;-&quot;??_);_(@_)"/>
    <numFmt numFmtId="169" formatCode="_(* #,##0.000_);_(* \(#,##0.000\);_(* &quot;-&quot;??_);_(@_)"/>
    <numFmt numFmtId="175" formatCode="&quot;$&quot;#,##0"/>
    <numFmt numFmtId="176" formatCode="&quot;$&quot;#,##0.000_);\(&quot;$&quot;#,##0.000\)"/>
  </numFmts>
  <fonts count="22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</font>
    <font>
      <b/>
      <sz val="14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u/>
      <sz val="10"/>
      <name val="Times New Roman"/>
      <family val="1"/>
    </font>
    <font>
      <sz val="12"/>
      <name val="Arial"/>
      <family val="2"/>
    </font>
    <font>
      <sz val="10"/>
      <name val="MS Sans Serif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1" fontId="11" fillId="0" borderId="0"/>
    <xf numFmtId="0" fontId="5" fillId="2" borderId="1">
      <alignment horizontal="center" vertical="center"/>
    </xf>
    <xf numFmtId="0" fontId="12" fillId="0" borderId="2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3" fillId="0" borderId="0">
      <protection locked="0"/>
    </xf>
    <xf numFmtId="0" fontId="1" fillId="0" borderId="0"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38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7" fillId="0" borderId="3" applyNumberFormat="0" applyFill="0" applyAlignment="0" applyProtection="0"/>
    <xf numFmtId="10" fontId="15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8" fillId="0" borderId="0"/>
    <xf numFmtId="0" fontId="19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37" fontId="15" fillId="5" borderId="0" applyNumberFormat="0" applyBorder="0" applyAlignment="0" applyProtection="0"/>
    <xf numFmtId="37" fontId="20" fillId="0" borderId="0"/>
    <xf numFmtId="3" fontId="21" fillId="0" borderId="3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5" applyFont="1"/>
    <xf numFmtId="17" fontId="2" fillId="0" borderId="0" xfId="0" applyNumberFormat="1" applyFont="1"/>
    <xf numFmtId="165" fontId="0" fillId="0" borderId="0" xfId="5" applyNumberFormat="1" applyFont="1"/>
    <xf numFmtId="168" fontId="0" fillId="0" borderId="0" xfId="4" applyNumberFormat="1" applyFont="1"/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165" fontId="0" fillId="0" borderId="0" xfId="5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5" applyNumberFormat="1" applyFont="1"/>
    <xf numFmtId="17" fontId="2" fillId="0" borderId="0" xfId="0" quotePrefix="1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4" fillId="0" borderId="0" xfId="0" quotePrefix="1" applyNumberFormat="1" applyFont="1" applyAlignment="1">
      <alignment horizontal="center"/>
    </xf>
    <xf numFmtId="165" fontId="6" fillId="0" borderId="0" xfId="5" applyNumberFormat="1" applyFont="1" applyAlignment="1">
      <alignment horizontal="center"/>
    </xf>
    <xf numFmtId="165" fontId="6" fillId="0" borderId="0" xfId="5" applyNumberFormat="1" applyFont="1"/>
    <xf numFmtId="0" fontId="3" fillId="0" borderId="0" xfId="0" applyFont="1"/>
    <xf numFmtId="0" fontId="6" fillId="0" borderId="0" xfId="0" applyFont="1"/>
    <xf numFmtId="165" fontId="3" fillId="0" borderId="6" xfId="5" applyNumberFormat="1" applyFont="1" applyBorder="1"/>
    <xf numFmtId="165" fontId="6" fillId="0" borderId="7" xfId="5" applyNumberFormat="1" applyFont="1" applyBorder="1"/>
    <xf numFmtId="165" fontId="6" fillId="0" borderId="8" xfId="5" applyNumberFormat="1" applyFont="1" applyBorder="1"/>
    <xf numFmtId="165" fontId="6" fillId="0" borderId="9" xfId="5" applyNumberFormat="1" applyFont="1" applyBorder="1"/>
    <xf numFmtId="0" fontId="7" fillId="0" borderId="0" xfId="0" applyFont="1" applyAlignment="1">
      <alignment horizontal="center"/>
    </xf>
    <xf numFmtId="168" fontId="3" fillId="0" borderId="0" xfId="4" applyNumberFormat="1" applyFont="1"/>
    <xf numFmtId="168" fontId="3" fillId="0" borderId="0" xfId="4" applyNumberFormat="1" applyFont="1" applyAlignment="1">
      <alignment horizontal="center"/>
    </xf>
    <xf numFmtId="165" fontId="6" fillId="0" borderId="10" xfId="5" applyNumberFormat="1" applyFont="1" applyBorder="1"/>
    <xf numFmtId="0" fontId="8" fillId="6" borderId="0" xfId="0" applyFont="1" applyFill="1" applyAlignment="1">
      <alignment horizontal="left"/>
    </xf>
    <xf numFmtId="14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11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17" fontId="0" fillId="6" borderId="0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7" fontId="3" fillId="6" borderId="11" xfId="0" applyNumberFormat="1" applyFont="1" applyFill="1" applyBorder="1" applyAlignment="1">
      <alignment horizontal="center" wrapText="1"/>
    </xf>
    <xf numFmtId="17" fontId="0" fillId="6" borderId="0" xfId="0" quotePrefix="1" applyNumberFormat="1" applyFill="1" applyBorder="1" applyAlignment="1">
      <alignment horizontal="center" wrapText="1"/>
    </xf>
    <xf numFmtId="0" fontId="0" fillId="6" borderId="0" xfId="0" quotePrefix="1" applyFill="1" applyBorder="1" applyAlignment="1">
      <alignment horizontal="center"/>
    </xf>
    <xf numFmtId="2" fontId="0" fillId="0" borderId="0" xfId="0" quotePrefix="1" applyNumberFormat="1"/>
    <xf numFmtId="0" fontId="3" fillId="6" borderId="0" xfId="0" applyFont="1" applyFill="1" applyBorder="1" applyAlignment="1">
      <alignment horizontal="center"/>
    </xf>
    <xf numFmtId="168" fontId="3" fillId="6" borderId="6" xfId="4" applyNumberFormat="1" applyFont="1" applyFill="1" applyBorder="1" applyAlignment="1">
      <alignment horizontal="center"/>
    </xf>
    <xf numFmtId="0" fontId="8" fillId="6" borderId="0" xfId="0" applyFont="1" applyFill="1"/>
    <xf numFmtId="17" fontId="9" fillId="0" borderId="0" xfId="0" applyNumberFormat="1" applyFont="1"/>
    <xf numFmtId="168" fontId="0" fillId="0" borderId="0" xfId="0" applyNumberFormat="1"/>
    <xf numFmtId="168" fontId="3" fillId="0" borderId="0" xfId="0" applyNumberFormat="1" applyFont="1" applyAlignment="1">
      <alignment horizontal="center"/>
    </xf>
    <xf numFmtId="168" fontId="3" fillId="0" borderId="0" xfId="0" applyNumberFormat="1" applyFont="1"/>
    <xf numFmtId="0" fontId="0" fillId="0" borderId="0" xfId="0" quotePrefix="1"/>
    <xf numFmtId="168" fontId="8" fillId="0" borderId="10" xfId="0" applyNumberFormat="1" applyFont="1" applyBorder="1"/>
    <xf numFmtId="0" fontId="10" fillId="0" borderId="0" xfId="0" applyFont="1"/>
    <xf numFmtId="168" fontId="8" fillId="0" borderId="10" xfId="4" applyNumberFormat="1" applyFont="1" applyBorder="1" applyAlignment="1">
      <alignment horizontal="center"/>
    </xf>
    <xf numFmtId="0" fontId="0" fillId="0" borderId="0" xfId="0" applyBorder="1"/>
    <xf numFmtId="165" fontId="3" fillId="0" borderId="0" xfId="0" applyNumberFormat="1" applyFont="1" applyBorder="1"/>
    <xf numFmtId="168" fontId="8" fillId="6" borderId="11" xfId="4" applyNumberFormat="1" applyFont="1" applyFill="1" applyBorder="1" applyAlignment="1">
      <alignment horizontal="center"/>
    </xf>
    <xf numFmtId="165" fontId="1" fillId="0" borderId="0" xfId="5" applyNumberFormat="1"/>
    <xf numFmtId="167" fontId="1" fillId="0" borderId="0" xfId="4" applyNumberFormat="1" applyAlignment="1">
      <alignment horizontal="center"/>
    </xf>
    <xf numFmtId="168" fontId="1" fillId="6" borderId="0" xfId="4" applyNumberFormat="1" applyFill="1" applyAlignment="1">
      <alignment horizontal="center"/>
    </xf>
    <xf numFmtId="44" fontId="1" fillId="0" borderId="0" xfId="5"/>
    <xf numFmtId="9" fontId="1" fillId="0" borderId="0" xfId="21" applyAlignment="1">
      <alignment horizontal="center"/>
    </xf>
    <xf numFmtId="165" fontId="1" fillId="6" borderId="0" xfId="5" applyNumberFormat="1" applyFill="1"/>
    <xf numFmtId="167" fontId="1" fillId="6" borderId="0" xfId="4" applyNumberFormat="1" applyFill="1" applyAlignment="1">
      <alignment horizontal="center"/>
    </xf>
    <xf numFmtId="7" fontId="1" fillId="0" borderId="0" xfId="5" applyNumberFormat="1"/>
    <xf numFmtId="175" fontId="1" fillId="0" borderId="0" xfId="5" applyNumberFormat="1"/>
    <xf numFmtId="175" fontId="0" fillId="0" borderId="0" xfId="0" applyNumberFormat="1"/>
    <xf numFmtId="175" fontId="8" fillId="0" borderId="6" xfId="0" applyNumberFormat="1" applyFont="1" applyBorder="1"/>
    <xf numFmtId="167" fontId="1" fillId="0" borderId="0" xfId="4" quotePrefix="1" applyNumberFormat="1" applyAlignment="1">
      <alignment horizontal="center"/>
    </xf>
    <xf numFmtId="175" fontId="1" fillId="0" borderId="0" xfId="5" quotePrefix="1" applyNumberFormat="1" applyFont="1"/>
    <xf numFmtId="175" fontId="8" fillId="0" borderId="0" xfId="5" applyNumberFormat="1" applyFont="1"/>
    <xf numFmtId="175" fontId="10" fillId="0" borderId="0" xfId="5" quotePrefix="1" applyNumberFormat="1" applyFont="1"/>
    <xf numFmtId="175" fontId="10" fillId="0" borderId="0" xfId="5" applyNumberFormat="1" applyFont="1"/>
    <xf numFmtId="175" fontId="8" fillId="0" borderId="10" xfId="0" applyNumberFormat="1" applyFont="1" applyBorder="1"/>
    <xf numFmtId="176" fontId="1" fillId="0" borderId="0" xfId="5" applyNumberFormat="1"/>
    <xf numFmtId="169" fontId="1" fillId="0" borderId="0" xfId="4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5" fontId="1" fillId="0" borderId="0" xfId="5" applyNumberForma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8" fontId="3" fillId="0" borderId="0" xfId="4" applyNumberFormat="1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31">
    <cellStyle name="0" xfId="1"/>
    <cellStyle name="Actual Date" xfId="2"/>
    <cellStyle name="Column_Title" xfId="3"/>
    <cellStyle name="Comma" xfId="4" builtinId="3"/>
    <cellStyle name="Currency" xfId="5" builtinId="4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urves"/>
      <sheetName val="Tables"/>
    </sheetNames>
    <sheetDataSet>
      <sheetData sheetId="0"/>
      <sheetData sheetId="1">
        <row r="17">
          <cell r="C17">
            <v>37347</v>
          </cell>
          <cell r="D17">
            <v>1.8853456970206999E-2</v>
          </cell>
          <cell r="E17">
            <v>3.3050000000000002</v>
          </cell>
          <cell r="F17">
            <v>-0.185</v>
          </cell>
        </row>
        <row r="18">
          <cell r="C18">
            <v>37377</v>
          </cell>
          <cell r="D18">
            <v>1.9479781234132503E-2</v>
          </cell>
          <cell r="E18">
            <v>3.343</v>
          </cell>
          <cell r="F18">
            <v>-0.01</v>
          </cell>
        </row>
        <row r="19">
          <cell r="C19">
            <v>37408</v>
          </cell>
          <cell r="D19">
            <v>2.0034093670227002E-2</v>
          </cell>
          <cell r="E19">
            <v>3.3680000000000003</v>
          </cell>
          <cell r="F19">
            <v>5.2499999999999998E-2</v>
          </cell>
        </row>
        <row r="20">
          <cell r="C20">
            <v>37438</v>
          </cell>
          <cell r="D20">
            <v>2.0734873160415997E-2</v>
          </cell>
          <cell r="E20">
            <v>3.3980000000000001</v>
          </cell>
          <cell r="F20">
            <v>0.21249999999999999</v>
          </cell>
        </row>
        <row r="21">
          <cell r="C21">
            <v>37469</v>
          </cell>
          <cell r="D21">
            <v>2.1662379517608101E-2</v>
          </cell>
          <cell r="E21">
            <v>3.4240000000000004</v>
          </cell>
          <cell r="F21">
            <v>0.21249999999999999</v>
          </cell>
        </row>
        <row r="22">
          <cell r="C22">
            <v>37500</v>
          </cell>
          <cell r="D22">
            <v>2.2589886166056099E-2</v>
          </cell>
          <cell r="E22">
            <v>3.419</v>
          </cell>
          <cell r="F22">
            <v>0.21249999999999999</v>
          </cell>
        </row>
        <row r="23">
          <cell r="C23">
            <v>37530</v>
          </cell>
          <cell r="D23">
            <v>2.35151073039046E-2</v>
          </cell>
          <cell r="E23">
            <v>3.4240000000000004</v>
          </cell>
          <cell r="F23">
            <v>0.18</v>
          </cell>
        </row>
        <row r="24">
          <cell r="C24">
            <v>37561</v>
          </cell>
          <cell r="D24">
            <v>2.4509856990711398E-2</v>
          </cell>
          <cell r="E24">
            <v>3.649</v>
          </cell>
          <cell r="F24">
            <v>0.25</v>
          </cell>
        </row>
        <row r="25">
          <cell r="C25">
            <v>37591</v>
          </cell>
          <cell r="D25">
            <v>2.54725182964783E-2</v>
          </cell>
          <cell r="E25">
            <v>3.871</v>
          </cell>
          <cell r="F25">
            <v>0.35499999999999998</v>
          </cell>
        </row>
        <row r="26">
          <cell r="C26">
            <v>37622</v>
          </cell>
          <cell r="D26">
            <v>2.6531147142153901E-2</v>
          </cell>
          <cell r="E26">
            <v>3.9660000000000002</v>
          </cell>
          <cell r="F26">
            <v>0.36</v>
          </cell>
        </row>
        <row r="27">
          <cell r="C27">
            <v>37653</v>
          </cell>
          <cell r="D27">
            <v>2.7667343146800902E-2</v>
          </cell>
          <cell r="E27">
            <v>3.89</v>
          </cell>
          <cell r="F27">
            <v>0.39</v>
          </cell>
        </row>
        <row r="28">
          <cell r="C28">
            <v>37681</v>
          </cell>
          <cell r="D28">
            <v>2.8693585073947599E-2</v>
          </cell>
          <cell r="E28">
            <v>3.7430000000000003</v>
          </cell>
          <cell r="F28">
            <v>0.35749999999999998</v>
          </cell>
        </row>
        <row r="29">
          <cell r="C29">
            <v>37712</v>
          </cell>
          <cell r="D29">
            <v>2.9983231749070201E-2</v>
          </cell>
          <cell r="E29">
            <v>3.5249999999999999</v>
          </cell>
          <cell r="F29">
            <v>0.39</v>
          </cell>
        </row>
        <row r="30">
          <cell r="C30">
            <v>37742</v>
          </cell>
          <cell r="D30">
            <v>3.1384645118706499E-2</v>
          </cell>
          <cell r="E30">
            <v>3.51</v>
          </cell>
          <cell r="F30">
            <v>0.36499999999999999</v>
          </cell>
        </row>
        <row r="31">
          <cell r="C31">
            <v>37773</v>
          </cell>
          <cell r="D31">
            <v>3.2832772962525097E-2</v>
          </cell>
          <cell r="E31">
            <v>3.5449999999999999</v>
          </cell>
          <cell r="F31">
            <v>0.36</v>
          </cell>
        </row>
        <row r="32">
          <cell r="C32">
            <v>37803</v>
          </cell>
          <cell r="D32">
            <v>3.4115702283660898E-2</v>
          </cell>
          <cell r="E32">
            <v>3.577</v>
          </cell>
          <cell r="F32">
            <v>0.36</v>
          </cell>
        </row>
        <row r="33">
          <cell r="C33">
            <v>37834</v>
          </cell>
          <cell r="D33">
            <v>3.5272418280497306E-2</v>
          </cell>
          <cell r="E33">
            <v>3.6040000000000001</v>
          </cell>
          <cell r="F33">
            <v>0.35749999999999998</v>
          </cell>
        </row>
        <row r="34">
          <cell r="C34">
            <v>37865</v>
          </cell>
          <cell r="D34">
            <v>3.6429134727300902E-2</v>
          </cell>
          <cell r="E34">
            <v>3.5960000000000001</v>
          </cell>
          <cell r="F34">
            <v>0.35749999999999998</v>
          </cell>
        </row>
        <row r="35">
          <cell r="C35">
            <v>37895</v>
          </cell>
          <cell r="D35">
            <v>3.7403438877231701E-2</v>
          </cell>
          <cell r="E35">
            <v>3.629</v>
          </cell>
          <cell r="F35">
            <v>0.35749999999999998</v>
          </cell>
        </row>
        <row r="36">
          <cell r="C36">
            <v>37926</v>
          </cell>
          <cell r="D36">
            <v>3.8228980304044806E-2</v>
          </cell>
          <cell r="E36">
            <v>3.8110000000000004</v>
          </cell>
          <cell r="F36">
            <v>0.26500000000000001</v>
          </cell>
        </row>
        <row r="37">
          <cell r="C37">
            <v>37956</v>
          </cell>
          <cell r="D37">
            <v>3.9027891580158999E-2</v>
          </cell>
          <cell r="E37">
            <v>3.9810000000000003</v>
          </cell>
          <cell r="F37">
            <v>0.3</v>
          </cell>
        </row>
        <row r="38">
          <cell r="C38">
            <v>37987</v>
          </cell>
          <cell r="D38">
            <v>3.98019410000887E-2</v>
          </cell>
          <cell r="E38">
            <v>4.0810000000000004</v>
          </cell>
          <cell r="F38">
            <v>0.21249999999999999</v>
          </cell>
        </row>
        <row r="39">
          <cell r="C39">
            <v>38018</v>
          </cell>
          <cell r="D39">
            <v>4.05210653201706E-2</v>
          </cell>
          <cell r="E39">
            <v>3.9560000000000004</v>
          </cell>
          <cell r="F39">
            <v>0.20749999999999999</v>
          </cell>
        </row>
        <row r="40">
          <cell r="C40">
            <v>38047</v>
          </cell>
          <cell r="D40">
            <v>4.1193794679869701E-2</v>
          </cell>
          <cell r="E40">
            <v>3.8160000000000003</v>
          </cell>
          <cell r="F40">
            <v>0.22</v>
          </cell>
        </row>
        <row r="41">
          <cell r="C41">
            <v>38078</v>
          </cell>
          <cell r="D41">
            <v>4.1866393080431004E-2</v>
          </cell>
          <cell r="E41">
            <v>3.6060000000000003</v>
          </cell>
          <cell r="F41">
            <v>0.22750000000000001</v>
          </cell>
        </row>
        <row r="42">
          <cell r="C42">
            <v>38108</v>
          </cell>
          <cell r="D42">
            <v>4.2469267790916601E-2</v>
          </cell>
          <cell r="E42">
            <v>3.5920000000000001</v>
          </cell>
          <cell r="F42">
            <v>0.2225</v>
          </cell>
        </row>
        <row r="43">
          <cell r="C43">
            <v>38139</v>
          </cell>
          <cell r="D43">
            <v>4.3092238453041901E-2</v>
          </cell>
          <cell r="E43">
            <v>3.6260000000000003</v>
          </cell>
          <cell r="F43">
            <v>0.2225</v>
          </cell>
        </row>
        <row r="44">
          <cell r="C44">
            <v>38169</v>
          </cell>
          <cell r="D44">
            <v>4.3635248306564296E-2</v>
          </cell>
          <cell r="E44">
            <v>3.6510000000000002</v>
          </cell>
          <cell r="F44">
            <v>0.2225</v>
          </cell>
        </row>
        <row r="45">
          <cell r="C45">
            <v>38200</v>
          </cell>
          <cell r="D45">
            <v>4.4130720584371695E-2</v>
          </cell>
          <cell r="E45">
            <v>3.6710000000000003</v>
          </cell>
          <cell r="F45">
            <v>0.2225</v>
          </cell>
        </row>
        <row r="46">
          <cell r="C46">
            <v>38231</v>
          </cell>
          <cell r="D46">
            <v>4.4626192944381901E-2</v>
          </cell>
          <cell r="E46">
            <v>3.6560000000000001</v>
          </cell>
          <cell r="F46">
            <v>0.2225</v>
          </cell>
        </row>
        <row r="47">
          <cell r="C47">
            <v>38261</v>
          </cell>
          <cell r="D47">
            <v>4.5103610042366502E-2</v>
          </cell>
          <cell r="E47">
            <v>3.6760000000000002</v>
          </cell>
          <cell r="F47">
            <v>0.2225</v>
          </cell>
        </row>
        <row r="48">
          <cell r="C48">
            <v>38292</v>
          </cell>
          <cell r="D48">
            <v>4.5594952074131903E-2</v>
          </cell>
          <cell r="E48">
            <v>3.8560000000000003</v>
          </cell>
          <cell r="F48">
            <v>0.19750000000000001</v>
          </cell>
        </row>
        <row r="49">
          <cell r="C49">
            <v>38322</v>
          </cell>
          <cell r="D49">
            <v>4.6070444439849201E-2</v>
          </cell>
          <cell r="E49">
            <v>4.0360000000000005</v>
          </cell>
          <cell r="F49">
            <v>0.2</v>
          </cell>
        </row>
        <row r="50">
          <cell r="C50">
            <v>38353</v>
          </cell>
          <cell r="D50">
            <v>4.6539203335437006E-2</v>
          </cell>
          <cell r="E50">
            <v>4.1160000000000005</v>
          </cell>
          <cell r="F50">
            <v>0.2</v>
          </cell>
        </row>
        <row r="51">
          <cell r="C51">
            <v>38384</v>
          </cell>
          <cell r="D51">
            <v>4.6989364293989602E-2</v>
          </cell>
          <cell r="E51">
            <v>3.996</v>
          </cell>
          <cell r="F51">
            <v>0.19750000000000001</v>
          </cell>
        </row>
        <row r="52">
          <cell r="C52">
            <v>38412</v>
          </cell>
          <cell r="D52">
            <v>4.7395961347052498E-2</v>
          </cell>
          <cell r="E52">
            <v>3.8610000000000002</v>
          </cell>
          <cell r="F52">
            <v>0.1875</v>
          </cell>
        </row>
        <row r="53">
          <cell r="C53">
            <v>38443</v>
          </cell>
          <cell r="D53">
            <v>4.7814692033417899E-2</v>
          </cell>
          <cell r="E53">
            <v>3.6850000000000001</v>
          </cell>
          <cell r="F53">
            <v>0.17749999999999999</v>
          </cell>
        </row>
        <row r="54">
          <cell r="C54">
            <v>38473</v>
          </cell>
          <cell r="D54">
            <v>4.81922268670609E-2</v>
          </cell>
          <cell r="E54">
            <v>3.665</v>
          </cell>
          <cell r="F54">
            <v>0.17</v>
          </cell>
        </row>
        <row r="55">
          <cell r="C55">
            <v>38504</v>
          </cell>
          <cell r="D55">
            <v>4.85823462451975E-2</v>
          </cell>
          <cell r="E55">
            <v>3.665</v>
          </cell>
          <cell r="F55">
            <v>0.17</v>
          </cell>
        </row>
        <row r="56">
          <cell r="C56">
            <v>38534</v>
          </cell>
          <cell r="D56">
            <v>4.8942631009351298E-2</v>
          </cell>
          <cell r="E56">
            <v>3.69</v>
          </cell>
          <cell r="F56">
            <v>0.1</v>
          </cell>
        </row>
        <row r="57">
          <cell r="C57">
            <v>38565</v>
          </cell>
          <cell r="D57">
            <v>4.9298335736878099E-2</v>
          </cell>
          <cell r="E57">
            <v>3.7120000000000002</v>
          </cell>
          <cell r="F57">
            <v>0.16500000000000001</v>
          </cell>
        </row>
        <row r="58">
          <cell r="C58">
            <v>38596</v>
          </cell>
          <cell r="D58">
            <v>4.9654040506664103E-2</v>
          </cell>
          <cell r="E58">
            <v>3.71</v>
          </cell>
          <cell r="F58">
            <v>0.16500000000000001</v>
          </cell>
        </row>
        <row r="59">
          <cell r="C59">
            <v>38626</v>
          </cell>
          <cell r="D59">
            <v>4.9987865324419005E-2</v>
          </cell>
          <cell r="E59">
            <v>3.72</v>
          </cell>
          <cell r="F59">
            <v>0.16500000000000001</v>
          </cell>
        </row>
        <row r="60">
          <cell r="C60">
            <v>38657</v>
          </cell>
          <cell r="D60">
            <v>5.0309912381968101E-2</v>
          </cell>
          <cell r="E60">
            <v>3.8780000000000001</v>
          </cell>
          <cell r="F60">
            <v>0.16500000000000001</v>
          </cell>
        </row>
        <row r="61">
          <cell r="C61">
            <v>38687</v>
          </cell>
          <cell r="D61">
            <v>5.0621570857724195E-2</v>
          </cell>
          <cell r="E61">
            <v>4.0330000000000004</v>
          </cell>
          <cell r="F61">
            <v>0.16500000000000001</v>
          </cell>
        </row>
        <row r="62">
          <cell r="C62">
            <v>38718</v>
          </cell>
          <cell r="D62">
            <v>5.0938042932038304E-2</v>
          </cell>
          <cell r="E62">
            <v>4.1340000000000003</v>
          </cell>
          <cell r="F62">
            <v>0.2225</v>
          </cell>
        </row>
        <row r="63">
          <cell r="C63">
            <v>38749</v>
          </cell>
          <cell r="D63">
            <v>5.1244378581715405E-2</v>
          </cell>
          <cell r="E63">
            <v>4.0289999999999999</v>
          </cell>
          <cell r="F63">
            <v>0.2175</v>
          </cell>
        </row>
        <row r="64">
          <cell r="C64">
            <v>38777</v>
          </cell>
          <cell r="D64">
            <v>5.1521068872854701E-2</v>
          </cell>
          <cell r="E64">
            <v>3.9085000000000001</v>
          </cell>
          <cell r="F64">
            <v>0.20749999999999999</v>
          </cell>
        </row>
        <row r="65">
          <cell r="C65">
            <v>38808</v>
          </cell>
          <cell r="D65">
            <v>5.1783884138279404E-2</v>
          </cell>
          <cell r="E65">
            <v>3.7480000000000002</v>
          </cell>
          <cell r="F65">
            <v>0.19</v>
          </cell>
        </row>
        <row r="66">
          <cell r="C66">
            <v>38838</v>
          </cell>
          <cell r="D66">
            <v>5.1961645947877305E-2</v>
          </cell>
          <cell r="E66">
            <v>3.738</v>
          </cell>
          <cell r="F66">
            <v>0.185</v>
          </cell>
        </row>
        <row r="67">
          <cell r="C67">
            <v>38869</v>
          </cell>
          <cell r="D67">
            <v>5.2145333162200803E-2</v>
          </cell>
          <cell r="E67">
            <v>3.75</v>
          </cell>
          <cell r="F67">
            <v>0.1875</v>
          </cell>
        </row>
        <row r="68">
          <cell r="C68">
            <v>38899</v>
          </cell>
          <cell r="D68">
            <v>5.2323094993229603E-2</v>
          </cell>
          <cell r="E68">
            <v>3.7749999999999999</v>
          </cell>
          <cell r="F68">
            <v>0.1875</v>
          </cell>
        </row>
        <row r="69">
          <cell r="C69">
            <v>38930</v>
          </cell>
          <cell r="D69">
            <v>5.2506782229697201E-2</v>
          </cell>
          <cell r="E69">
            <v>3.7970000000000002</v>
          </cell>
          <cell r="F69">
            <v>0.1875</v>
          </cell>
        </row>
        <row r="70">
          <cell r="C70">
            <v>38961</v>
          </cell>
          <cell r="D70">
            <v>5.2690469477416603E-2</v>
          </cell>
          <cell r="E70">
            <v>3.7949999999999999</v>
          </cell>
          <cell r="F70">
            <v>0.1875</v>
          </cell>
        </row>
        <row r="71">
          <cell r="C71">
            <v>38991</v>
          </cell>
          <cell r="D71">
            <v>5.28682313407609E-2</v>
          </cell>
          <cell r="E71">
            <v>3.8050000000000002</v>
          </cell>
          <cell r="F71">
            <v>0.1875</v>
          </cell>
        </row>
        <row r="72">
          <cell r="C72">
            <v>39022</v>
          </cell>
          <cell r="D72">
            <v>5.3051918610617803E-2</v>
          </cell>
          <cell r="E72">
            <v>3.9630000000000001</v>
          </cell>
          <cell r="F72">
            <v>0.1875</v>
          </cell>
        </row>
        <row r="73">
          <cell r="C73">
            <v>39052</v>
          </cell>
          <cell r="D73">
            <v>5.3229680495383999E-2</v>
          </cell>
          <cell r="E73">
            <v>4.1180000000000003</v>
          </cell>
          <cell r="F73">
            <v>0.1875</v>
          </cell>
        </row>
        <row r="74">
          <cell r="C74">
            <v>39083</v>
          </cell>
          <cell r="D74">
            <v>5.3413367787375203E-2</v>
          </cell>
          <cell r="E74">
            <v>4.2190000000000003</v>
          </cell>
          <cell r="F74">
            <v>0.1875</v>
          </cell>
        </row>
        <row r="75">
          <cell r="C75">
            <v>39114</v>
          </cell>
          <cell r="D75">
            <v>5.3597055090612904E-2</v>
          </cell>
          <cell r="E75">
            <v>4.1139999999999999</v>
          </cell>
          <cell r="F75">
            <v>0.1825</v>
          </cell>
        </row>
        <row r="76">
          <cell r="C76">
            <v>39142</v>
          </cell>
          <cell r="D76">
            <v>5.3762966212881097E-2</v>
          </cell>
          <cell r="E76">
            <v>3.9935</v>
          </cell>
          <cell r="F76">
            <v>0.24</v>
          </cell>
        </row>
        <row r="77">
          <cell r="C77">
            <v>39173</v>
          </cell>
          <cell r="D77">
            <v>5.3942339214398505E-2</v>
          </cell>
          <cell r="E77">
            <v>3.8330000000000002</v>
          </cell>
          <cell r="F77">
            <v>0.24</v>
          </cell>
        </row>
        <row r="78">
          <cell r="C78">
            <v>39203</v>
          </cell>
          <cell r="D78">
            <v>5.4109315343500601E-2</v>
          </cell>
          <cell r="E78">
            <v>3.8230000000000004</v>
          </cell>
          <cell r="F78">
            <v>0.24</v>
          </cell>
        </row>
        <row r="79">
          <cell r="C79">
            <v>39234</v>
          </cell>
          <cell r="D79">
            <v>5.4281857353332796E-2</v>
          </cell>
          <cell r="E79">
            <v>3.835</v>
          </cell>
          <cell r="F79">
            <v>0.24</v>
          </cell>
        </row>
        <row r="80">
          <cell r="C80">
            <v>39264</v>
          </cell>
          <cell r="D80">
            <v>5.4448833501324206E-2</v>
          </cell>
          <cell r="E80">
            <v>3.86</v>
          </cell>
          <cell r="F80">
            <v>0.24</v>
          </cell>
        </row>
        <row r="81">
          <cell r="C81">
            <v>39295</v>
          </cell>
          <cell r="D81">
            <v>5.4621375530674102E-2</v>
          </cell>
          <cell r="E81">
            <v>3.8820000000000001</v>
          </cell>
          <cell r="F81">
            <v>0.24</v>
          </cell>
        </row>
        <row r="82">
          <cell r="C82">
            <v>39326</v>
          </cell>
          <cell r="D82">
            <v>5.4793917569941904E-2</v>
          </cell>
          <cell r="E82">
            <v>3.88</v>
          </cell>
          <cell r="F82">
            <v>0.24</v>
          </cell>
        </row>
        <row r="83">
          <cell r="C83">
            <v>39356</v>
          </cell>
          <cell r="D83">
            <v>5.49608937464168E-2</v>
          </cell>
          <cell r="E83">
            <v>3.89</v>
          </cell>
          <cell r="F83">
            <v>0.24</v>
          </cell>
        </row>
        <row r="84">
          <cell r="C84">
            <v>39387</v>
          </cell>
          <cell r="D84">
            <v>5.5133435805196904E-2</v>
          </cell>
          <cell r="E84">
            <v>4.048</v>
          </cell>
          <cell r="F84">
            <v>0.24</v>
          </cell>
        </row>
        <row r="85">
          <cell r="C85">
            <v>39417</v>
          </cell>
          <cell r="D85">
            <v>5.5300412000554501E-2</v>
          </cell>
          <cell r="E85">
            <v>4.2030000000000003</v>
          </cell>
          <cell r="F85">
            <v>0.24</v>
          </cell>
        </row>
        <row r="86">
          <cell r="C86">
            <v>39448</v>
          </cell>
          <cell r="D86">
            <v>5.5472954078844297E-2</v>
          </cell>
          <cell r="E86">
            <v>4.3040000000000003</v>
          </cell>
          <cell r="F86">
            <v>0.24</v>
          </cell>
        </row>
        <row r="87">
          <cell r="C87">
            <v>39479</v>
          </cell>
          <cell r="D87">
            <v>5.56454961670481E-2</v>
          </cell>
          <cell r="E87">
            <v>4.1989999999999998</v>
          </cell>
          <cell r="F87">
            <v>0.24</v>
          </cell>
        </row>
        <row r="88">
          <cell r="C88">
            <v>39508</v>
          </cell>
          <cell r="D88">
            <v>5.5806906516599995E-2</v>
          </cell>
          <cell r="E88">
            <v>4.0785</v>
          </cell>
          <cell r="F88">
            <v>0.23499999999999999</v>
          </cell>
        </row>
        <row r="89">
          <cell r="C89">
            <v>39539</v>
          </cell>
          <cell r="D89">
            <v>5.5979448623988397E-2</v>
          </cell>
          <cell r="E89">
            <v>3.9180000000000001</v>
          </cell>
          <cell r="F89">
            <v>0.23</v>
          </cell>
        </row>
        <row r="90">
          <cell r="C90">
            <v>39569</v>
          </cell>
          <cell r="D90">
            <v>5.6146424866382105E-2</v>
          </cell>
          <cell r="E90">
            <v>3.9080000000000004</v>
          </cell>
          <cell r="F90">
            <v>0.23</v>
          </cell>
        </row>
        <row r="91">
          <cell r="C91">
            <v>39600</v>
          </cell>
          <cell r="D91">
            <v>5.6318966993272199E-2</v>
          </cell>
          <cell r="E91">
            <v>3.92</v>
          </cell>
          <cell r="F91">
            <v>0.23</v>
          </cell>
        </row>
        <row r="92">
          <cell r="C92">
            <v>39630</v>
          </cell>
          <cell r="D92">
            <v>5.6485943254536999E-2</v>
          </cell>
          <cell r="E92">
            <v>3.9449999999999998</v>
          </cell>
          <cell r="F92">
            <v>0.23</v>
          </cell>
        </row>
        <row r="93">
          <cell r="C93">
            <v>39661</v>
          </cell>
          <cell r="D93">
            <v>5.6658485400925801E-2</v>
          </cell>
          <cell r="E93">
            <v>3.9670000000000001</v>
          </cell>
          <cell r="F93">
            <v>0.23</v>
          </cell>
        </row>
        <row r="94">
          <cell r="C94">
            <v>39692</v>
          </cell>
          <cell r="D94">
            <v>5.6831027557222101E-2</v>
          </cell>
          <cell r="E94">
            <v>3.9649999999999999</v>
          </cell>
          <cell r="F94">
            <v>0.23</v>
          </cell>
        </row>
        <row r="95">
          <cell r="C95">
            <v>39722</v>
          </cell>
          <cell r="D95">
            <v>5.6998003846942397E-2</v>
          </cell>
          <cell r="E95">
            <v>3.9750000000000001</v>
          </cell>
          <cell r="F95">
            <v>0.23</v>
          </cell>
        </row>
        <row r="96">
          <cell r="C96">
            <v>39753</v>
          </cell>
          <cell r="D96">
            <v>5.7170546022732499E-2</v>
          </cell>
          <cell r="E96">
            <v>4.133</v>
          </cell>
          <cell r="F96">
            <v>0.23</v>
          </cell>
        </row>
        <row r="97">
          <cell r="C97">
            <v>39783</v>
          </cell>
          <cell r="D97">
            <v>5.7337522331315505E-2</v>
          </cell>
          <cell r="E97">
            <v>4.2880000000000003</v>
          </cell>
          <cell r="F97">
            <v>0.23</v>
          </cell>
        </row>
        <row r="98">
          <cell r="C98">
            <v>39814</v>
          </cell>
          <cell r="D98">
            <v>5.7510064526596703E-2</v>
          </cell>
          <cell r="E98">
            <v>4.3890000000000002</v>
          </cell>
          <cell r="F98">
            <v>0.23</v>
          </cell>
        </row>
        <row r="99">
          <cell r="C99">
            <v>39845</v>
          </cell>
          <cell r="D99">
            <v>5.7682606731781001E-2</v>
          </cell>
          <cell r="E99">
            <v>4.2839999999999998</v>
          </cell>
          <cell r="F99">
            <v>0.22750000000000001</v>
          </cell>
        </row>
        <row r="100">
          <cell r="C100">
            <v>39873</v>
          </cell>
          <cell r="D100">
            <v>5.7838451312717302E-2</v>
          </cell>
          <cell r="E100">
            <v>4.1635</v>
          </cell>
          <cell r="F100">
            <v>0.22</v>
          </cell>
        </row>
        <row r="101">
          <cell r="C101">
            <v>39904</v>
          </cell>
          <cell r="D101">
            <v>5.79805518481296E-2</v>
          </cell>
          <cell r="E101">
            <v>4.0030000000000001</v>
          </cell>
          <cell r="F101">
            <v>0.20250000000000001</v>
          </cell>
        </row>
        <row r="102">
          <cell r="C102">
            <v>39934</v>
          </cell>
          <cell r="D102">
            <v>5.80714239772777E-2</v>
          </cell>
          <cell r="E102">
            <v>3.9930000000000003</v>
          </cell>
          <cell r="F102">
            <v>0.20250000000000001</v>
          </cell>
        </row>
        <row r="103">
          <cell r="C103">
            <v>39965</v>
          </cell>
          <cell r="D103">
            <v>5.8165325180282501E-2</v>
          </cell>
          <cell r="E103">
            <v>4.0049999999999999</v>
          </cell>
          <cell r="F103">
            <v>0.20250000000000001</v>
          </cell>
        </row>
        <row r="104">
          <cell r="C104">
            <v>39995</v>
          </cell>
          <cell r="D104">
            <v>5.82561973150146E-2</v>
          </cell>
          <cell r="E104">
            <v>4.03</v>
          </cell>
          <cell r="F104">
            <v>0.20250000000000001</v>
          </cell>
        </row>
        <row r="105">
          <cell r="C105">
            <v>40026</v>
          </cell>
          <cell r="D105">
            <v>5.8350098523789501E-2</v>
          </cell>
          <cell r="E105">
            <v>4.0520000000000005</v>
          </cell>
          <cell r="F105">
            <v>0.20250000000000001</v>
          </cell>
        </row>
        <row r="106">
          <cell r="C106">
            <v>40057</v>
          </cell>
          <cell r="D106">
            <v>5.8443999735496605E-2</v>
          </cell>
          <cell r="E106">
            <v>4.05</v>
          </cell>
          <cell r="F106">
            <v>0.20250000000000001</v>
          </cell>
        </row>
        <row r="107">
          <cell r="C107">
            <v>40087</v>
          </cell>
          <cell r="D107">
            <v>5.85348718786496E-2</v>
          </cell>
          <cell r="E107">
            <v>4.0599999999999996</v>
          </cell>
          <cell r="F107">
            <v>0.20250000000000001</v>
          </cell>
        </row>
        <row r="108">
          <cell r="C108">
            <v>40118</v>
          </cell>
          <cell r="D108">
            <v>5.8628773096125901E-2</v>
          </cell>
          <cell r="E108">
            <v>4.218</v>
          </cell>
          <cell r="F108">
            <v>0.20250000000000001</v>
          </cell>
        </row>
        <row r="109">
          <cell r="C109">
            <v>40148</v>
          </cell>
          <cell r="D109">
            <v>5.8719645244862007E-2</v>
          </cell>
          <cell r="E109">
            <v>4.3730000000000002</v>
          </cell>
          <cell r="F109">
            <v>0.20250000000000001</v>
          </cell>
        </row>
        <row r="110">
          <cell r="C110">
            <v>40179</v>
          </cell>
          <cell r="D110">
            <v>5.8813546468106603E-2</v>
          </cell>
          <cell r="E110">
            <v>4.4740000000000002</v>
          </cell>
          <cell r="F110">
            <v>0.20250000000000001</v>
          </cell>
        </row>
        <row r="111">
          <cell r="C111">
            <v>40210</v>
          </cell>
          <cell r="D111">
            <v>5.8907447694282598E-2</v>
          </cell>
          <cell r="E111">
            <v>4.3689999999999998</v>
          </cell>
          <cell r="F111">
            <v>0.2</v>
          </cell>
        </row>
        <row r="112">
          <cell r="C112">
            <v>40238</v>
          </cell>
          <cell r="D112">
            <v>5.8992261707541807E-2</v>
          </cell>
          <cell r="E112">
            <v>4.2484999999999999</v>
          </cell>
          <cell r="F112">
            <v>0.19500000000000001</v>
          </cell>
        </row>
        <row r="113">
          <cell r="C113">
            <v>40269</v>
          </cell>
          <cell r="D113">
            <v>5.9086162939296499E-2</v>
          </cell>
          <cell r="E113">
            <v>4.0880000000000001</v>
          </cell>
          <cell r="F113">
            <v>0.19</v>
          </cell>
        </row>
        <row r="114">
          <cell r="C114">
            <v>40299</v>
          </cell>
          <cell r="D114">
            <v>5.9177035101849899E-2</v>
          </cell>
          <cell r="E114">
            <v>4.0780000000000003</v>
          </cell>
          <cell r="F114">
            <v>0.185</v>
          </cell>
        </row>
        <row r="115">
          <cell r="C115">
            <v>40330</v>
          </cell>
          <cell r="D115">
            <v>5.9270936339372401E-2</v>
          </cell>
          <cell r="E115">
            <v>4.09</v>
          </cell>
          <cell r="F115">
            <v>0.185</v>
          </cell>
        </row>
        <row r="116">
          <cell r="C116">
            <v>40360</v>
          </cell>
          <cell r="D116">
            <v>5.9361808507506698E-2</v>
          </cell>
          <cell r="E116">
            <v>4.1150000000000002</v>
          </cell>
          <cell r="F116">
            <v>0.185</v>
          </cell>
        </row>
        <row r="117">
          <cell r="C117">
            <v>40391</v>
          </cell>
          <cell r="D117">
            <v>5.9455709750795699E-2</v>
          </cell>
          <cell r="E117">
            <v>4.1370000000000005</v>
          </cell>
          <cell r="F117">
            <v>0.185</v>
          </cell>
        </row>
        <row r="118">
          <cell r="C118">
            <v>40422</v>
          </cell>
          <cell r="D118">
            <v>5.95496109970153E-2</v>
          </cell>
          <cell r="E118">
            <v>4.1349999999999998</v>
          </cell>
          <cell r="F118">
            <v>0.185</v>
          </cell>
        </row>
        <row r="119">
          <cell r="C119">
            <v>40452</v>
          </cell>
          <cell r="D119">
            <v>5.9640483173566398E-2</v>
          </cell>
          <cell r="E119">
            <v>4.1449999999999996</v>
          </cell>
          <cell r="F119">
            <v>0.185</v>
          </cell>
        </row>
        <row r="120">
          <cell r="C120">
            <v>40483</v>
          </cell>
          <cell r="D120">
            <v>5.9734384425551998E-2</v>
          </cell>
          <cell r="E120">
            <v>4.3029999999999999</v>
          </cell>
          <cell r="F120">
            <v>0.185</v>
          </cell>
        </row>
        <row r="121">
          <cell r="C121">
            <v>40513</v>
          </cell>
          <cell r="D121">
            <v>5.9825256607682703E-2</v>
          </cell>
          <cell r="E121">
            <v>4.4580000000000002</v>
          </cell>
          <cell r="F121">
            <v>0.185</v>
          </cell>
        </row>
        <row r="122">
          <cell r="C122">
            <v>40544</v>
          </cell>
          <cell r="D122">
            <v>5.9919157865433899E-2</v>
          </cell>
          <cell r="E122">
            <v>4.5590000000000002</v>
          </cell>
          <cell r="F122">
            <v>0.185</v>
          </cell>
        </row>
        <row r="123">
          <cell r="C123">
            <v>40575</v>
          </cell>
          <cell r="D123">
            <v>6.00130591261148E-2</v>
          </cell>
          <cell r="E123">
            <v>4.4540000000000006</v>
          </cell>
          <cell r="F123">
            <v>0.185</v>
          </cell>
        </row>
        <row r="124">
          <cell r="C124">
            <v>40603</v>
          </cell>
          <cell r="D124">
            <v>6.0097873170538399E-2</v>
          </cell>
          <cell r="E124">
            <v>4.3334999999999999</v>
          </cell>
          <cell r="F124">
            <v>0.18</v>
          </cell>
        </row>
        <row r="125">
          <cell r="C125">
            <v>40634</v>
          </cell>
          <cell r="D125">
            <v>6.0191774436794798E-2</v>
          </cell>
          <cell r="E125">
            <v>4.173</v>
          </cell>
          <cell r="F125">
            <v>0.18</v>
          </cell>
        </row>
        <row r="126">
          <cell r="C126">
            <v>40664</v>
          </cell>
          <cell r="D126">
            <v>6.0282646632735803E-2</v>
          </cell>
          <cell r="E126">
            <v>4.1630000000000003</v>
          </cell>
          <cell r="F126">
            <v>0.18</v>
          </cell>
        </row>
        <row r="127">
          <cell r="C127">
            <v>40695</v>
          </cell>
          <cell r="D127">
            <v>6.0376547904756904E-2</v>
          </cell>
          <cell r="E127">
            <v>4.1749999999999998</v>
          </cell>
          <cell r="F127">
            <v>0.18</v>
          </cell>
        </row>
        <row r="128">
          <cell r="C128">
            <v>40725</v>
          </cell>
          <cell r="D128">
            <v>6.04674201062756E-2</v>
          </cell>
          <cell r="E128">
            <v>4.2</v>
          </cell>
          <cell r="F128">
            <v>0.18</v>
          </cell>
        </row>
        <row r="129">
          <cell r="C129">
            <v>40756</v>
          </cell>
          <cell r="D129">
            <v>6.0561321384060604E-2</v>
          </cell>
          <cell r="E129">
            <v>4.2220000000000004</v>
          </cell>
          <cell r="F129">
            <v>0.18</v>
          </cell>
        </row>
        <row r="130">
          <cell r="C130">
            <v>40787</v>
          </cell>
          <cell r="D130">
            <v>6.06552226647743E-2</v>
          </cell>
          <cell r="E130">
            <v>4.22</v>
          </cell>
          <cell r="F130">
            <v>0.18</v>
          </cell>
        </row>
        <row r="131">
          <cell r="C131">
            <v>40817</v>
          </cell>
          <cell r="D131">
            <v>6.0746094874705003E-2</v>
          </cell>
          <cell r="E131">
            <v>4.2300000000000004</v>
          </cell>
          <cell r="F131">
            <v>0.18</v>
          </cell>
        </row>
        <row r="132">
          <cell r="C132">
            <v>40848</v>
          </cell>
          <cell r="D132">
            <v>6.0839996161181603E-2</v>
          </cell>
          <cell r="E132">
            <v>4.3879999999999999</v>
          </cell>
          <cell r="F132">
            <v>0.18</v>
          </cell>
        </row>
        <row r="133">
          <cell r="C133">
            <v>40878</v>
          </cell>
          <cell r="D133">
            <v>6.09308683766892E-2</v>
          </cell>
          <cell r="E133">
            <v>4.5430000000000001</v>
          </cell>
          <cell r="F133">
            <v>0.18</v>
          </cell>
        </row>
        <row r="134">
          <cell r="C134">
            <v>40909</v>
          </cell>
          <cell r="D134">
            <v>6.1024769668928301E-2</v>
          </cell>
          <cell r="E134">
            <v>4.6440000000000001</v>
          </cell>
          <cell r="F134">
            <v>0.18</v>
          </cell>
        </row>
        <row r="135">
          <cell r="C135">
            <v>40940</v>
          </cell>
          <cell r="D135">
            <v>6.1118670964095803E-2</v>
          </cell>
          <cell r="E135">
            <v>4.5390000000000006</v>
          </cell>
          <cell r="F135">
            <v>0.17499999999999999</v>
          </cell>
        </row>
        <row r="136">
          <cell r="C136">
            <v>40969</v>
          </cell>
          <cell r="D136">
            <v>6.1206514113838505E-2</v>
          </cell>
          <cell r="E136">
            <v>4.4184999999999999</v>
          </cell>
          <cell r="F136">
            <v>0.17</v>
          </cell>
        </row>
        <row r="137">
          <cell r="C137">
            <v>41000</v>
          </cell>
          <cell r="D137">
            <v>6.1279006543407004E-2</v>
          </cell>
          <cell r="E137">
            <v>4.258</v>
          </cell>
          <cell r="F137">
            <v>0.17</v>
          </cell>
        </row>
        <row r="138">
          <cell r="C138">
            <v>41030</v>
          </cell>
          <cell r="D138">
            <v>6.1316356593048099E-2</v>
          </cell>
          <cell r="E138">
            <v>4.2480000000000002</v>
          </cell>
          <cell r="F138">
            <v>0.17</v>
          </cell>
        </row>
        <row r="139">
          <cell r="C139">
            <v>41061</v>
          </cell>
          <cell r="D139">
            <v>6.1354951644830603E-2</v>
          </cell>
          <cell r="E139">
            <v>4.26</v>
          </cell>
          <cell r="F139">
            <v>0.17</v>
          </cell>
        </row>
        <row r="140">
          <cell r="C140">
            <v>41091</v>
          </cell>
          <cell r="D140">
            <v>6.1392301695413203E-2</v>
          </cell>
          <cell r="E140">
            <v>4.2850000000000001</v>
          </cell>
          <cell r="F140">
            <v>0.17</v>
          </cell>
        </row>
        <row r="141">
          <cell r="C141">
            <v>41122</v>
          </cell>
          <cell r="D141">
            <v>6.1430896748169199E-2</v>
          </cell>
          <cell r="E141">
            <v>4.3070000000000004</v>
          </cell>
          <cell r="F141">
            <v>0.17</v>
          </cell>
        </row>
        <row r="142">
          <cell r="C142">
            <v>41153</v>
          </cell>
          <cell r="D142">
            <v>6.1469491801419404E-2</v>
          </cell>
          <cell r="E142">
            <v>4.3049999999999997</v>
          </cell>
          <cell r="F142">
            <v>0.17</v>
          </cell>
        </row>
        <row r="143">
          <cell r="C143">
            <v>41183</v>
          </cell>
          <cell r="D143">
            <v>6.1506841853422999E-2</v>
          </cell>
          <cell r="E143">
            <v>4.3150000000000004</v>
          </cell>
          <cell r="F143">
            <v>0.17</v>
          </cell>
        </row>
        <row r="144">
          <cell r="C144">
            <v>41214</v>
          </cell>
          <cell r="D144">
            <v>6.1545436907646703E-2</v>
          </cell>
          <cell r="E144">
            <v>4.4729999999999999</v>
          </cell>
          <cell r="F144">
            <v>0.17</v>
          </cell>
        </row>
        <row r="145">
          <cell r="C145">
            <v>41244</v>
          </cell>
          <cell r="D145">
            <v>6.1582786960591801E-2</v>
          </cell>
          <cell r="E145">
            <v>4.6280000000000001</v>
          </cell>
          <cell r="F145">
            <v>0.17</v>
          </cell>
        </row>
        <row r="146">
          <cell r="C146">
            <v>41275</v>
          </cell>
          <cell r="D146">
            <v>6.1621382015788498E-2</v>
          </cell>
          <cell r="E146">
            <v>4.7290000000000001</v>
          </cell>
          <cell r="F146">
            <v>0.17</v>
          </cell>
        </row>
        <row r="147">
          <cell r="C147">
            <v>41306</v>
          </cell>
          <cell r="D147">
            <v>6.1659977071479403E-2</v>
          </cell>
          <cell r="E147">
            <v>4.6240000000000006</v>
          </cell>
          <cell r="F147">
            <v>0.17</v>
          </cell>
        </row>
        <row r="148">
          <cell r="C148">
            <v>41334</v>
          </cell>
          <cell r="D148">
            <v>6.16948371222064E-2</v>
          </cell>
          <cell r="E148">
            <v>4.5034999999999998</v>
          </cell>
          <cell r="F148">
            <v>0.17</v>
          </cell>
        </row>
        <row r="149">
          <cell r="C149">
            <v>41365</v>
          </cell>
          <cell r="D149">
            <v>6.1733432178838803E-2</v>
          </cell>
          <cell r="E149">
            <v>4.343</v>
          </cell>
          <cell r="F149">
            <v>0.17</v>
          </cell>
        </row>
        <row r="150">
          <cell r="C150">
            <v>41395</v>
          </cell>
          <cell r="D150">
            <v>6.1770782234115404E-2</v>
          </cell>
          <cell r="E150">
            <v>4.3330000000000002</v>
          </cell>
          <cell r="F150">
            <v>0.17</v>
          </cell>
        </row>
        <row r="151">
          <cell r="C151">
            <v>41426</v>
          </cell>
          <cell r="D151">
            <v>6.1809377291720299E-2</v>
          </cell>
          <cell r="E151">
            <v>4.3449999999999998</v>
          </cell>
          <cell r="F151">
            <v>0.17</v>
          </cell>
        </row>
        <row r="152">
          <cell r="C152">
            <v>41456</v>
          </cell>
          <cell r="D152">
            <v>6.18467273479388E-2</v>
          </cell>
          <cell r="E152">
            <v>4.37</v>
          </cell>
          <cell r="F152">
            <v>0.17</v>
          </cell>
        </row>
        <row r="153">
          <cell r="C153">
            <v>41487</v>
          </cell>
          <cell r="D153">
            <v>6.1885322406517201E-2</v>
          </cell>
          <cell r="E153">
            <v>4.3920000000000003</v>
          </cell>
          <cell r="F153">
            <v>0.17</v>
          </cell>
        </row>
        <row r="154">
          <cell r="C154">
            <v>41518</v>
          </cell>
          <cell r="D154">
            <v>6.1923917465589902E-2</v>
          </cell>
          <cell r="E154">
            <v>4.3899999999999997</v>
          </cell>
          <cell r="F154">
            <v>0.17</v>
          </cell>
        </row>
        <row r="155">
          <cell r="C155">
            <v>41548</v>
          </cell>
          <cell r="D155">
            <v>6.1961267523228204E-2</v>
          </cell>
          <cell r="E155">
            <v>4.4000000000000004</v>
          </cell>
          <cell r="F155">
            <v>0.17</v>
          </cell>
        </row>
        <row r="156">
          <cell r="C156">
            <v>41579</v>
          </cell>
          <cell r="D156">
            <v>6.19998625832743E-2</v>
          </cell>
          <cell r="E156">
            <v>4.5579999999999998</v>
          </cell>
          <cell r="F156">
            <v>0.17</v>
          </cell>
        </row>
        <row r="157">
          <cell r="C157">
            <v>41609</v>
          </cell>
          <cell r="D157">
            <v>6.2037212641854002E-2</v>
          </cell>
          <cell r="E157">
            <v>4.7130000000000001</v>
          </cell>
          <cell r="F157">
            <v>0.17</v>
          </cell>
        </row>
        <row r="158">
          <cell r="C158">
            <v>41640</v>
          </cell>
          <cell r="D158">
            <v>6.2075807702872701E-2</v>
          </cell>
          <cell r="E158">
            <v>4.8140000000000001</v>
          </cell>
          <cell r="F158">
            <v>0.17</v>
          </cell>
        </row>
        <row r="159">
          <cell r="C159">
            <v>41671</v>
          </cell>
          <cell r="D159">
            <v>6.2114402764386102E-2</v>
          </cell>
          <cell r="E159">
            <v>4.7090000000000005</v>
          </cell>
          <cell r="F159">
            <v>0.17</v>
          </cell>
        </row>
        <row r="160">
          <cell r="C160">
            <v>41699</v>
          </cell>
          <cell r="D160">
            <v>6.2149262820371504E-2</v>
          </cell>
          <cell r="E160">
            <v>4.5884999999999998</v>
          </cell>
          <cell r="F160">
            <v>0.17</v>
          </cell>
        </row>
        <row r="161">
          <cell r="C161">
            <v>41730</v>
          </cell>
          <cell r="D161">
            <v>6.2187857882825902E-2</v>
          </cell>
          <cell r="E161">
            <v>4.4279999999999999</v>
          </cell>
          <cell r="F161">
            <v>0.17</v>
          </cell>
        </row>
        <row r="162">
          <cell r="C162">
            <v>41760</v>
          </cell>
          <cell r="D162">
            <v>6.2225207943736198E-2</v>
          </cell>
          <cell r="E162">
            <v>4.4180000000000001</v>
          </cell>
          <cell r="F162">
            <v>0.17</v>
          </cell>
        </row>
        <row r="163">
          <cell r="C163">
            <v>41791</v>
          </cell>
          <cell r="D163">
            <v>6.2263803007163603E-2</v>
          </cell>
          <cell r="E163">
            <v>4.43</v>
          </cell>
          <cell r="F163">
            <v>0.17</v>
          </cell>
        </row>
        <row r="164">
          <cell r="C164">
            <v>41821</v>
          </cell>
          <cell r="D164">
            <v>6.2301153069015403E-2</v>
          </cell>
          <cell r="E164">
            <v>4.4550000000000001</v>
          </cell>
          <cell r="F164">
            <v>0.17</v>
          </cell>
        </row>
        <row r="165">
          <cell r="C165">
            <v>41852</v>
          </cell>
          <cell r="D165">
            <v>6.2339748133415404E-2</v>
          </cell>
          <cell r="E165">
            <v>4.4770000000000003</v>
          </cell>
          <cell r="F165">
            <v>0.17</v>
          </cell>
        </row>
        <row r="166">
          <cell r="C166">
            <v>41883</v>
          </cell>
          <cell r="D166">
            <v>6.2378343198309601E-2</v>
          </cell>
          <cell r="E166">
            <v>4.4749999999999996</v>
          </cell>
          <cell r="F166">
            <v>0.17</v>
          </cell>
        </row>
        <row r="167">
          <cell r="C167">
            <v>41913</v>
          </cell>
          <cell r="D167">
            <v>6.2415693261581598E-2</v>
          </cell>
          <cell r="E167">
            <v>4.4850000000000003</v>
          </cell>
          <cell r="F167">
            <v>0.17</v>
          </cell>
        </row>
        <row r="168">
          <cell r="C168">
            <v>41944</v>
          </cell>
          <cell r="D168">
            <v>6.2454288327448398E-2</v>
          </cell>
          <cell r="E168">
            <v>4.6429999999999998</v>
          </cell>
          <cell r="F168">
            <v>0.17</v>
          </cell>
        </row>
        <row r="169">
          <cell r="C169">
            <v>41974</v>
          </cell>
          <cell r="D169">
            <v>6.2491638391661802E-2</v>
          </cell>
          <cell r="E169">
            <v>4.798</v>
          </cell>
          <cell r="F169">
            <v>0.17</v>
          </cell>
        </row>
        <row r="170">
          <cell r="C170">
            <v>42005</v>
          </cell>
          <cell r="D170">
            <v>6.2530233458501602E-2</v>
          </cell>
          <cell r="E170">
            <v>4.899</v>
          </cell>
          <cell r="F170">
            <v>0.17</v>
          </cell>
        </row>
        <row r="171">
          <cell r="C171">
            <v>42036</v>
          </cell>
          <cell r="D171">
            <v>6.2568828525836104E-2</v>
          </cell>
          <cell r="E171">
            <v>4.7940000000000005</v>
          </cell>
          <cell r="F171">
            <v>0.17</v>
          </cell>
        </row>
        <row r="172">
          <cell r="C172">
            <v>42064</v>
          </cell>
          <cell r="D172">
            <v>6.2603688587078599E-2</v>
          </cell>
          <cell r="E172">
            <v>4.6735000000000007</v>
          </cell>
          <cell r="F172">
            <v>0.17</v>
          </cell>
        </row>
        <row r="173">
          <cell r="C173">
            <v>42095</v>
          </cell>
          <cell r="D173">
            <v>6.2642283655354195E-2</v>
          </cell>
          <cell r="E173">
            <v>4.5129999999999999</v>
          </cell>
          <cell r="F173">
            <v>0.17</v>
          </cell>
        </row>
        <row r="174">
          <cell r="C174">
            <v>42125</v>
          </cell>
          <cell r="D174">
            <v>6.2679633721896902E-2</v>
          </cell>
          <cell r="E174">
            <v>4.5030000000000001</v>
          </cell>
          <cell r="F174">
            <v>0.17</v>
          </cell>
        </row>
        <row r="175">
          <cell r="C175">
            <v>42156</v>
          </cell>
          <cell r="D175">
            <v>6.2718228791144498E-2</v>
          </cell>
          <cell r="E175">
            <v>4.5149999999999997</v>
          </cell>
          <cell r="F175">
            <v>0.17</v>
          </cell>
        </row>
        <row r="176">
          <cell r="C176">
            <v>42186</v>
          </cell>
          <cell r="D176">
            <v>6.2755578858629202E-2</v>
          </cell>
          <cell r="E176">
            <v>4.54</v>
          </cell>
          <cell r="F176">
            <v>0.17</v>
          </cell>
        </row>
        <row r="177">
          <cell r="C177">
            <v>42217</v>
          </cell>
          <cell r="D177">
            <v>6.2794173928849298E-2</v>
          </cell>
          <cell r="E177">
            <v>4.5620000000000003</v>
          </cell>
          <cell r="F177">
            <v>0.17</v>
          </cell>
        </row>
        <row r="178">
          <cell r="C178">
            <v>42248</v>
          </cell>
          <cell r="D178">
            <v>6.2832768999563804E-2</v>
          </cell>
          <cell r="E178">
            <v>4.5599999999999996</v>
          </cell>
          <cell r="F178">
            <v>0.17</v>
          </cell>
        </row>
        <row r="179">
          <cell r="C179">
            <v>42278</v>
          </cell>
          <cell r="D179">
            <v>6.2870119068467706E-2</v>
          </cell>
          <cell r="E179">
            <v>4.57</v>
          </cell>
          <cell r="F179">
            <v>0.17</v>
          </cell>
        </row>
        <row r="180">
          <cell r="C180">
            <v>42309</v>
          </cell>
          <cell r="D180">
            <v>6.2908714140155197E-2</v>
          </cell>
          <cell r="E180">
            <v>4.7280000000000006</v>
          </cell>
          <cell r="F180">
            <v>0.17</v>
          </cell>
        </row>
        <row r="181">
          <cell r="C181">
            <v>42339</v>
          </cell>
          <cell r="D181">
            <v>6.2946064209999708E-2</v>
          </cell>
          <cell r="E181">
            <v>4.883</v>
          </cell>
          <cell r="F181">
            <v>0.17</v>
          </cell>
        </row>
        <row r="182">
          <cell r="C182">
            <v>42370</v>
          </cell>
          <cell r="D182">
            <v>6.29846592826597E-2</v>
          </cell>
          <cell r="E182">
            <v>4.984</v>
          </cell>
          <cell r="F182">
            <v>0.17</v>
          </cell>
        </row>
        <row r="183">
          <cell r="C183">
            <v>42401</v>
          </cell>
          <cell r="D183">
            <v>6.3023254355813602E-2</v>
          </cell>
          <cell r="E183">
            <v>4.8790000000000004</v>
          </cell>
          <cell r="F183">
            <v>0.17</v>
          </cell>
        </row>
        <row r="184">
          <cell r="C184">
            <v>42430</v>
          </cell>
          <cell r="D184">
            <v>6.30593594246949E-2</v>
          </cell>
          <cell r="E184">
            <v>4.7585000000000006</v>
          </cell>
          <cell r="F184">
            <v>0.17</v>
          </cell>
        </row>
        <row r="185">
          <cell r="C185">
            <v>42461</v>
          </cell>
          <cell r="D185">
            <v>6.30979544988053E-2</v>
          </cell>
          <cell r="E185">
            <v>4.5979999999999999</v>
          </cell>
          <cell r="F185">
            <v>0.17</v>
          </cell>
        </row>
        <row r="186">
          <cell r="C186">
            <v>42491</v>
          </cell>
          <cell r="D186">
            <v>6.3135304570995504E-2</v>
          </cell>
          <cell r="E186">
            <v>4.5880000000000001</v>
          </cell>
          <cell r="F186">
            <v>0.17</v>
          </cell>
        </row>
        <row r="187">
          <cell r="C187">
            <v>42522</v>
          </cell>
          <cell r="D187">
            <v>6.3173899646078002E-2</v>
          </cell>
          <cell r="E187">
            <v>4.5999999999999996</v>
          </cell>
          <cell r="F187">
            <v>0.17</v>
          </cell>
        </row>
        <row r="188">
          <cell r="C188">
            <v>42552</v>
          </cell>
          <cell r="D188">
            <v>6.3211249719209703E-2</v>
          </cell>
          <cell r="E188">
            <v>4.625</v>
          </cell>
          <cell r="F188">
            <v>0.17</v>
          </cell>
        </row>
        <row r="189">
          <cell r="C189">
            <v>42583</v>
          </cell>
          <cell r="D189">
            <v>6.3249844795264701E-2</v>
          </cell>
          <cell r="E189">
            <v>4.6470000000000002</v>
          </cell>
          <cell r="F189">
            <v>0.17</v>
          </cell>
        </row>
        <row r="190">
          <cell r="C190">
            <v>42614</v>
          </cell>
          <cell r="D190">
            <v>6.3288439871813595E-2</v>
          </cell>
          <cell r="E190">
            <v>4.6449999999999996</v>
          </cell>
          <cell r="F190">
            <v>0.17</v>
          </cell>
        </row>
        <row r="191">
          <cell r="C191">
            <v>42644</v>
          </cell>
          <cell r="D191">
            <v>6.3325789946364203E-2</v>
          </cell>
          <cell r="E191">
            <v>4.6550000000000002</v>
          </cell>
          <cell r="F191">
            <v>0.17</v>
          </cell>
        </row>
        <row r="192">
          <cell r="C192">
            <v>42675</v>
          </cell>
          <cell r="D192">
            <v>6.3364385023886097E-2</v>
          </cell>
          <cell r="E192">
            <v>4.8130000000000006</v>
          </cell>
          <cell r="F192">
            <v>0.17</v>
          </cell>
        </row>
        <row r="193">
          <cell r="C193">
            <v>42705</v>
          </cell>
          <cell r="D193">
            <v>6.3401735099377604E-2</v>
          </cell>
          <cell r="E193">
            <v>4.968</v>
          </cell>
          <cell r="F193">
            <v>0.17</v>
          </cell>
        </row>
        <row r="194">
          <cell r="C194">
            <v>42736</v>
          </cell>
          <cell r="D194">
            <v>6.3440330177871207E-2</v>
          </cell>
          <cell r="E194">
            <v>5.069</v>
          </cell>
          <cell r="F194">
            <v>0.17</v>
          </cell>
        </row>
        <row r="195">
          <cell r="C195">
            <v>42767</v>
          </cell>
          <cell r="D195">
            <v>6.3478925256859497E-2</v>
          </cell>
          <cell r="E195">
            <v>4.9640000000000004</v>
          </cell>
          <cell r="F195">
            <v>0.17</v>
          </cell>
        </row>
        <row r="196">
          <cell r="C196">
            <v>42795</v>
          </cell>
          <cell r="D196">
            <v>6.3513785328628294E-2</v>
          </cell>
          <cell r="E196">
            <v>4.8435000000000006</v>
          </cell>
          <cell r="F196">
            <v>0.17</v>
          </cell>
        </row>
        <row r="197">
          <cell r="C197">
            <v>42826</v>
          </cell>
          <cell r="D197">
            <v>6.3552380408556708E-2</v>
          </cell>
          <cell r="E197">
            <v>4.6829999999999998</v>
          </cell>
          <cell r="F197">
            <v>0.17</v>
          </cell>
        </row>
        <row r="198">
          <cell r="C198">
            <v>42856</v>
          </cell>
          <cell r="D198">
            <v>6.3589730486377102E-2</v>
          </cell>
          <cell r="E198">
            <v>4.673</v>
          </cell>
          <cell r="F198">
            <v>0.17</v>
          </cell>
        </row>
        <row r="199">
          <cell r="C199">
            <v>42887</v>
          </cell>
          <cell r="D199">
            <v>6.3628325567277599E-2</v>
          </cell>
          <cell r="E199">
            <v>4.6849999999999996</v>
          </cell>
          <cell r="F199">
            <v>0.17</v>
          </cell>
        </row>
        <row r="200">
          <cell r="C200">
            <v>42917</v>
          </cell>
          <cell r="D200">
            <v>6.3665675646039005E-2</v>
          </cell>
          <cell r="E200">
            <v>4.71</v>
          </cell>
          <cell r="F200">
            <v>0.17</v>
          </cell>
        </row>
        <row r="201">
          <cell r="C201">
            <v>42948</v>
          </cell>
          <cell r="D201">
            <v>6.3704270727911599E-2</v>
          </cell>
          <cell r="E201">
            <v>4.7320000000000002</v>
          </cell>
          <cell r="F201">
            <v>0.17</v>
          </cell>
        </row>
        <row r="202">
          <cell r="C202">
            <v>42979</v>
          </cell>
          <cell r="D202">
            <v>6.3742865810279006E-2</v>
          </cell>
          <cell r="E202">
            <v>4.7300000000000004</v>
          </cell>
          <cell r="F202">
            <v>0.17</v>
          </cell>
        </row>
        <row r="203">
          <cell r="C203">
            <v>43009</v>
          </cell>
          <cell r="D203">
            <v>6.3780215890458805E-2</v>
          </cell>
          <cell r="E203">
            <v>4.74</v>
          </cell>
          <cell r="F203">
            <v>0.17</v>
          </cell>
        </row>
        <row r="204">
          <cell r="C204">
            <v>43040</v>
          </cell>
          <cell r="D204">
            <v>6.3818810973798296E-2</v>
          </cell>
          <cell r="E204">
            <v>4.8980000000000006</v>
          </cell>
          <cell r="F204">
            <v>0.17</v>
          </cell>
        </row>
        <row r="205">
          <cell r="C205">
            <v>43070</v>
          </cell>
          <cell r="D205">
            <v>6.3856161054919106E-2</v>
          </cell>
          <cell r="E205">
            <v>5.0529999999999999</v>
          </cell>
          <cell r="F205">
            <v>0.17</v>
          </cell>
        </row>
        <row r="206">
          <cell r="C206">
            <v>43101</v>
          </cell>
          <cell r="D206">
            <v>6.3894756139230208E-2</v>
          </cell>
          <cell r="E206">
            <v>5.1539999999999999</v>
          </cell>
          <cell r="F206">
            <v>0.17</v>
          </cell>
        </row>
        <row r="207">
          <cell r="C207">
            <v>43132</v>
          </cell>
          <cell r="D207">
            <v>6.3933351224035206E-2</v>
          </cell>
          <cell r="E207">
            <v>5.0490000000000004</v>
          </cell>
          <cell r="F207">
            <v>0.17</v>
          </cell>
        </row>
        <row r="208">
          <cell r="C208">
            <v>43160</v>
          </cell>
          <cell r="D208">
            <v>6.3968211301057995E-2</v>
          </cell>
          <cell r="E208">
            <v>4.9285000000000005</v>
          </cell>
          <cell r="F208">
            <v>0.17</v>
          </cell>
        </row>
        <row r="209">
          <cell r="C209">
            <v>43191</v>
          </cell>
          <cell r="D209">
            <v>6.4006806386803103E-2</v>
          </cell>
          <cell r="E209">
            <v>4.7679999999999998</v>
          </cell>
          <cell r="F209">
            <v>0.17</v>
          </cell>
        </row>
        <row r="210">
          <cell r="C210">
            <v>43221</v>
          </cell>
          <cell r="D210">
            <v>6.4044156470253202E-2</v>
          </cell>
          <cell r="E210">
            <v>4.758</v>
          </cell>
          <cell r="F210">
            <v>0.17</v>
          </cell>
        </row>
        <row r="211">
          <cell r="C211">
            <v>43252</v>
          </cell>
          <cell r="D211">
            <v>6.4082751556969991E-2</v>
          </cell>
          <cell r="E211">
            <v>4.7699999999999996</v>
          </cell>
          <cell r="F211">
            <v>0.17</v>
          </cell>
        </row>
        <row r="212">
          <cell r="C212">
            <v>43282</v>
          </cell>
          <cell r="D212">
            <v>6.41201016413602E-2</v>
          </cell>
          <cell r="E212">
            <v>4.7949999999999999</v>
          </cell>
          <cell r="F212">
            <v>0.17</v>
          </cell>
        </row>
        <row r="213">
          <cell r="C213">
            <v>43313</v>
          </cell>
          <cell r="D213">
            <v>6.4158696729049502E-2</v>
          </cell>
          <cell r="E213">
            <v>4.8170000000000002</v>
          </cell>
          <cell r="F213">
            <v>0.17</v>
          </cell>
        </row>
        <row r="214">
          <cell r="C214">
            <v>43344</v>
          </cell>
          <cell r="D214">
            <v>6.4197291817232702E-2</v>
          </cell>
          <cell r="E214">
            <v>4.8150000000000004</v>
          </cell>
          <cell r="F214">
            <v>0.17</v>
          </cell>
        </row>
        <row r="215">
          <cell r="C215">
            <v>43374</v>
          </cell>
          <cell r="D215">
            <v>6.4234641903041706E-2</v>
          </cell>
          <cell r="E215">
            <v>4.8250000000000002</v>
          </cell>
          <cell r="F215">
            <v>0.17</v>
          </cell>
        </row>
        <row r="216">
          <cell r="C216">
            <v>43405</v>
          </cell>
          <cell r="D216">
            <v>6.42732369921966E-2</v>
          </cell>
          <cell r="E216">
            <v>4.9830000000000005</v>
          </cell>
          <cell r="F216">
            <v>0.17</v>
          </cell>
        </row>
        <row r="217">
          <cell r="C217">
            <v>43435</v>
          </cell>
          <cell r="D217">
            <v>6.4310587078946199E-2</v>
          </cell>
          <cell r="E217">
            <v>5.1379999999999999</v>
          </cell>
          <cell r="F217">
            <v>0.17</v>
          </cell>
        </row>
        <row r="218">
          <cell r="C218">
            <v>43466</v>
          </cell>
          <cell r="D218">
            <v>6.4349182169072705E-2</v>
          </cell>
          <cell r="E218">
            <v>5.2389999999999999</v>
          </cell>
          <cell r="F218">
            <v>0.17</v>
          </cell>
        </row>
        <row r="219">
          <cell r="C219">
            <v>43497</v>
          </cell>
          <cell r="D219">
            <v>6.4387777259693496E-2</v>
          </cell>
          <cell r="E219">
            <v>5.1340000000000003</v>
          </cell>
          <cell r="F219">
            <v>0.17</v>
          </cell>
        </row>
        <row r="220">
          <cell r="C220">
            <v>43525</v>
          </cell>
          <cell r="D220">
            <v>6.4422637341969402E-2</v>
          </cell>
          <cell r="E220">
            <v>5.0135000000000005</v>
          </cell>
          <cell r="F220">
            <v>0.17</v>
          </cell>
        </row>
        <row r="221">
          <cell r="C221">
            <v>43556</v>
          </cell>
          <cell r="D221">
            <v>6.44612324335299E-2</v>
          </cell>
          <cell r="E221">
            <v>4.8530000000000006</v>
          </cell>
          <cell r="F221">
            <v>0.17</v>
          </cell>
        </row>
        <row r="222">
          <cell r="C222">
            <v>43586</v>
          </cell>
          <cell r="D222">
            <v>6.4498582522607401E-2</v>
          </cell>
          <cell r="E222">
            <v>4.843</v>
          </cell>
          <cell r="F222">
            <v>0.17</v>
          </cell>
        </row>
        <row r="223">
          <cell r="C223">
            <v>43617</v>
          </cell>
          <cell r="D223">
            <v>6.4537177615139996E-2</v>
          </cell>
          <cell r="E223">
            <v>4.8550000000000004</v>
          </cell>
          <cell r="F223">
            <v>0.17</v>
          </cell>
        </row>
        <row r="224">
          <cell r="C224">
            <v>43647</v>
          </cell>
          <cell r="D224">
            <v>6.4574527705158202E-2</v>
          </cell>
          <cell r="E224">
            <v>4.88</v>
          </cell>
          <cell r="F224">
            <v>0.17</v>
          </cell>
        </row>
        <row r="225">
          <cell r="C225">
            <v>43678</v>
          </cell>
          <cell r="D225">
            <v>6.4613122798661896E-2</v>
          </cell>
          <cell r="E225">
            <v>4.9020000000000001</v>
          </cell>
          <cell r="F225">
            <v>0.17</v>
          </cell>
        </row>
        <row r="226">
          <cell r="C226">
            <v>43709</v>
          </cell>
          <cell r="D226">
            <v>6.4651717892659999E-2</v>
          </cell>
          <cell r="E226">
            <v>4.9000000000000004</v>
          </cell>
          <cell r="F226">
            <v>0.17</v>
          </cell>
        </row>
        <row r="227">
          <cell r="C227">
            <v>43739</v>
          </cell>
          <cell r="D227">
            <v>6.4689067984096599E-2</v>
          </cell>
          <cell r="E227">
            <v>4.91</v>
          </cell>
          <cell r="F227">
            <v>0.17</v>
          </cell>
        </row>
        <row r="228">
          <cell r="C228">
            <v>43770</v>
          </cell>
          <cell r="D228">
            <v>6.47276630790663E-2</v>
          </cell>
          <cell r="E228">
            <v>5.0680000000000005</v>
          </cell>
          <cell r="F228">
            <v>0.17</v>
          </cell>
        </row>
        <row r="229">
          <cell r="C229">
            <v>43800</v>
          </cell>
          <cell r="D229">
            <v>6.4765013171442995E-2</v>
          </cell>
          <cell r="E229">
            <v>5.2229999999999999</v>
          </cell>
          <cell r="F229">
            <v>0.17</v>
          </cell>
        </row>
        <row r="230">
          <cell r="C230">
            <v>43831</v>
          </cell>
          <cell r="D230">
            <v>6.4803608267384405E-2</v>
          </cell>
          <cell r="E230">
            <v>5.3239999999999998</v>
          </cell>
          <cell r="F230">
            <v>0.17</v>
          </cell>
        </row>
        <row r="231">
          <cell r="C231">
            <v>43862</v>
          </cell>
          <cell r="D231">
            <v>6.4842203363819198E-2</v>
          </cell>
          <cell r="E231">
            <v>5.2190000000000003</v>
          </cell>
          <cell r="F231">
            <v>0.17</v>
          </cell>
        </row>
        <row r="232">
          <cell r="C232">
            <v>43891</v>
          </cell>
          <cell r="D232">
            <v>6.4878308454480407E-2</v>
          </cell>
          <cell r="E232">
            <v>5.0985000000000005</v>
          </cell>
          <cell r="F232">
            <v>0.17</v>
          </cell>
        </row>
        <row r="233">
          <cell r="C233">
            <v>43922</v>
          </cell>
          <cell r="D233">
            <v>6.4916903551871297E-2</v>
          </cell>
          <cell r="E233">
            <v>4.9380000000000006</v>
          </cell>
          <cell r="F233">
            <v>0.17</v>
          </cell>
        </row>
        <row r="234">
          <cell r="C234">
            <v>43952</v>
          </cell>
          <cell r="D234">
            <v>6.4954253646590604E-2</v>
          </cell>
          <cell r="E234">
            <v>4.9279999999999999</v>
          </cell>
          <cell r="F234">
            <v>0.17</v>
          </cell>
        </row>
        <row r="235">
          <cell r="C235">
            <v>43983</v>
          </cell>
          <cell r="D235">
            <v>6.4992848744953202E-2</v>
          </cell>
          <cell r="E235">
            <v>4.9400000000000004</v>
          </cell>
          <cell r="F235">
            <v>0.17</v>
          </cell>
        </row>
        <row r="236">
          <cell r="C236">
            <v>44013</v>
          </cell>
          <cell r="D236">
            <v>6.5030198840612605E-2</v>
          </cell>
          <cell r="E236">
            <v>4.9649999999999999</v>
          </cell>
          <cell r="F236">
            <v>0.17</v>
          </cell>
        </row>
        <row r="237">
          <cell r="C237">
            <v>44044</v>
          </cell>
          <cell r="D237">
            <v>6.5068793939947203E-2</v>
          </cell>
          <cell r="E237">
            <v>4.9870000000000001</v>
          </cell>
          <cell r="F237">
            <v>0.17</v>
          </cell>
        </row>
        <row r="238">
          <cell r="C238">
            <v>44075</v>
          </cell>
          <cell r="D238">
            <v>6.5107389039774907E-2</v>
          </cell>
          <cell r="E238">
            <v>4.9850000000000003</v>
          </cell>
          <cell r="F238">
            <v>0.17</v>
          </cell>
        </row>
        <row r="239">
          <cell r="C239">
            <v>44105</v>
          </cell>
          <cell r="D239">
            <v>6.5144739136852703E-2</v>
          </cell>
          <cell r="E239">
            <v>4.9950000000000001</v>
          </cell>
          <cell r="F239">
            <v>0.17</v>
          </cell>
        </row>
        <row r="240">
          <cell r="C240">
            <v>44136</v>
          </cell>
          <cell r="D240">
            <v>6.5183334237651602E-2</v>
          </cell>
          <cell r="E240">
            <v>5.1530000000000005</v>
          </cell>
          <cell r="F240">
            <v>0.17</v>
          </cell>
        </row>
        <row r="241">
          <cell r="C241">
            <v>44166</v>
          </cell>
          <cell r="D241">
            <v>6.5220684335669507E-2</v>
          </cell>
          <cell r="E241">
            <v>5.3079999999999998</v>
          </cell>
          <cell r="F241">
            <v>0.17</v>
          </cell>
        </row>
        <row r="242">
          <cell r="C242">
            <v>44197</v>
          </cell>
          <cell r="D242">
            <v>6.525927943743999E-2</v>
          </cell>
          <cell r="E242">
            <v>5.4090000000000007</v>
          </cell>
          <cell r="F242">
            <v>0.17</v>
          </cell>
        </row>
        <row r="243">
          <cell r="C243">
            <v>44228</v>
          </cell>
          <cell r="D243">
            <v>6.5297874539704398E-2</v>
          </cell>
          <cell r="E243">
            <v>5.3040000000000003</v>
          </cell>
          <cell r="F243">
            <v>0.17</v>
          </cell>
        </row>
        <row r="244">
          <cell r="C244">
            <v>44256</v>
          </cell>
          <cell r="D244">
            <v>6.5332734632496794E-2</v>
          </cell>
          <cell r="E244">
            <v>5.1835000000000004</v>
          </cell>
          <cell r="F244">
            <v>0.17</v>
          </cell>
        </row>
        <row r="245">
          <cell r="C245">
            <v>44287</v>
          </cell>
          <cell r="D245">
            <v>6.5371329735700798E-2</v>
          </cell>
          <cell r="E245">
            <v>5.0230000000000006</v>
          </cell>
          <cell r="F245">
            <v>0.17</v>
          </cell>
        </row>
        <row r="246">
          <cell r="C246">
            <v>44317</v>
          </cell>
          <cell r="D246">
            <v>6.5408679836045799E-2</v>
          </cell>
          <cell r="E246">
            <v>5.0129999999999999</v>
          </cell>
          <cell r="F246">
            <v>0.17</v>
          </cell>
        </row>
        <row r="247">
          <cell r="C247">
            <v>44348</v>
          </cell>
          <cell r="D247">
            <v>6.5447274940221095E-2</v>
          </cell>
          <cell r="E247">
            <v>5.0250000000000004</v>
          </cell>
          <cell r="F247">
            <v>0.17</v>
          </cell>
        </row>
        <row r="248">
          <cell r="C248">
            <v>44378</v>
          </cell>
          <cell r="D248">
            <v>6.5484625041505803E-2</v>
          </cell>
          <cell r="E248">
            <v>5.05</v>
          </cell>
          <cell r="F248">
            <v>0.17</v>
          </cell>
        </row>
        <row r="249">
          <cell r="C249">
            <v>44409</v>
          </cell>
          <cell r="D249">
            <v>6.5523220146652197E-2</v>
          </cell>
          <cell r="E249">
            <v>5.0720000000000001</v>
          </cell>
          <cell r="F249">
            <v>0.17</v>
          </cell>
        </row>
        <row r="250">
          <cell r="C250">
            <v>44440</v>
          </cell>
          <cell r="D250">
            <v>6.5561815252292502E-2</v>
          </cell>
          <cell r="E250">
            <v>5.07</v>
          </cell>
          <cell r="F250">
            <v>0.17</v>
          </cell>
        </row>
        <row r="251">
          <cell r="C251">
            <v>44470</v>
          </cell>
          <cell r="D251">
            <v>6.5599165354995201E-2</v>
          </cell>
          <cell r="E251">
            <v>5.08</v>
          </cell>
          <cell r="F251">
            <v>0.17</v>
          </cell>
        </row>
        <row r="252">
          <cell r="C252">
            <v>44501</v>
          </cell>
          <cell r="D252">
            <v>6.5637760461606298E-2</v>
          </cell>
          <cell r="E252">
            <v>5.2380000000000004</v>
          </cell>
          <cell r="F252">
            <v>0.17</v>
          </cell>
        </row>
        <row r="253">
          <cell r="C253">
            <v>44531</v>
          </cell>
          <cell r="D253">
            <v>6.5675110565249106E-2</v>
          </cell>
          <cell r="E253">
            <v>5.3930000000000007</v>
          </cell>
          <cell r="F253">
            <v>0.17</v>
          </cell>
        </row>
        <row r="254">
          <cell r="C254">
            <v>44562</v>
          </cell>
          <cell r="D254">
            <v>6.5713705672831899E-2</v>
          </cell>
          <cell r="E254">
            <v>5.4940000000000007</v>
          </cell>
          <cell r="F254">
            <v>0.17</v>
          </cell>
        </row>
        <row r="255">
          <cell r="C255">
            <v>44593</v>
          </cell>
          <cell r="D255">
            <v>6.5752300780908005E-2</v>
          </cell>
          <cell r="E255">
            <v>5.3890000000000002</v>
          </cell>
          <cell r="F255">
            <v>0.17</v>
          </cell>
        </row>
        <row r="256">
          <cell r="C256">
            <v>44621</v>
          </cell>
          <cell r="D256">
            <v>6.5787160878949508E-2</v>
          </cell>
          <cell r="E256">
            <v>5.2685000000000004</v>
          </cell>
          <cell r="F256">
            <v>0.17</v>
          </cell>
        </row>
        <row r="257">
          <cell r="C257">
            <v>44652</v>
          </cell>
          <cell r="D257">
            <v>6.58097677719955E-2</v>
          </cell>
          <cell r="E257">
            <v>5.1080000000000005</v>
          </cell>
          <cell r="F257">
            <v>0.17</v>
          </cell>
        </row>
        <row r="258">
          <cell r="C258">
            <v>44682</v>
          </cell>
          <cell r="D258">
            <v>6.58035136522859E-2</v>
          </cell>
          <cell r="E258">
            <v>5.0979999999999999</v>
          </cell>
          <cell r="F258">
            <v>0.17</v>
          </cell>
        </row>
        <row r="259">
          <cell r="C259">
            <v>44713</v>
          </cell>
          <cell r="D259">
            <v>6.5797051061932801E-2</v>
          </cell>
          <cell r="E259">
            <v>5.1100000000000003</v>
          </cell>
          <cell r="F259">
            <v>0.17</v>
          </cell>
        </row>
        <row r="260">
          <cell r="C260">
            <v>44743</v>
          </cell>
          <cell r="D260">
            <v>6.5790796942249305E-2</v>
          </cell>
          <cell r="E260">
            <v>5.1349999999999998</v>
          </cell>
          <cell r="F260">
            <v>0.17</v>
          </cell>
        </row>
        <row r="261">
          <cell r="C261">
            <v>44774</v>
          </cell>
          <cell r="D261">
            <v>6.5784334351923796E-2</v>
          </cell>
          <cell r="E261">
            <v>5.157</v>
          </cell>
          <cell r="F261">
            <v>0.17</v>
          </cell>
        </row>
        <row r="262">
          <cell r="C262">
            <v>44805</v>
          </cell>
          <cell r="D262">
            <v>6.5777871761611498E-2</v>
          </cell>
          <cell r="E262">
            <v>5.1550000000000002</v>
          </cell>
          <cell r="F262">
            <v>0.17</v>
          </cell>
        </row>
        <row r="263">
          <cell r="C263">
            <v>44835</v>
          </cell>
          <cell r="D263">
            <v>6.5771617641967997E-2</v>
          </cell>
          <cell r="E263">
            <v>5.165</v>
          </cell>
          <cell r="F263">
            <v>0.17</v>
          </cell>
        </row>
        <row r="264">
          <cell r="C264">
            <v>44866</v>
          </cell>
          <cell r="D264">
            <v>6.5765155051683302E-2</v>
          </cell>
          <cell r="E264">
            <v>5.3230000000000004</v>
          </cell>
          <cell r="F264">
            <v>0.17</v>
          </cell>
        </row>
        <row r="265">
          <cell r="C265">
            <v>44896</v>
          </cell>
          <cell r="D265">
            <v>6.5758900932066003E-2</v>
          </cell>
          <cell r="E265">
            <v>5.4780000000000006</v>
          </cell>
          <cell r="F265">
            <v>0.17</v>
          </cell>
        </row>
        <row r="266">
          <cell r="C266">
            <v>44927</v>
          </cell>
          <cell r="D266">
            <v>6.5752438341808397E-2</v>
          </cell>
          <cell r="E266">
            <v>5.5790000000000006</v>
          </cell>
          <cell r="F266">
            <v>0.17</v>
          </cell>
        </row>
        <row r="267">
          <cell r="C267">
            <v>44958</v>
          </cell>
          <cell r="D267">
            <v>6.5745975751565003E-2</v>
          </cell>
          <cell r="E267">
            <v>5.4740000000000002</v>
          </cell>
          <cell r="F267">
            <v>0.17</v>
          </cell>
        </row>
        <row r="268">
          <cell r="C268">
            <v>44986</v>
          </cell>
          <cell r="D268">
            <v>6.5740138573292306E-2</v>
          </cell>
          <cell r="E268">
            <v>5.3535000000000004</v>
          </cell>
          <cell r="F268">
            <v>0.17</v>
          </cell>
        </row>
        <row r="269">
          <cell r="C269">
            <v>45017</v>
          </cell>
          <cell r="D269">
            <v>6.5733675983074696E-2</v>
          </cell>
          <cell r="E269">
            <v>5.1930000000000005</v>
          </cell>
          <cell r="F269">
            <v>0.17</v>
          </cell>
        </row>
        <row r="270">
          <cell r="C270">
            <v>45047</v>
          </cell>
          <cell r="D270">
            <v>6.5727421863523094E-2</v>
          </cell>
          <cell r="E270">
            <v>5.1829999999999998</v>
          </cell>
          <cell r="F270">
            <v>0.17</v>
          </cell>
        </row>
        <row r="271">
          <cell r="C271">
            <v>45078</v>
          </cell>
          <cell r="D271">
            <v>6.5720959273333004E-2</v>
          </cell>
          <cell r="E271">
            <v>5.1950000000000003</v>
          </cell>
          <cell r="F271">
            <v>0.17</v>
          </cell>
        </row>
        <row r="272">
          <cell r="C272">
            <v>45108</v>
          </cell>
          <cell r="D272">
            <v>6.5714705153807201E-2</v>
          </cell>
          <cell r="E272">
            <v>5.22</v>
          </cell>
          <cell r="F272">
            <v>0.17</v>
          </cell>
        </row>
        <row r="273">
          <cell r="C273">
            <v>45139</v>
          </cell>
          <cell r="D273">
            <v>6.5708242563644201E-2</v>
          </cell>
          <cell r="E273">
            <v>5.242</v>
          </cell>
          <cell r="F273">
            <v>0.17</v>
          </cell>
        </row>
        <row r="274">
          <cell r="C274">
            <v>45170</v>
          </cell>
          <cell r="D274">
            <v>6.5701779973495397E-2</v>
          </cell>
          <cell r="E274">
            <v>5.24</v>
          </cell>
          <cell r="F274">
            <v>0.17</v>
          </cell>
        </row>
        <row r="275">
          <cell r="C275">
            <v>45200</v>
          </cell>
          <cell r="D275">
            <v>6.5695525854009507E-2</v>
          </cell>
          <cell r="E275">
            <v>5.25</v>
          </cell>
          <cell r="F275">
            <v>0.17</v>
          </cell>
        </row>
        <row r="276">
          <cell r="C276">
            <v>45231</v>
          </cell>
          <cell r="D276">
            <v>6.5689063263887806E-2</v>
          </cell>
          <cell r="E276">
            <v>5.4080000000000004</v>
          </cell>
          <cell r="F276">
            <v>0.17</v>
          </cell>
        </row>
        <row r="277">
          <cell r="C277">
            <v>45261</v>
          </cell>
          <cell r="D277">
            <v>6.5682809144427701E-2</v>
          </cell>
          <cell r="E277">
            <v>5.5630000000000006</v>
          </cell>
          <cell r="F277">
            <v>0.17</v>
          </cell>
        </row>
        <row r="278">
          <cell r="C278">
            <v>45292</v>
          </cell>
          <cell r="D278">
            <v>6.5676346554333104E-2</v>
          </cell>
          <cell r="E278">
            <v>5.6640000000000006</v>
          </cell>
          <cell r="F278">
            <v>0.17</v>
          </cell>
        </row>
        <row r="279">
          <cell r="C279">
            <v>45323</v>
          </cell>
          <cell r="D279">
            <v>6.5669883964252704E-2</v>
          </cell>
          <cell r="E279">
            <v>5.5590000000000002</v>
          </cell>
          <cell r="F279">
            <v>0.17</v>
          </cell>
        </row>
        <row r="280">
          <cell r="C280">
            <v>45352</v>
          </cell>
          <cell r="D280">
            <v>6.5663838315479992E-2</v>
          </cell>
          <cell r="E280">
            <v>5.4385000000000003</v>
          </cell>
          <cell r="F280">
            <v>0.17</v>
          </cell>
        </row>
        <row r="281">
          <cell r="C281">
            <v>45383</v>
          </cell>
          <cell r="D281">
            <v>6.5657375725425696E-2</v>
          </cell>
          <cell r="E281">
            <v>5.2780000000000005</v>
          </cell>
          <cell r="F281">
            <v>0.17</v>
          </cell>
        </row>
        <row r="282">
          <cell r="C282">
            <v>45413</v>
          </cell>
          <cell r="D282">
            <v>6.5651121606032301E-2</v>
          </cell>
          <cell r="E282">
            <v>5.2680000000000007</v>
          </cell>
          <cell r="F282">
            <v>0.17</v>
          </cell>
        </row>
        <row r="283">
          <cell r="C283">
            <v>45444</v>
          </cell>
          <cell r="D283">
            <v>6.5644659016005608E-2</v>
          </cell>
          <cell r="E283">
            <v>5.28</v>
          </cell>
          <cell r="F283">
            <v>0.17</v>
          </cell>
        </row>
        <row r="284">
          <cell r="C284">
            <v>45474</v>
          </cell>
          <cell r="D284">
            <v>6.5638404896637401E-2</v>
          </cell>
          <cell r="E284">
            <v>5.3049999999999997</v>
          </cell>
          <cell r="F284">
            <v>0.17</v>
          </cell>
        </row>
        <row r="285">
          <cell r="C285">
            <v>45505</v>
          </cell>
          <cell r="D285">
            <v>6.5631942306638297E-2</v>
          </cell>
          <cell r="E285">
            <v>5.327</v>
          </cell>
          <cell r="F285">
            <v>0.17</v>
          </cell>
        </row>
        <row r="286">
          <cell r="C286">
            <v>45536</v>
          </cell>
          <cell r="D286">
            <v>6.5625479716652405E-2</v>
          </cell>
          <cell r="E286">
            <v>5.3250000000000002</v>
          </cell>
          <cell r="F286">
            <v>0.17</v>
          </cell>
        </row>
        <row r="287">
          <cell r="C287">
            <v>45566</v>
          </cell>
          <cell r="D287">
            <v>6.5619225597325095E-2</v>
          </cell>
          <cell r="E287">
            <v>5.335</v>
          </cell>
          <cell r="F287">
            <v>0.17</v>
          </cell>
        </row>
        <row r="288">
          <cell r="C288">
            <v>45597</v>
          </cell>
          <cell r="D288">
            <v>6.5612763007366404E-2</v>
          </cell>
          <cell r="E288">
            <v>5.4930000000000003</v>
          </cell>
          <cell r="F288">
            <v>0.17</v>
          </cell>
        </row>
        <row r="289">
          <cell r="C289">
            <v>45627</v>
          </cell>
          <cell r="D289">
            <v>6.5606508888064796E-2</v>
          </cell>
          <cell r="E289">
            <v>5.6480000000000006</v>
          </cell>
          <cell r="F289">
            <v>0.17</v>
          </cell>
        </row>
        <row r="290">
          <cell r="C290">
            <v>45658</v>
          </cell>
          <cell r="D290">
            <v>6.5600046298133596E-2</v>
          </cell>
        </row>
        <row r="291">
          <cell r="C291">
            <v>45689</v>
          </cell>
          <cell r="D291">
            <v>6.5593583708216205E-2</v>
          </cell>
        </row>
        <row r="292">
          <cell r="C292">
            <v>45717</v>
          </cell>
          <cell r="D292">
            <v>6.5587746530238397E-2</v>
          </cell>
        </row>
        <row r="293">
          <cell r="C293">
            <v>45748</v>
          </cell>
          <cell r="D293">
            <v>6.5581283940347596E-2</v>
          </cell>
        </row>
        <row r="294">
          <cell r="C294">
            <v>45778</v>
          </cell>
          <cell r="D294">
            <v>6.5575029821111297E-2</v>
          </cell>
        </row>
        <row r="295">
          <cell r="C295">
            <v>45809</v>
          </cell>
          <cell r="D295">
            <v>6.5568567231247599E-2</v>
          </cell>
        </row>
        <row r="296">
          <cell r="C296">
            <v>45839</v>
          </cell>
          <cell r="D296">
            <v>6.5562313112037501E-2</v>
          </cell>
        </row>
        <row r="297">
          <cell r="C297">
            <v>45870</v>
          </cell>
          <cell r="D297">
            <v>6.5555850522200906E-2</v>
          </cell>
        </row>
        <row r="298">
          <cell r="C298">
            <v>45901</v>
          </cell>
          <cell r="D298">
            <v>6.5549387932378494E-2</v>
          </cell>
        </row>
        <row r="299">
          <cell r="C299">
            <v>45931</v>
          </cell>
          <cell r="D299">
            <v>6.5543133813208407E-2</v>
          </cell>
        </row>
        <row r="300">
          <cell r="C300">
            <v>45962</v>
          </cell>
          <cell r="D300">
            <v>6.5536671223413098E-2</v>
          </cell>
        </row>
        <row r="301">
          <cell r="C301">
            <v>45992</v>
          </cell>
          <cell r="D301">
            <v>6.5530417104268796E-2</v>
          </cell>
        </row>
        <row r="302">
          <cell r="C302">
            <v>46023</v>
          </cell>
          <cell r="D302">
            <v>6.5523954514500604E-2</v>
          </cell>
        </row>
        <row r="303">
          <cell r="C303">
            <v>46054</v>
          </cell>
          <cell r="D303">
            <v>6.5517491924746499E-2</v>
          </cell>
        </row>
        <row r="304">
          <cell r="C304">
            <v>46082</v>
          </cell>
          <cell r="D304">
            <v>6.5511654746915698E-2</v>
          </cell>
        </row>
        <row r="305">
          <cell r="C305">
            <v>46113</v>
          </cell>
          <cell r="D305">
            <v>6.5505192157187406E-2</v>
          </cell>
        </row>
        <row r="306">
          <cell r="C306">
            <v>46143</v>
          </cell>
          <cell r="D306">
            <v>6.54989380381088E-2</v>
          </cell>
        </row>
        <row r="307">
          <cell r="C307">
            <v>46174</v>
          </cell>
          <cell r="D307">
            <v>6.5492475448408097E-2</v>
          </cell>
        </row>
        <row r="308">
          <cell r="C308">
            <v>46204</v>
          </cell>
          <cell r="D308">
            <v>6.5486221329356095E-2</v>
          </cell>
        </row>
        <row r="309">
          <cell r="C309">
            <v>46235</v>
          </cell>
          <cell r="D309">
            <v>6.5479758739682495E-2</v>
          </cell>
        </row>
        <row r="310">
          <cell r="C310">
            <v>46266</v>
          </cell>
          <cell r="D310">
            <v>6.5473296150022606E-2</v>
          </cell>
        </row>
        <row r="311">
          <cell r="C311">
            <v>46296</v>
          </cell>
          <cell r="D311">
            <v>6.5467042031010197E-2</v>
          </cell>
        </row>
        <row r="312">
          <cell r="C312">
            <v>46327</v>
          </cell>
          <cell r="D312">
            <v>6.54605794413778E-2</v>
          </cell>
        </row>
        <row r="313">
          <cell r="C313">
            <v>46357</v>
          </cell>
          <cell r="D313">
            <v>6.5454325322391607E-2</v>
          </cell>
        </row>
        <row r="314">
          <cell r="C314">
            <v>46388</v>
          </cell>
          <cell r="D314">
            <v>6.5447862732786397E-2</v>
          </cell>
        </row>
        <row r="315">
          <cell r="C315">
            <v>46419</v>
          </cell>
          <cell r="D315">
            <v>6.5441400143194897E-2</v>
          </cell>
        </row>
        <row r="316">
          <cell r="C316">
            <v>46447</v>
          </cell>
          <cell r="D316">
            <v>6.5435562965511396E-2</v>
          </cell>
        </row>
        <row r="317">
          <cell r="C317">
            <v>46478</v>
          </cell>
          <cell r="D317">
            <v>6.5429100375946597E-2</v>
          </cell>
        </row>
        <row r="318">
          <cell r="C318">
            <v>46508</v>
          </cell>
          <cell r="D318">
            <v>6.54228462570252E-2</v>
          </cell>
        </row>
        <row r="319">
          <cell r="C319">
            <v>46539</v>
          </cell>
          <cell r="D319">
            <v>6.5416383667487504E-2</v>
          </cell>
        </row>
        <row r="320">
          <cell r="C320">
            <v>46569</v>
          </cell>
          <cell r="D320">
            <v>6.5410129548593196E-2</v>
          </cell>
        </row>
        <row r="321">
          <cell r="C321">
            <v>46600</v>
          </cell>
          <cell r="D321">
            <v>6.5403666959082507E-2</v>
          </cell>
        </row>
        <row r="322">
          <cell r="C322">
            <v>46631</v>
          </cell>
          <cell r="D322">
            <v>6.5397204369586098E-2</v>
          </cell>
        </row>
        <row r="323">
          <cell r="C323">
            <v>46661</v>
          </cell>
          <cell r="D323">
            <v>6.53909502507308E-2</v>
          </cell>
        </row>
        <row r="324">
          <cell r="C324">
            <v>46692</v>
          </cell>
          <cell r="D324">
            <v>6.5384487661261495E-2</v>
          </cell>
        </row>
        <row r="325">
          <cell r="C325">
            <v>46722</v>
          </cell>
          <cell r="D325">
            <v>6.5378233542433301E-2</v>
          </cell>
        </row>
        <row r="326">
          <cell r="C326">
            <v>46753</v>
          </cell>
          <cell r="D326">
            <v>6.5371770952991098E-2</v>
          </cell>
        </row>
        <row r="327">
          <cell r="C327">
            <v>46784</v>
          </cell>
          <cell r="D327">
            <v>6.5365308363562108E-2</v>
          </cell>
        </row>
        <row r="328">
          <cell r="C328">
            <v>46813</v>
          </cell>
          <cell r="D328">
            <v>6.5359262715399991E-2</v>
          </cell>
        </row>
        <row r="329">
          <cell r="C329">
            <v>46844</v>
          </cell>
          <cell r="D329">
            <v>6.5352800125998201E-2</v>
          </cell>
        </row>
        <row r="330">
          <cell r="C330">
            <v>46874</v>
          </cell>
          <cell r="D330">
            <v>6.5346546007235301E-2</v>
          </cell>
        </row>
        <row r="331">
          <cell r="C331">
            <v>46905</v>
          </cell>
          <cell r="D331">
            <v>6.5340083417861003E-2</v>
          </cell>
        </row>
        <row r="332">
          <cell r="C332">
            <v>46935</v>
          </cell>
          <cell r="D332">
            <v>6.5333829299124804E-2</v>
          </cell>
        </row>
        <row r="333">
          <cell r="C333">
            <v>46966</v>
          </cell>
          <cell r="D333">
            <v>6.5327366709777596E-2</v>
          </cell>
        </row>
        <row r="334">
          <cell r="C334">
            <v>46997</v>
          </cell>
          <cell r="D334">
            <v>6.5320904120444098E-2</v>
          </cell>
        </row>
        <row r="335">
          <cell r="C335">
            <v>47027</v>
          </cell>
          <cell r="D335">
            <v>6.5314650001747396E-2</v>
          </cell>
        </row>
        <row r="336">
          <cell r="C336">
            <v>47058</v>
          </cell>
          <cell r="D336">
            <v>6.5308187412441501E-2</v>
          </cell>
        </row>
        <row r="337">
          <cell r="C337">
            <v>47088</v>
          </cell>
          <cell r="D337">
            <v>6.5301933293771403E-2</v>
          </cell>
        </row>
        <row r="338">
          <cell r="C338">
            <v>47119</v>
          </cell>
          <cell r="D338">
            <v>6.5295470704492597E-2</v>
          </cell>
        </row>
        <row r="339">
          <cell r="C339">
            <v>47150</v>
          </cell>
          <cell r="D339">
            <v>6.5289008115227504E-2</v>
          </cell>
        </row>
        <row r="340">
          <cell r="C340">
            <v>47178</v>
          </cell>
          <cell r="D340">
            <v>6.52831709378381E-2</v>
          </cell>
        </row>
        <row r="341">
          <cell r="C341">
            <v>47209</v>
          </cell>
          <cell r="D341">
            <v>6.5276708348599707E-2</v>
          </cell>
        </row>
        <row r="342">
          <cell r="C342">
            <v>47239</v>
          </cell>
          <cell r="D342">
            <v>6.5270454229994904E-2</v>
          </cell>
        </row>
        <row r="343">
          <cell r="C343">
            <v>47270</v>
          </cell>
          <cell r="D343">
            <v>6.5263991640783101E-2</v>
          </cell>
        </row>
        <row r="344">
          <cell r="C344">
            <v>47300</v>
          </cell>
          <cell r="D344">
            <v>6.5257737522204998E-2</v>
          </cell>
        </row>
        <row r="345">
          <cell r="C345">
            <v>47331</v>
          </cell>
          <cell r="D345">
            <v>6.5251274933020298E-2</v>
          </cell>
        </row>
        <row r="346">
          <cell r="C346">
            <v>47362</v>
          </cell>
          <cell r="D346">
            <v>6.5244812343849795E-2</v>
          </cell>
        </row>
        <row r="347">
          <cell r="C347">
            <v>47392</v>
          </cell>
          <cell r="D347">
            <v>6.5238558225311202E-2</v>
          </cell>
        </row>
        <row r="348">
          <cell r="C348">
            <v>47423</v>
          </cell>
          <cell r="D348">
            <v>6.5232095636167803E-2</v>
          </cell>
        </row>
        <row r="349">
          <cell r="C349">
            <v>47453</v>
          </cell>
          <cell r="D349">
            <v>6.5225841517655397E-2</v>
          </cell>
        </row>
        <row r="350">
          <cell r="C350">
            <v>47484</v>
          </cell>
          <cell r="D350">
            <v>6.5219378928539101E-2</v>
          </cell>
        </row>
        <row r="351">
          <cell r="C351">
            <v>47515</v>
          </cell>
          <cell r="D351">
            <v>6.5212916339437502E-2</v>
          </cell>
        </row>
        <row r="352">
          <cell r="C352">
            <v>47543</v>
          </cell>
          <cell r="D352">
            <v>6.5207079162195897E-2</v>
          </cell>
        </row>
        <row r="353">
          <cell r="C353">
            <v>47574</v>
          </cell>
          <cell r="D353">
            <v>6.5200616573119999E-2</v>
          </cell>
        </row>
        <row r="354">
          <cell r="C354">
            <v>47604</v>
          </cell>
          <cell r="D354">
            <v>6.5194362454672902E-2</v>
          </cell>
        </row>
        <row r="355">
          <cell r="C355">
            <v>47635</v>
          </cell>
          <cell r="D355">
            <v>6.5187899865624607E-2</v>
          </cell>
        </row>
        <row r="356">
          <cell r="C356">
            <v>47665</v>
          </cell>
          <cell r="D356">
            <v>6.5181645747203198E-2</v>
          </cell>
        </row>
        <row r="357">
          <cell r="C357">
            <v>47696</v>
          </cell>
          <cell r="D357">
            <v>6.5175183158181896E-2</v>
          </cell>
        </row>
        <row r="358">
          <cell r="C358">
            <v>47727</v>
          </cell>
          <cell r="D358">
            <v>6.5168720569174901E-2</v>
          </cell>
        </row>
        <row r="359">
          <cell r="C359">
            <v>47757</v>
          </cell>
          <cell r="D359">
            <v>6.5162466450793904E-2</v>
          </cell>
        </row>
        <row r="360">
          <cell r="C360">
            <v>47788</v>
          </cell>
          <cell r="D360">
            <v>6.51560038618135E-2</v>
          </cell>
        </row>
        <row r="361">
          <cell r="C361">
            <v>47818</v>
          </cell>
          <cell r="D361">
            <v>6.5149749743458801E-2</v>
          </cell>
        </row>
        <row r="362">
          <cell r="C362">
            <v>47849</v>
          </cell>
          <cell r="D362">
            <v>6.51432871545055E-2</v>
          </cell>
        </row>
        <row r="363">
          <cell r="C363">
            <v>47880</v>
          </cell>
          <cell r="D363">
            <v>6.5136824565566395E-2</v>
          </cell>
        </row>
        <row r="364">
          <cell r="C364">
            <v>47908</v>
          </cell>
          <cell r="D364">
            <v>6.51309873884722E-2</v>
          </cell>
        </row>
        <row r="365">
          <cell r="C365">
            <v>47939</v>
          </cell>
          <cell r="D365">
            <v>6.5124524799559297E-2</v>
          </cell>
        </row>
        <row r="366">
          <cell r="C366">
            <v>47969</v>
          </cell>
          <cell r="D366">
            <v>6.5118270681270296E-2</v>
          </cell>
        </row>
        <row r="367">
          <cell r="C367">
            <v>48000</v>
          </cell>
          <cell r="D367">
            <v>6.5111808092383996E-2</v>
          </cell>
        </row>
        <row r="368">
          <cell r="C368">
            <v>48030</v>
          </cell>
          <cell r="D368">
            <v>6.5105553974121197E-2</v>
          </cell>
        </row>
        <row r="369">
          <cell r="C369">
            <v>48061</v>
          </cell>
          <cell r="D369">
            <v>6.5099091385262903E-2</v>
          </cell>
        </row>
        <row r="370">
          <cell r="C370">
            <v>48092</v>
          </cell>
          <cell r="D370">
            <v>6.5092628796418403E-2</v>
          </cell>
        </row>
        <row r="371">
          <cell r="C371">
            <v>48122</v>
          </cell>
          <cell r="D371">
            <v>6.50863746781951E-2</v>
          </cell>
        </row>
        <row r="372">
          <cell r="C372">
            <v>48153</v>
          </cell>
          <cell r="D372">
            <v>6.5079912089377703E-2</v>
          </cell>
        </row>
        <row r="373">
          <cell r="C373">
            <v>48183</v>
          </cell>
          <cell r="D373">
            <v>6.5073657971181004E-2</v>
          </cell>
        </row>
        <row r="374">
          <cell r="C374">
            <v>48214</v>
          </cell>
          <cell r="D374">
            <v>6.5067195382391099E-2</v>
          </cell>
        </row>
        <row r="375">
          <cell r="C375">
            <v>48245</v>
          </cell>
          <cell r="D375">
            <v>6.5060732793615003E-2</v>
          </cell>
        </row>
        <row r="376">
          <cell r="C376">
            <v>48274</v>
          </cell>
          <cell r="D376">
            <v>6.5054687146062704E-2</v>
          </cell>
        </row>
        <row r="377">
          <cell r="C377">
            <v>48305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workbookViewId="0">
      <selection activeCell="C11" sqref="C11"/>
    </sheetView>
  </sheetViews>
  <sheetFormatPr defaultRowHeight="12.75"/>
  <cols>
    <col min="1" max="1" width="11.5703125" customWidth="1"/>
    <col min="4" max="4" width="12" customWidth="1"/>
    <col min="5" max="5" width="10.28515625" customWidth="1"/>
    <col min="6" max="6" width="0" hidden="1" customWidth="1"/>
    <col min="7" max="7" width="11.140625" customWidth="1"/>
    <col min="8" max="8" width="11.42578125" customWidth="1"/>
    <col min="9" max="9" width="11.28515625" customWidth="1"/>
    <col min="10" max="12" width="16" customWidth="1"/>
  </cols>
  <sheetData>
    <row r="1" spans="1:12" ht="18">
      <c r="A1" s="17" t="s">
        <v>77</v>
      </c>
      <c r="I1" s="27">
        <f ca="1">TODAY()</f>
        <v>37335</v>
      </c>
    </row>
    <row r="2" spans="1:12" ht="15.75">
      <c r="A2" s="26" t="s">
        <v>49</v>
      </c>
    </row>
    <row r="3" spans="1:12" ht="15.75">
      <c r="A3" s="26" t="s">
        <v>72</v>
      </c>
    </row>
    <row r="4" spans="1:12" ht="15.75">
      <c r="A4" s="42"/>
      <c r="B4" s="28"/>
    </row>
    <row r="5" spans="1:12" ht="63.75">
      <c r="A5" s="29"/>
      <c r="B5" s="30" t="s">
        <v>50</v>
      </c>
      <c r="C5" s="31" t="s">
        <v>51</v>
      </c>
      <c r="D5" s="31" t="s">
        <v>52</v>
      </c>
      <c r="E5" s="32" t="s">
        <v>53</v>
      </c>
      <c r="G5" s="32" t="s">
        <v>54</v>
      </c>
      <c r="H5" s="32" t="s">
        <v>55</v>
      </c>
      <c r="I5" s="32" t="s">
        <v>56</v>
      </c>
      <c r="J5" s="32" t="s">
        <v>57</v>
      </c>
      <c r="K5" s="32" t="s">
        <v>58</v>
      </c>
      <c r="L5" s="32" t="s">
        <v>59</v>
      </c>
    </row>
    <row r="6" spans="1:12">
      <c r="A6" s="29"/>
      <c r="B6" s="33"/>
    </row>
    <row r="7" spans="1:12">
      <c r="A7" s="34">
        <v>37347</v>
      </c>
      <c r="B7" s="55">
        <f>'Positions-both'!C9</f>
        <v>21.309632280100033</v>
      </c>
      <c r="C7" s="72">
        <f>VLOOKUP(A7,[1]Curves!$C$17:$F$377,3,FALSE)</f>
        <v>3.3050000000000002</v>
      </c>
      <c r="D7" s="58">
        <v>0.66</v>
      </c>
      <c r="E7" s="35">
        <f t="shared" ref="E7:E15" ca="1" si="0">+A7-$I$1</f>
        <v>12</v>
      </c>
      <c r="F7">
        <f t="shared" ref="F7:F15" ca="1" si="1">+E7/365</f>
        <v>3.287671232876712E-2</v>
      </c>
      <c r="G7" s="61">
        <f t="shared" ref="G7:G15" ca="1" si="2">+F7*D7*C7*1</f>
        <v>7.1713972602739734E-2</v>
      </c>
      <c r="H7" s="61">
        <f t="shared" ref="H7:H15" ca="1" si="3">+G7*1.645</f>
        <v>0.11796948493150686</v>
      </c>
      <c r="I7" s="61">
        <f t="shared" ref="I7:I15" ca="1" si="4">+G7*1.96</f>
        <v>0.14055938630136988</v>
      </c>
      <c r="J7" s="62">
        <f ca="1">ABS(G7*$B7*10000)</f>
        <v>15281.983855095519</v>
      </c>
      <c r="K7" s="62">
        <f ca="1">ABS(H7*$B7*10000)</f>
        <v>25138.863441632129</v>
      </c>
      <c r="L7" s="62">
        <f ca="1">ABS(I7*$B7*10000)</f>
        <v>29952.688355987222</v>
      </c>
    </row>
    <row r="8" spans="1:12">
      <c r="A8" s="34">
        <v>37377</v>
      </c>
      <c r="B8" s="55">
        <f>'Positions-both'!C10</f>
        <v>169.370196354</v>
      </c>
      <c r="C8" s="72">
        <f>VLOOKUP(A8,[1]Curves!$C$17:$F$377,3,FALSE)</f>
        <v>3.343</v>
      </c>
      <c r="D8" s="58">
        <v>0.44</v>
      </c>
      <c r="E8" s="35">
        <f t="shared" ca="1" si="0"/>
        <v>42</v>
      </c>
      <c r="F8">
        <f t="shared" ca="1" si="1"/>
        <v>0.11506849315068493</v>
      </c>
      <c r="G8" s="61">
        <f t="shared" ca="1" si="2"/>
        <v>0.16925654794520548</v>
      </c>
      <c r="H8" s="61">
        <f t="shared" ca="1" si="3"/>
        <v>0.27842702136986303</v>
      </c>
      <c r="I8" s="61">
        <f t="shared" ca="1" si="4"/>
        <v>0.33174283397260274</v>
      </c>
      <c r="J8" s="62">
        <f t="shared" ref="J8:J15" ca="1" si="5">ABS(G8*$B8*10000)</f>
        <v>286670.14759679668</v>
      </c>
      <c r="K8" s="62">
        <f t="shared" ref="K8:K15" ca="1" si="6">ABS(H8*$B8*10000)</f>
        <v>471572.39279673056</v>
      </c>
      <c r="L8" s="62">
        <f t="shared" ref="L8:L15" ca="1" si="7">ABS(I8*$B8*10000)</f>
        <v>561873.48928972147</v>
      </c>
    </row>
    <row r="9" spans="1:12">
      <c r="A9" s="34">
        <v>37408</v>
      </c>
      <c r="B9" s="55">
        <f>'Positions-both'!C11</f>
        <v>194.1269277856</v>
      </c>
      <c r="C9" s="72">
        <f>VLOOKUP(A9,[1]Curves!$C$17:$F$377,3,FALSE)</f>
        <v>3.3680000000000003</v>
      </c>
      <c r="D9" s="58">
        <v>0.41</v>
      </c>
      <c r="E9" s="35">
        <f t="shared" ca="1" si="0"/>
        <v>73</v>
      </c>
      <c r="F9">
        <f t="shared" ca="1" si="1"/>
        <v>0.2</v>
      </c>
      <c r="G9" s="61">
        <f t="shared" ca="1" si="2"/>
        <v>0.27617600000000003</v>
      </c>
      <c r="H9" s="61">
        <f t="shared" ca="1" si="3"/>
        <v>0.45430952000000008</v>
      </c>
      <c r="I9" s="61">
        <f t="shared" ca="1" si="4"/>
        <v>0.54130496000000006</v>
      </c>
      <c r="J9" s="62">
        <f t="shared" ca="1" si="5"/>
        <v>536131.98408115876</v>
      </c>
      <c r="K9" s="62">
        <f t="shared" ca="1" si="6"/>
        <v>881937.11381350609</v>
      </c>
      <c r="L9" s="62">
        <f t="shared" ca="1" si="7"/>
        <v>1050818.6887990711</v>
      </c>
    </row>
    <row r="10" spans="1:12">
      <c r="A10" s="34">
        <v>37438</v>
      </c>
      <c r="B10" s="55">
        <f>'Positions-both'!C12</f>
        <v>254.34673298119998</v>
      </c>
      <c r="C10" s="72">
        <f>VLOOKUP(A10,[1]Curves!$C$17:$F$377,3,FALSE)</f>
        <v>3.3980000000000001</v>
      </c>
      <c r="D10" s="58">
        <v>0.42</v>
      </c>
      <c r="E10" s="35">
        <f t="shared" ca="1" si="0"/>
        <v>103</v>
      </c>
      <c r="F10">
        <f t="shared" ca="1" si="1"/>
        <v>0.28219178082191781</v>
      </c>
      <c r="G10" s="61">
        <f t="shared" ca="1" si="2"/>
        <v>0.40273282191780824</v>
      </c>
      <c r="H10" s="61">
        <f t="shared" ca="1" si="3"/>
        <v>0.66249549205479452</v>
      </c>
      <c r="I10" s="61">
        <f t="shared" ca="1" si="4"/>
        <v>0.78935633095890412</v>
      </c>
      <c r="J10" s="62">
        <f t="shared" ca="1" si="5"/>
        <v>1024337.7751909393</v>
      </c>
      <c r="K10" s="62">
        <f t="shared" ca="1" si="6"/>
        <v>1685035.6401890952</v>
      </c>
      <c r="L10" s="62">
        <f t="shared" ca="1" si="7"/>
        <v>2007702.0393742409</v>
      </c>
    </row>
    <row r="11" spans="1:12">
      <c r="A11" s="34">
        <v>37469</v>
      </c>
      <c r="B11" s="55">
        <f>'Positions-both'!C13</f>
        <v>268.29335648440002</v>
      </c>
      <c r="C11" s="72">
        <f>VLOOKUP(A11,[1]Curves!$C$17:$F$377,3,FALSE)</f>
        <v>3.4240000000000004</v>
      </c>
      <c r="D11" s="58">
        <v>0.42</v>
      </c>
      <c r="E11" s="35">
        <f t="shared" ca="1" si="0"/>
        <v>134</v>
      </c>
      <c r="F11">
        <f t="shared" ca="1" si="1"/>
        <v>0.36712328767123287</v>
      </c>
      <c r="G11" s="61">
        <f t="shared" ca="1" si="2"/>
        <v>0.52795265753424669</v>
      </c>
      <c r="H11" s="61">
        <f t="shared" ca="1" si="3"/>
        <v>0.86848212164383587</v>
      </c>
      <c r="I11" s="61">
        <f t="shared" ca="1" si="4"/>
        <v>1.0347872087671235</v>
      </c>
      <c r="J11" s="62">
        <f t="shared" ca="1" si="5"/>
        <v>1416461.90554722</v>
      </c>
      <c r="K11" s="62">
        <f t="shared" ca="1" si="6"/>
        <v>2330079.8346251771</v>
      </c>
      <c r="L11" s="62">
        <f t="shared" ca="1" si="7"/>
        <v>2776265.3348725513</v>
      </c>
    </row>
    <row r="12" spans="1:12">
      <c r="A12" s="34">
        <v>37500</v>
      </c>
      <c r="B12" s="55">
        <f>'Positions-both'!C14</f>
        <v>255.06800209209999</v>
      </c>
      <c r="C12" s="72">
        <f>VLOOKUP(A12,[1]Curves!$C$17:$F$377,3,FALSE)</f>
        <v>3.419</v>
      </c>
      <c r="D12" s="58">
        <v>0.42</v>
      </c>
      <c r="E12" s="35">
        <f t="shared" ca="1" si="0"/>
        <v>165</v>
      </c>
      <c r="F12">
        <f t="shared" ca="1" si="1"/>
        <v>0.45205479452054792</v>
      </c>
      <c r="G12" s="61">
        <f t="shared" ca="1" si="2"/>
        <v>0.64914164383561634</v>
      </c>
      <c r="H12" s="61">
        <f t="shared" ca="1" si="3"/>
        <v>1.067838004109589</v>
      </c>
      <c r="I12" s="61">
        <f t="shared" ca="1" si="4"/>
        <v>1.2723176219178081</v>
      </c>
      <c r="J12" s="62">
        <f t="shared" ca="1" si="5"/>
        <v>1655752.6216793221</v>
      </c>
      <c r="K12" s="62">
        <f t="shared" ca="1" si="6"/>
        <v>2723713.0626624851</v>
      </c>
      <c r="L12" s="62">
        <f t="shared" ca="1" si="7"/>
        <v>3245275.1384914718</v>
      </c>
    </row>
    <row r="13" spans="1:12">
      <c r="A13" s="34">
        <v>37530</v>
      </c>
      <c r="B13" s="55">
        <f>'Positions-both'!C15</f>
        <v>212.15961010709998</v>
      </c>
      <c r="C13" s="72">
        <f>VLOOKUP(A13,[1]Curves!$C$17:$F$377,3,FALSE)</f>
        <v>3.4240000000000004</v>
      </c>
      <c r="D13" s="58">
        <v>0.42</v>
      </c>
      <c r="E13" s="35">
        <f t="shared" ca="1" si="0"/>
        <v>195</v>
      </c>
      <c r="F13">
        <f t="shared" ca="1" si="1"/>
        <v>0.53424657534246578</v>
      </c>
      <c r="G13" s="61">
        <f t="shared" ca="1" si="2"/>
        <v>0.76828931506849329</v>
      </c>
      <c r="H13" s="61">
        <f t="shared" ca="1" si="3"/>
        <v>1.2638359232876715</v>
      </c>
      <c r="I13" s="61">
        <f t="shared" ca="1" si="4"/>
        <v>1.5058470575342469</v>
      </c>
      <c r="J13" s="62">
        <f t="shared" ca="1" si="5"/>
        <v>1629999.6153438243</v>
      </c>
      <c r="K13" s="62">
        <f t="shared" ca="1" si="6"/>
        <v>2681349.367240591</v>
      </c>
      <c r="L13" s="62">
        <f t="shared" ca="1" si="7"/>
        <v>3194799.2460738961</v>
      </c>
    </row>
    <row r="14" spans="1:12">
      <c r="A14" s="34">
        <v>37561</v>
      </c>
      <c r="B14" s="55">
        <f>'Positions-both'!C16</f>
        <v>186.9339407498</v>
      </c>
      <c r="C14" s="72">
        <f>VLOOKUP(A14,[1]Curves!$C$17:$F$377,3,FALSE)</f>
        <v>3.649</v>
      </c>
      <c r="D14" s="58">
        <v>0.43</v>
      </c>
      <c r="E14" s="35">
        <f t="shared" ca="1" si="0"/>
        <v>226</v>
      </c>
      <c r="F14">
        <f t="shared" ca="1" si="1"/>
        <v>0.61917808219178083</v>
      </c>
      <c r="G14" s="61">
        <f t="shared" ca="1" si="2"/>
        <v>0.97153375342465753</v>
      </c>
      <c r="H14" s="61">
        <f t="shared" ca="1" si="3"/>
        <v>1.5981730243835617</v>
      </c>
      <c r="I14" s="61">
        <f t="shared" ca="1" si="4"/>
        <v>1.9042061567123287</v>
      </c>
      <c r="J14" s="62">
        <f t="shared" ca="1" si="5"/>
        <v>1816126.3309911573</v>
      </c>
      <c r="K14" s="62">
        <f t="shared" ca="1" si="6"/>
        <v>2987527.8144804537</v>
      </c>
      <c r="L14" s="62">
        <f t="shared" ca="1" si="7"/>
        <v>3559607.6087426683</v>
      </c>
    </row>
    <row r="15" spans="1:12">
      <c r="A15" s="34">
        <v>37591</v>
      </c>
      <c r="B15" s="55">
        <f>'Positions-both'!C17</f>
        <v>175.87549464440002</v>
      </c>
      <c r="C15" s="72">
        <f>VLOOKUP(A15,[1]Curves!$C$17:$F$377,3,FALSE)</f>
        <v>3.871</v>
      </c>
      <c r="D15" s="58">
        <v>0.45</v>
      </c>
      <c r="E15" s="35">
        <f t="shared" ca="1" si="0"/>
        <v>256</v>
      </c>
      <c r="F15">
        <f t="shared" ca="1" si="1"/>
        <v>0.70136986301369864</v>
      </c>
      <c r="G15" s="61">
        <f t="shared" ca="1" si="2"/>
        <v>1.2217512328767124</v>
      </c>
      <c r="H15" s="61">
        <f t="shared" ca="1" si="3"/>
        <v>2.0097807780821917</v>
      </c>
      <c r="I15" s="61">
        <f t="shared" ca="1" si="4"/>
        <v>2.3946324164383563</v>
      </c>
      <c r="J15" s="62">
        <f t="shared" ca="1" si="5"/>
        <v>2148761.0241459734</v>
      </c>
      <c r="K15" s="62">
        <f t="shared" ca="1" si="6"/>
        <v>3534711.8847201262</v>
      </c>
      <c r="L15" s="62">
        <f t="shared" ca="1" si="7"/>
        <v>4211571.607326108</v>
      </c>
    </row>
    <row r="16" spans="1:12">
      <c r="A16" s="29"/>
      <c r="B16" s="56">
        <v>0</v>
      </c>
      <c r="C16" s="57"/>
      <c r="D16" s="58"/>
      <c r="E16" s="35"/>
      <c r="G16" s="57"/>
      <c r="H16" s="57"/>
      <c r="I16" s="57"/>
      <c r="J16" s="63"/>
      <c r="K16" s="63"/>
      <c r="L16" s="63"/>
    </row>
    <row r="17" spans="1:12" ht="27" thickBot="1">
      <c r="A17" s="36" t="s">
        <v>25</v>
      </c>
      <c r="B17" s="53">
        <f>SUM(B7:B16)</f>
        <v>1737.4838934787001</v>
      </c>
      <c r="C17" s="57"/>
      <c r="D17" s="58"/>
      <c r="E17" s="35"/>
      <c r="G17" s="57"/>
      <c r="H17" s="57"/>
      <c r="I17" s="57"/>
      <c r="J17" s="64">
        <f ca="1">SUM(J7:J16)</f>
        <v>10529523.388431488</v>
      </c>
      <c r="K17" s="64">
        <f ca="1">SUM(K7:K16)</f>
        <v>17321065.973969795</v>
      </c>
      <c r="L17" s="64">
        <f ca="1">SUM(L7:L16)</f>
        <v>20637865.841325719</v>
      </c>
    </row>
    <row r="18" spans="1:12">
      <c r="A18" s="34"/>
      <c r="B18" s="56">
        <v>0</v>
      </c>
      <c r="C18" s="57"/>
      <c r="D18" s="58"/>
      <c r="E18" s="35"/>
      <c r="G18" s="57"/>
      <c r="H18" s="57"/>
      <c r="I18" s="57"/>
      <c r="J18" s="63"/>
      <c r="K18" s="63"/>
      <c r="L18" s="63"/>
    </row>
    <row r="19" spans="1:12">
      <c r="A19" s="37" t="s">
        <v>60</v>
      </c>
      <c r="B19" s="55">
        <f>'Positions-both'!C33</f>
        <v>1038.0084230332</v>
      </c>
      <c r="C19" s="71">
        <f>AVERAGE([1]Curves!$E$26:$E$37)</f>
        <v>3.6980833333333334</v>
      </c>
      <c r="D19" s="58">
        <v>0.38</v>
      </c>
      <c r="E19" s="35">
        <f ca="1">+E15+180</f>
        <v>436</v>
      </c>
      <c r="F19">
        <f ca="1">+E19/365</f>
        <v>1.1945205479452055</v>
      </c>
      <c r="G19" s="61">
        <f ca="1">+F19*D19*C19*1</f>
        <v>1.6786258812785388</v>
      </c>
      <c r="H19" s="61">
        <f ca="1">+G19*1.645</f>
        <v>2.7613395747031966</v>
      </c>
      <c r="I19" s="61">
        <f ca="1">+G19*1.96</f>
        <v>3.2901067273059361</v>
      </c>
      <c r="J19" s="62">
        <f ca="1">ABS(G19*$B19*10000)</f>
        <v>17424278.038886517</v>
      </c>
      <c r="K19" s="62">
        <f ca="1">ABS(H19*$B19*10000)</f>
        <v>28662937.373968322</v>
      </c>
      <c r="L19" s="62">
        <f ca="1">ABS(I19*$B19*10000)</f>
        <v>34151584.956217572</v>
      </c>
    </row>
    <row r="20" spans="1:12" hidden="1">
      <c r="A20" s="38" t="s">
        <v>61</v>
      </c>
      <c r="B20" s="60">
        <v>-1303.4409000000001</v>
      </c>
      <c r="C20" s="61">
        <v>3.4</v>
      </c>
      <c r="D20" s="58">
        <v>0.31</v>
      </c>
      <c r="E20" s="35">
        <f ca="1">+E19+360</f>
        <v>796</v>
      </c>
      <c r="F20">
        <f ca="1">+E20/365</f>
        <v>2.1808219178082191</v>
      </c>
      <c r="G20" s="57">
        <f ca="1">+F20*D20*C20*1</f>
        <v>2.2985863013698631</v>
      </c>
      <c r="H20" s="57">
        <f ca="1">+G20*1.645</f>
        <v>3.7811744657534248</v>
      </c>
      <c r="I20" s="57">
        <f ca="1">+G20*1.96</f>
        <v>4.5052291506849311</v>
      </c>
      <c r="J20" s="54">
        <f t="shared" ref="J20:L22" ca="1" si="8">+G20*$B20*10000</f>
        <v>-29960713.973852057</v>
      </c>
      <c r="K20" s="59">
        <f t="shared" ca="1" si="8"/>
        <v>-49285374.48698663</v>
      </c>
      <c r="L20" s="59">
        <f t="shared" ca="1" si="8"/>
        <v>-58722999.388750024</v>
      </c>
    </row>
    <row r="21" spans="1:12" hidden="1">
      <c r="A21" s="38" t="s">
        <v>62</v>
      </c>
      <c r="B21" s="60">
        <v>-734.92840000000001</v>
      </c>
      <c r="C21" s="61">
        <v>3.5</v>
      </c>
      <c r="D21" s="58">
        <v>0.28000000000000003</v>
      </c>
      <c r="E21" s="35">
        <f ca="1">+E20+360</f>
        <v>1156</v>
      </c>
      <c r="F21">
        <f ca="1">+E21/365</f>
        <v>3.1671232876712327</v>
      </c>
      <c r="G21" s="57">
        <f ca="1">+F21*D21*C21*1</f>
        <v>3.1037808219178085</v>
      </c>
      <c r="H21" s="57">
        <f ca="1">+G21*1.645</f>
        <v>5.105719452054795</v>
      </c>
      <c r="I21" s="57">
        <f ca="1">+G21*1.96</f>
        <v>6.0834104109589049</v>
      </c>
      <c r="J21" s="54">
        <f t="shared" ca="1" si="8"/>
        <v>-22810566.734027397</v>
      </c>
      <c r="K21" s="59">
        <f t="shared" ca="1" si="8"/>
        <v>-37523382.277475074</v>
      </c>
      <c r="L21" s="59">
        <f t="shared" ca="1" si="8"/>
        <v>-44708710.798693702</v>
      </c>
    </row>
    <row r="22" spans="1:12" hidden="1">
      <c r="A22" s="38" t="s">
        <v>63</v>
      </c>
      <c r="B22" s="60">
        <v>-257.5453</v>
      </c>
      <c r="C22" s="61">
        <v>3.6</v>
      </c>
      <c r="D22" s="58">
        <v>0.2</v>
      </c>
      <c r="E22" s="35">
        <f ca="1">+E21+360</f>
        <v>1516</v>
      </c>
      <c r="F22">
        <f ca="1">+E22/365</f>
        <v>4.1534246575342468</v>
      </c>
      <c r="G22" s="57">
        <f ca="1">+F22*D22*C22*1</f>
        <v>2.9904657534246581</v>
      </c>
      <c r="H22" s="57">
        <f ca="1">+G22*1.645</f>
        <v>4.919316164383563</v>
      </c>
      <c r="I22" s="57">
        <f ca="1">+G22*1.96</f>
        <v>5.8613128767123301</v>
      </c>
      <c r="J22" s="54">
        <f t="shared" ca="1" si="8"/>
        <v>-7701803.9960547956</v>
      </c>
      <c r="K22" s="59">
        <f t="shared" ca="1" si="8"/>
        <v>-12669467.57351014</v>
      </c>
      <c r="L22" s="59">
        <f t="shared" ca="1" si="8"/>
        <v>-15095535.832267402</v>
      </c>
    </row>
    <row r="23" spans="1:12">
      <c r="A23" s="38" t="s">
        <v>73</v>
      </c>
      <c r="B23" s="55">
        <f>'Positions-both'!C35</f>
        <v>1220.3561151619992</v>
      </c>
      <c r="C23" s="71">
        <f>AVERAGE([1]Curves!$E$38:$E$289)</f>
        <v>4.5635853174603165</v>
      </c>
      <c r="D23" s="58">
        <v>0.16</v>
      </c>
      <c r="E23" s="39" t="s">
        <v>37</v>
      </c>
    </row>
    <row r="24" spans="1:12">
      <c r="A24" s="29"/>
      <c r="B24" s="56">
        <v>0</v>
      </c>
      <c r="C24" s="57"/>
      <c r="J24" s="51"/>
      <c r="K24" s="51"/>
      <c r="L24" s="51"/>
    </row>
    <row r="25" spans="1:12" ht="13.5" thickBot="1">
      <c r="A25" s="40" t="s">
        <v>0</v>
      </c>
      <c r="B25" s="41">
        <f>B17+B19+B23</f>
        <v>3995.8484316738991</v>
      </c>
      <c r="J25" s="52"/>
      <c r="K25" s="52"/>
      <c r="L25" s="52"/>
    </row>
    <row r="26" spans="1:12">
      <c r="J26" s="51"/>
      <c r="K26" s="51"/>
      <c r="L26" s="51"/>
    </row>
  </sheetData>
  <phoneticPr fontId="0" type="noConversion"/>
  <pageMargins left="0.75" right="0.75" top="1" bottom="1" header="0.5" footer="0.5"/>
  <pageSetup scale="92" orientation="landscape" r:id="rId1"/>
  <headerFooter alignWithMargins="0">
    <oddFooter>&amp;L&amp;F, &amp;A&amp;R&amp;D  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" workbookViewId="0">
      <selection activeCell="A2" sqref="A2:F58"/>
    </sheetView>
  </sheetViews>
  <sheetFormatPr defaultRowHeight="12.75"/>
  <cols>
    <col min="1" max="1" width="15.85546875" customWidth="1"/>
    <col min="2" max="2" width="20.42578125" bestFit="1" customWidth="1"/>
    <col min="3" max="3" width="5.28515625" customWidth="1"/>
    <col min="4" max="4" width="18.85546875" bestFit="1" customWidth="1"/>
    <col min="5" max="5" width="18.85546875" customWidth="1"/>
    <col min="6" max="6" width="18.85546875" bestFit="1" customWidth="1"/>
    <col min="7" max="7" width="18.85546875" customWidth="1"/>
    <col min="8" max="8" width="18.85546875" bestFit="1" customWidth="1"/>
    <col min="9" max="9" width="19.140625" customWidth="1"/>
    <col min="10" max="11" width="18.85546875" bestFit="1" customWidth="1"/>
  </cols>
  <sheetData>
    <row r="1" spans="1:11" ht="18">
      <c r="A1" s="17" t="s">
        <v>27</v>
      </c>
    </row>
    <row r="2" spans="1:11" ht="18">
      <c r="A2" s="17" t="s">
        <v>24</v>
      </c>
    </row>
    <row r="3" spans="1:11" ht="18">
      <c r="A3" s="17" t="s">
        <v>23</v>
      </c>
    </row>
    <row r="4" spans="1:11" ht="13.5" thickBot="1"/>
    <row r="5" spans="1:11" ht="16.5" thickBot="1">
      <c r="H5" s="79" t="s">
        <v>42</v>
      </c>
      <c r="I5" s="80"/>
      <c r="J5" s="80"/>
      <c r="K5" s="81"/>
    </row>
    <row r="7" spans="1:11">
      <c r="A7" s="5"/>
      <c r="B7" s="22" t="s">
        <v>0</v>
      </c>
      <c r="C7" s="22"/>
      <c r="D7" s="22" t="s">
        <v>3</v>
      </c>
      <c r="E7" s="22" t="s">
        <v>41</v>
      </c>
      <c r="F7" s="22" t="s">
        <v>19</v>
      </c>
      <c r="G7" s="22"/>
      <c r="H7" s="22" t="s">
        <v>4</v>
      </c>
      <c r="I7" s="22" t="s">
        <v>20</v>
      </c>
      <c r="J7" s="22" t="s">
        <v>21</v>
      </c>
      <c r="K7" s="22" t="s">
        <v>5</v>
      </c>
    </row>
    <row r="8" spans="1:11">
      <c r="A8" s="8" t="s">
        <v>7</v>
      </c>
      <c r="B8" s="8" t="s">
        <v>8</v>
      </c>
      <c r="C8" s="8"/>
      <c r="D8" s="8" t="s">
        <v>8</v>
      </c>
      <c r="E8" s="8" t="s">
        <v>8</v>
      </c>
      <c r="F8" s="8" t="s">
        <v>8</v>
      </c>
      <c r="G8" s="8"/>
      <c r="H8" s="8" t="s">
        <v>8</v>
      </c>
      <c r="I8" s="8" t="s">
        <v>8</v>
      </c>
      <c r="J8" s="8" t="s">
        <v>8</v>
      </c>
      <c r="K8" s="8" t="s">
        <v>8</v>
      </c>
    </row>
    <row r="9" spans="1:11">
      <c r="A9" s="5"/>
    </row>
    <row r="10" spans="1:11" hidden="1">
      <c r="A10" s="6">
        <v>37347</v>
      </c>
      <c r="B10">
        <v>11965460.422074683</v>
      </c>
      <c r="D10">
        <v>5774643.2294335421</v>
      </c>
      <c r="F10">
        <v>1876252.0466173599</v>
      </c>
      <c r="H10">
        <v>621013.47258694959</v>
      </c>
      <c r="I10">
        <v>254735.70965880083</v>
      </c>
      <c r="J10">
        <v>2143055.2988024652</v>
      </c>
      <c r="K10">
        <v>1295760.6649755649</v>
      </c>
    </row>
    <row r="11" spans="1:11" hidden="1">
      <c r="A11" s="6">
        <v>37377</v>
      </c>
      <c r="B11">
        <v>9893838.4477797039</v>
      </c>
      <c r="D11">
        <v>5406056.1430364512</v>
      </c>
      <c r="F11">
        <v>1537311.0310820187</v>
      </c>
      <c r="H11">
        <v>483969.01951827074</v>
      </c>
      <c r="I11">
        <v>158254.67767857003</v>
      </c>
      <c r="J11">
        <v>1520241.3552209502</v>
      </c>
      <c r="K11">
        <v>788006.22124344169</v>
      </c>
    </row>
    <row r="12" spans="1:11" hidden="1">
      <c r="A12" s="6">
        <v>37408</v>
      </c>
      <c r="B12">
        <v>8285515.9342451561</v>
      </c>
      <c r="D12">
        <v>5008307.6762879957</v>
      </c>
      <c r="F12">
        <v>1391328.214134329</v>
      </c>
      <c r="H12">
        <v>462000.86424301733</v>
      </c>
      <c r="I12">
        <v>121979.85649859204</v>
      </c>
      <c r="J12">
        <v>874440.22688601853</v>
      </c>
      <c r="K12">
        <v>427459.09619520302</v>
      </c>
    </row>
    <row r="13" spans="1:11">
      <c r="A13" s="6"/>
    </row>
    <row r="14" spans="1:11">
      <c r="A14" s="11" t="s">
        <v>12</v>
      </c>
      <c r="B14" s="3">
        <v>30144814.804099545</v>
      </c>
      <c r="C14" s="3"/>
      <c r="D14" s="3">
        <v>16189007.048757989</v>
      </c>
      <c r="E14" s="3">
        <f>+H14+I14+J14+K14</f>
        <v>9150916.4635078423</v>
      </c>
      <c r="F14" s="3">
        <v>4804891.2918337081</v>
      </c>
      <c r="G14" s="3"/>
      <c r="H14" s="3">
        <v>1566983.3563482377</v>
      </c>
      <c r="I14" s="3">
        <v>534970.24383596296</v>
      </c>
      <c r="J14" s="3">
        <v>4537736.8809094336</v>
      </c>
      <c r="K14" s="3">
        <v>2511225.9824142093</v>
      </c>
    </row>
    <row r="15" spans="1:11" hidden="1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idden="1">
      <c r="A16" s="11">
        <v>37438</v>
      </c>
      <c r="B16" s="3">
        <v>7079411.0542025333</v>
      </c>
      <c r="C16" s="3"/>
      <c r="D16" s="3">
        <v>4361291.2967658294</v>
      </c>
      <c r="E16" s="3"/>
      <c r="F16" s="3">
        <v>1081539.8980008559</v>
      </c>
      <c r="G16" s="3"/>
      <c r="H16" s="3">
        <v>578488.17352687998</v>
      </c>
      <c r="I16" s="3">
        <v>106843.75975776371</v>
      </c>
      <c r="J16" s="3">
        <v>673172.99869144324</v>
      </c>
      <c r="K16" s="3">
        <v>278074.92745976103</v>
      </c>
    </row>
    <row r="17" spans="1:11" hidden="1">
      <c r="A17" s="11">
        <v>37469</v>
      </c>
      <c r="B17" s="3">
        <v>6817973.7504166048</v>
      </c>
      <c r="C17" s="3"/>
      <c r="D17" s="3">
        <v>4202399.7526712138</v>
      </c>
      <c r="E17" s="3"/>
      <c r="F17" s="3">
        <v>1081036.6096125827</v>
      </c>
      <c r="G17" s="3"/>
      <c r="H17" s="3">
        <v>504404.77401686111</v>
      </c>
      <c r="I17" s="3">
        <v>110289.66187866635</v>
      </c>
      <c r="J17" s="3">
        <v>639143.21751294425</v>
      </c>
      <c r="K17" s="3">
        <v>280699.73472433625</v>
      </c>
    </row>
    <row r="18" spans="1:11" hidden="1">
      <c r="A18" s="11">
        <v>37500</v>
      </c>
      <c r="B18" s="3">
        <v>6497951.1237051962</v>
      </c>
      <c r="C18" s="3"/>
      <c r="D18" s="3">
        <v>3832006.194250124</v>
      </c>
      <c r="E18" s="3"/>
      <c r="F18" s="3">
        <v>1085360.0687298316</v>
      </c>
      <c r="G18" s="3"/>
      <c r="H18" s="3">
        <v>455888.38549388893</v>
      </c>
      <c r="I18" s="3">
        <v>123050.93177120181</v>
      </c>
      <c r="J18" s="3">
        <v>642346.14355852664</v>
      </c>
      <c r="K18" s="3">
        <v>359299.39990162366</v>
      </c>
    </row>
    <row r="19" spans="1:11">
      <c r="A19" s="11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11" t="s">
        <v>13</v>
      </c>
      <c r="B20" s="3">
        <v>20395335.928324334</v>
      </c>
      <c r="C20" s="3"/>
      <c r="D20" s="3">
        <v>12395697.243687166</v>
      </c>
      <c r="E20" s="3">
        <f>+H20+I20+J20+K20</f>
        <v>4751702.1082938975</v>
      </c>
      <c r="F20" s="3">
        <v>3247936.57634327</v>
      </c>
      <c r="G20" s="3"/>
      <c r="H20" s="3">
        <v>1538781.3330376302</v>
      </c>
      <c r="I20" s="3">
        <v>340184.35340763186</v>
      </c>
      <c r="J20" s="3">
        <v>1954662.3597629142</v>
      </c>
      <c r="K20" s="3">
        <v>918074.06208572094</v>
      </c>
    </row>
    <row r="21" spans="1:11" hidden="1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idden="1">
      <c r="A22" s="11">
        <v>37530</v>
      </c>
      <c r="B22" s="3">
        <v>7153142.8729075529</v>
      </c>
      <c r="C22" s="3"/>
      <c r="D22" s="3">
        <v>4101185.8167132549</v>
      </c>
      <c r="E22" s="3"/>
      <c r="F22" s="3">
        <v>992391.14328522456</v>
      </c>
      <c r="G22" s="3"/>
      <c r="H22" s="3">
        <v>577081.31113962072</v>
      </c>
      <c r="I22" s="3">
        <v>170395.60479728651</v>
      </c>
      <c r="J22" s="3">
        <v>726408.35518662143</v>
      </c>
      <c r="K22" s="3">
        <v>585680.64178554481</v>
      </c>
    </row>
    <row r="23" spans="1:11" hidden="1">
      <c r="A23" s="11">
        <v>37561</v>
      </c>
      <c r="B23" s="3">
        <v>6666688.2172239507</v>
      </c>
      <c r="C23" s="3"/>
      <c r="D23" s="3">
        <v>3789806.7590867416</v>
      </c>
      <c r="E23" s="3"/>
      <c r="F23" s="3">
        <v>867266.74756265827</v>
      </c>
      <c r="G23" s="3"/>
      <c r="H23" s="3">
        <v>540913.58378935885</v>
      </c>
      <c r="I23" s="3">
        <v>204767.52664964731</v>
      </c>
      <c r="J23" s="3">
        <v>612615.97460947186</v>
      </c>
      <c r="K23" s="3">
        <v>651317.62552607304</v>
      </c>
    </row>
    <row r="24" spans="1:11" hidden="1">
      <c r="A24" s="11">
        <v>37591</v>
      </c>
      <c r="B24" s="3">
        <v>6254153.0638900986</v>
      </c>
      <c r="C24" s="3"/>
      <c r="D24" s="3">
        <v>3647722.2493332988</v>
      </c>
      <c r="E24" s="3"/>
      <c r="F24" s="3">
        <v>741384.8325865661</v>
      </c>
      <c r="G24" s="3"/>
      <c r="H24" s="3">
        <v>497716.9592710312</v>
      </c>
      <c r="I24" s="3">
        <v>233440.52525218768</v>
      </c>
      <c r="J24" s="3">
        <v>498798.4308746247</v>
      </c>
      <c r="K24" s="3">
        <v>635090.06657239073</v>
      </c>
    </row>
    <row r="25" spans="1:11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11" t="s">
        <v>14</v>
      </c>
      <c r="B26" s="3">
        <v>20073984.154021602</v>
      </c>
      <c r="C26" s="3"/>
      <c r="D26" s="3">
        <v>11538714.825133294</v>
      </c>
      <c r="E26" s="3">
        <f>+H26+I26+J26+K26</f>
        <v>5934226.6054538582</v>
      </c>
      <c r="F26" s="3">
        <v>2601042.7234344487</v>
      </c>
      <c r="G26" s="3"/>
      <c r="H26" s="3">
        <v>1615711.8542000109</v>
      </c>
      <c r="I26" s="3">
        <v>608603.65669912146</v>
      </c>
      <c r="J26" s="3">
        <v>1837822.760670718</v>
      </c>
      <c r="K26" s="3">
        <v>1872088.3338840085</v>
      </c>
    </row>
    <row r="27" spans="1:11" hidden="1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11">
        <v>37622</v>
      </c>
      <c r="B28" s="3">
        <v>5572123.7916023517</v>
      </c>
      <c r="C28" s="3"/>
      <c r="D28" s="3">
        <v>3424197.3132022354</v>
      </c>
      <c r="E28" s="3"/>
      <c r="F28" s="3">
        <v>331519.60844670911</v>
      </c>
      <c r="G28" s="3"/>
      <c r="H28" s="3">
        <v>476666.25596320682</v>
      </c>
      <c r="I28" s="3">
        <v>220423.06661408028</v>
      </c>
      <c r="J28" s="3">
        <v>417815.17667566694</v>
      </c>
      <c r="K28" s="3">
        <v>701502.37070045306</v>
      </c>
    </row>
    <row r="29" spans="1:11" hidden="1">
      <c r="A29" s="11">
        <v>37653</v>
      </c>
      <c r="B29" s="3">
        <v>5491511.1476406865</v>
      </c>
      <c r="C29" s="3"/>
      <c r="D29" s="3">
        <v>3441880.9350751624</v>
      </c>
      <c r="E29" s="3"/>
      <c r="F29" s="3">
        <v>332649.08521153498</v>
      </c>
      <c r="G29" s="3"/>
      <c r="H29" s="3">
        <v>454496.87371939549</v>
      </c>
      <c r="I29" s="3">
        <v>186640.69124351017</v>
      </c>
      <c r="J29" s="3">
        <v>403949.91850412422</v>
      </c>
      <c r="K29" s="3">
        <v>671893.64388695953</v>
      </c>
    </row>
    <row r="30" spans="1:11" hidden="1">
      <c r="A30" s="11">
        <v>37681</v>
      </c>
      <c r="B30" s="3">
        <v>5561939.4523882568</v>
      </c>
      <c r="C30" s="3"/>
      <c r="D30" s="3">
        <v>3669010.1226626728</v>
      </c>
      <c r="E30" s="3"/>
      <c r="F30" s="3">
        <v>165927.36317115495</v>
      </c>
      <c r="G30" s="3"/>
      <c r="H30" s="3">
        <v>474114.21836977859</v>
      </c>
      <c r="I30" s="3">
        <v>171392.86463175327</v>
      </c>
      <c r="J30" s="3">
        <v>461235.92557961046</v>
      </c>
      <c r="K30" s="3">
        <v>620258.95797328709</v>
      </c>
    </row>
    <row r="31" spans="1:11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3.5" thickBot="1">
      <c r="A32" s="11" t="s">
        <v>25</v>
      </c>
      <c r="B32" s="18">
        <f>+B14+B20+B26</f>
        <v>70614134.886445478</v>
      </c>
      <c r="C32" s="3"/>
      <c r="D32" s="18">
        <f>+D14+D20+D26</f>
        <v>40123419.117578447</v>
      </c>
      <c r="E32" s="18">
        <f>+H32+I32+J32+K32</f>
        <v>19836845.177255601</v>
      </c>
      <c r="F32" s="18">
        <f>+F14+F20+F26</f>
        <v>10653870.591611426</v>
      </c>
      <c r="G32" s="18"/>
      <c r="H32" s="18">
        <f>+H14+H20+H26</f>
        <v>4721476.5435858788</v>
      </c>
      <c r="I32" s="18">
        <f>+I14+I20+I26</f>
        <v>1483758.2539427164</v>
      </c>
      <c r="J32" s="18">
        <f>+J14+J20+J26</f>
        <v>8330222.0013430659</v>
      </c>
      <c r="K32" s="18">
        <f>+K14+K20+K26</f>
        <v>5301388.3783839382</v>
      </c>
    </row>
    <row r="33" spans="1:11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11" t="s">
        <v>15</v>
      </c>
      <c r="B34" s="3">
        <v>16625574.391631294</v>
      </c>
      <c r="C34" s="3"/>
      <c r="D34" s="3">
        <v>10535088.370940071</v>
      </c>
      <c r="E34" s="3">
        <f>+H34+I34+J34+K34</f>
        <v>5260389.9638618268</v>
      </c>
      <c r="F34" s="3">
        <v>830096.05682939908</v>
      </c>
      <c r="G34" s="3"/>
      <c r="H34" s="3">
        <v>1405277.3480523811</v>
      </c>
      <c r="I34" s="3">
        <v>578456.62248934375</v>
      </c>
      <c r="J34" s="3">
        <v>1283001.0207594016</v>
      </c>
      <c r="K34" s="3">
        <v>1993654.9725606996</v>
      </c>
    </row>
    <row r="35" spans="1:11" hidden="1">
      <c r="A35" s="11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idden="1">
      <c r="A36" s="11">
        <v>37712</v>
      </c>
      <c r="B36" s="3">
        <v>4678528.5057564322</v>
      </c>
      <c r="C36" s="3"/>
      <c r="D36" s="3">
        <v>3231696.2045856626</v>
      </c>
      <c r="E36" s="3"/>
      <c r="F36" s="3">
        <v>47494.943069378402</v>
      </c>
      <c r="G36" s="3"/>
      <c r="H36" s="3">
        <v>422969.26777272846</v>
      </c>
      <c r="I36" s="3">
        <v>143436.01573456495</v>
      </c>
      <c r="J36" s="3">
        <v>451445.07665804576</v>
      </c>
      <c r="K36" s="3">
        <v>381486.99793605093</v>
      </c>
    </row>
    <row r="37" spans="1:11" hidden="1">
      <c r="A37" s="11">
        <v>37742</v>
      </c>
      <c r="B37" s="3">
        <v>3851226.6133024474</v>
      </c>
      <c r="C37" s="3"/>
      <c r="D37" s="3">
        <v>2789310.0761930798</v>
      </c>
      <c r="E37" s="3"/>
      <c r="F37" s="3">
        <v>23191.592620148047</v>
      </c>
      <c r="G37" s="3"/>
      <c r="H37" s="3">
        <v>380853.65711071348</v>
      </c>
      <c r="I37" s="3">
        <v>92538.965845141371</v>
      </c>
      <c r="J37" s="3">
        <v>333559.04432035086</v>
      </c>
      <c r="K37" s="3">
        <v>231773.27721301402</v>
      </c>
    </row>
    <row r="38" spans="1:11" hidden="1">
      <c r="A38" s="11">
        <v>37773</v>
      </c>
      <c r="B38" s="3">
        <v>3164813.3196697449</v>
      </c>
      <c r="C38" s="3"/>
      <c r="D38" s="3">
        <v>2471078.2096461402</v>
      </c>
      <c r="E38" s="3"/>
      <c r="F38" s="3">
        <v>8857.2782269696982</v>
      </c>
      <c r="G38" s="3"/>
      <c r="H38" s="3">
        <v>303919.57697644958</v>
      </c>
      <c r="I38" s="3">
        <v>76530.221884112354</v>
      </c>
      <c r="J38" s="3">
        <v>227430.06760821617</v>
      </c>
      <c r="K38" s="3">
        <v>76997.96532785664</v>
      </c>
    </row>
    <row r="39" spans="1:11">
      <c r="A39" s="11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11" t="s">
        <v>16</v>
      </c>
      <c r="B40" s="3">
        <v>11694568.438728623</v>
      </c>
      <c r="C40" s="3"/>
      <c r="D40" s="3">
        <v>8492084.4904248826</v>
      </c>
      <c r="E40" s="3">
        <f>+H40+I40+J40+K40</f>
        <v>3122940.1343872449</v>
      </c>
      <c r="F40" s="3">
        <v>79543.813916496147</v>
      </c>
      <c r="G40" s="3"/>
      <c r="H40" s="3">
        <v>1107742.5018598917</v>
      </c>
      <c r="I40" s="3">
        <v>312505.20346381865</v>
      </c>
      <c r="J40" s="3">
        <v>1012434.1885866128</v>
      </c>
      <c r="K40" s="3">
        <v>690258.24047692155</v>
      </c>
    </row>
    <row r="41" spans="1:11" hidden="1">
      <c r="A41" s="11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idden="1">
      <c r="A42" s="11">
        <v>37803</v>
      </c>
      <c r="B42" s="3">
        <v>2815733.5347599504</v>
      </c>
      <c r="C42" s="3"/>
      <c r="D42" s="3">
        <v>2209523.8902983624</v>
      </c>
      <c r="E42" s="3"/>
      <c r="F42" s="3">
        <v>6699.9605710761543</v>
      </c>
      <c r="G42" s="3"/>
      <c r="H42" s="3">
        <v>275308.84802400641</v>
      </c>
      <c r="I42" s="3">
        <v>66896.533073943763</v>
      </c>
      <c r="J42" s="3">
        <v>189944.22615927804</v>
      </c>
      <c r="K42" s="3">
        <v>67360.07663328317</v>
      </c>
    </row>
    <row r="43" spans="1:11" hidden="1">
      <c r="A43" s="11">
        <v>37834</v>
      </c>
      <c r="B43" s="3">
        <v>2725331.6726060752</v>
      </c>
      <c r="C43" s="3"/>
      <c r="D43" s="3">
        <v>2154908.1208078493</v>
      </c>
      <c r="E43" s="3"/>
      <c r="F43" s="3">
        <v>2430.3450934447656</v>
      </c>
      <c r="G43" s="3"/>
      <c r="H43" s="3">
        <v>265677.42831737531</v>
      </c>
      <c r="I43" s="3">
        <v>71716.33170603319</v>
      </c>
      <c r="J43" s="3">
        <v>166539.5725269762</v>
      </c>
      <c r="K43" s="3">
        <v>64059.8741543957</v>
      </c>
    </row>
    <row r="44" spans="1:11" hidden="1">
      <c r="A44" s="11">
        <v>37865</v>
      </c>
      <c r="B44" s="3">
        <v>2676258.0993076325</v>
      </c>
      <c r="C44" s="3"/>
      <c r="D44" s="3">
        <v>2009643.0627574623</v>
      </c>
      <c r="E44" s="3"/>
      <c r="F44" s="3">
        <v>6201.0772481740551</v>
      </c>
      <c r="G44" s="3"/>
      <c r="H44" s="3">
        <v>265207.86580141168</v>
      </c>
      <c r="I44" s="3">
        <v>76746.936098469538</v>
      </c>
      <c r="J44" s="3">
        <v>184424.11110878966</v>
      </c>
      <c r="K44" s="3">
        <v>134035.04629332526</v>
      </c>
    </row>
    <row r="45" spans="1:11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11" t="s">
        <v>17</v>
      </c>
      <c r="B46" s="3">
        <v>8217323.3066736571</v>
      </c>
      <c r="C46" s="3"/>
      <c r="D46" s="3">
        <v>6374075.073863674</v>
      </c>
      <c r="E46" s="3">
        <f>+H46+I46+J46+K46</f>
        <v>1827916.8498972878</v>
      </c>
      <c r="F46" s="3">
        <v>15331.382912694975</v>
      </c>
      <c r="G46" s="3"/>
      <c r="H46" s="3">
        <v>806194.1421427934</v>
      </c>
      <c r="I46" s="3">
        <v>215359.80087844649</v>
      </c>
      <c r="J46" s="3">
        <v>540907.90979504387</v>
      </c>
      <c r="K46" s="3">
        <v>265454.99708100414</v>
      </c>
    </row>
    <row r="47" spans="1:11" hidden="1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idden="1">
      <c r="A48" s="11">
        <v>37895</v>
      </c>
      <c r="B48" s="3">
        <v>3017782.5930388137</v>
      </c>
      <c r="C48" s="3"/>
      <c r="D48" s="3">
        <v>2109267.4706937089</v>
      </c>
      <c r="E48" s="3"/>
      <c r="F48" s="3">
        <v>19047.559302140304</v>
      </c>
      <c r="G48" s="3"/>
      <c r="H48" s="3">
        <v>311541.72112292727</v>
      </c>
      <c r="I48" s="3">
        <v>89570.61130386671</v>
      </c>
      <c r="J48" s="3">
        <v>205665.44792942243</v>
      </c>
      <c r="K48" s="3">
        <v>282689.78268674773</v>
      </c>
    </row>
    <row r="49" spans="1:11" hidden="1">
      <c r="A49" s="11">
        <v>37926</v>
      </c>
      <c r="B49" s="3">
        <v>3132166.2406110559</v>
      </c>
      <c r="C49" s="3"/>
      <c r="D49" s="3">
        <v>2009197.9837905208</v>
      </c>
      <c r="E49" s="3"/>
      <c r="F49" s="3">
        <v>46917.6336939088</v>
      </c>
      <c r="G49" s="3"/>
      <c r="H49" s="3">
        <v>321833.01339227951</v>
      </c>
      <c r="I49" s="3">
        <v>104554.50050291323</v>
      </c>
      <c r="J49" s="3">
        <v>215862.26663087297</v>
      </c>
      <c r="K49" s="3">
        <v>433800.84260056086</v>
      </c>
    </row>
    <row r="50" spans="1:11" hidden="1">
      <c r="A50" s="11">
        <v>37956</v>
      </c>
      <c r="B50" s="3">
        <v>3152916.644856384</v>
      </c>
      <c r="C50" s="3"/>
      <c r="D50" s="3">
        <v>2060352.1325135513</v>
      </c>
      <c r="E50" s="3"/>
      <c r="F50" s="3">
        <v>83608.567706462767</v>
      </c>
      <c r="G50" s="3"/>
      <c r="H50" s="3">
        <v>321755.00046140351</v>
      </c>
      <c r="I50" s="3">
        <v>119224.14980158958</v>
      </c>
      <c r="J50" s="3">
        <v>139091.5544200739</v>
      </c>
      <c r="K50" s="3">
        <v>428885.23995330255</v>
      </c>
    </row>
    <row r="51" spans="1:11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11" t="s">
        <v>18</v>
      </c>
      <c r="B52" s="3">
        <v>9302865.478506254</v>
      </c>
      <c r="C52" s="3"/>
      <c r="D52" s="3">
        <v>6178817.5869977809</v>
      </c>
      <c r="E52" s="3">
        <f>+H52+I52+J52+K52</f>
        <v>2974474.1308059604</v>
      </c>
      <c r="F52" s="3">
        <v>149573.76070251188</v>
      </c>
      <c r="G52" s="3"/>
      <c r="H52" s="3">
        <v>955129.73497661029</v>
      </c>
      <c r="I52" s="3">
        <v>313349.26160836953</v>
      </c>
      <c r="J52" s="3">
        <v>560619.26898036932</v>
      </c>
      <c r="K52" s="3">
        <v>1145375.8652406111</v>
      </c>
    </row>
    <row r="53" spans="1:11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3.5" thickBot="1">
      <c r="A54" s="11" t="s">
        <v>26</v>
      </c>
      <c r="B54" s="18">
        <f>+B52+B46+B40+B34</f>
        <v>45840331.615539834</v>
      </c>
      <c r="C54" s="3"/>
      <c r="D54" s="18">
        <f>+D34+D40+D46+D52</f>
        <v>31580065.522226408</v>
      </c>
      <c r="E54" s="18">
        <f>+H54+I54+J54+K54</f>
        <v>13185721.07895232</v>
      </c>
      <c r="F54" s="18">
        <f>+F34+F40+F46+F52</f>
        <v>1074545.0143611021</v>
      </c>
      <c r="G54" s="18"/>
      <c r="H54" s="18">
        <f>+H34+H40+H46+H52</f>
        <v>4274343.7270316761</v>
      </c>
      <c r="I54" s="18">
        <f>+I34+I40+I46+I52</f>
        <v>1419670.8884399785</v>
      </c>
      <c r="J54" s="18">
        <f>+J34+J40+J46+J52</f>
        <v>3396962.388121428</v>
      </c>
      <c r="K54" s="18">
        <f>+K34+K40+K46+K52</f>
        <v>4094744.0753592364</v>
      </c>
    </row>
    <row r="55" spans="1:11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3.5" thickBot="1">
      <c r="A56" s="13" t="s">
        <v>11</v>
      </c>
      <c r="B56" s="18">
        <v>44242462.952020362</v>
      </c>
      <c r="C56" s="18"/>
      <c r="D56" s="18">
        <v>25086724.279419202</v>
      </c>
      <c r="E56" s="18">
        <f>+H56+I56+J56+K56</f>
        <v>17308861.48529746</v>
      </c>
      <c r="F56" s="18">
        <v>1846877.1873037666</v>
      </c>
      <c r="G56" s="18"/>
      <c r="H56" s="18">
        <v>9369646.6082850322</v>
      </c>
      <c r="I56" s="18">
        <v>1298182.5749873414</v>
      </c>
      <c r="J56" s="18">
        <v>1799185.0043529072</v>
      </c>
      <c r="K56" s="18">
        <v>4841847.2976721805</v>
      </c>
    </row>
    <row r="57" spans="1:11" ht="13.5" thickBot="1"/>
    <row r="58" spans="1:11" s="15" customFormat="1" ht="18.75" thickBot="1">
      <c r="A58" s="14" t="s">
        <v>0</v>
      </c>
      <c r="B58" s="19">
        <v>160696929.45400581</v>
      </c>
      <c r="C58" s="20"/>
      <c r="D58" s="20">
        <v>96790208.919224009</v>
      </c>
      <c r="E58" s="25">
        <f>+H58+I58+J58+K58</f>
        <v>50331427.74150537</v>
      </c>
      <c r="F58" s="21">
        <v>13575292.793276289</v>
      </c>
      <c r="G58" s="20"/>
      <c r="H58" s="20">
        <v>18365466.878902588</v>
      </c>
      <c r="I58" s="20">
        <v>4201611.7173700342</v>
      </c>
      <c r="J58" s="20">
        <v>13526369.393817399</v>
      </c>
      <c r="K58" s="20">
        <v>14237979.751415353</v>
      </c>
    </row>
    <row r="61" spans="1:11">
      <c r="B61" s="22" t="s">
        <v>3</v>
      </c>
      <c r="C61" t="s">
        <v>43</v>
      </c>
      <c r="D61" t="s">
        <v>44</v>
      </c>
    </row>
    <row r="63" spans="1:11">
      <c r="B63" s="22" t="s">
        <v>41</v>
      </c>
      <c r="C63" t="s">
        <v>43</v>
      </c>
      <c r="D63" t="s">
        <v>45</v>
      </c>
    </row>
    <row r="65" spans="2:4">
      <c r="B65" s="22" t="s">
        <v>19</v>
      </c>
      <c r="C65" t="s">
        <v>43</v>
      </c>
      <c r="D65" t="s">
        <v>46</v>
      </c>
    </row>
  </sheetData>
  <mergeCells count="1">
    <mergeCell ref="H5:K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E35" sqref="E35"/>
    </sheetView>
  </sheetViews>
  <sheetFormatPr defaultRowHeight="12.75"/>
  <cols>
    <col min="1" max="1" width="15.85546875" customWidth="1"/>
    <col min="2" max="4" width="15.85546875" hidden="1" customWidth="1"/>
    <col min="5" max="5" width="18.85546875" bestFit="1" customWidth="1"/>
    <col min="6" max="6" width="15.85546875" hidden="1" customWidth="1"/>
    <col min="7" max="7" width="15.85546875" customWidth="1"/>
    <col min="8" max="8" width="18.85546875" bestFit="1" customWidth="1"/>
    <col min="9" max="9" width="21.140625" customWidth="1"/>
    <col min="10" max="11" width="18.85546875" bestFit="1" customWidth="1"/>
  </cols>
  <sheetData>
    <row r="1" spans="1:11" ht="18">
      <c r="A1" s="17" t="s">
        <v>27</v>
      </c>
    </row>
    <row r="2" spans="1:11" ht="18">
      <c r="A2" s="17" t="s">
        <v>47</v>
      </c>
    </row>
    <row r="3" spans="1:11" ht="18">
      <c r="A3" s="17" t="s">
        <v>23</v>
      </c>
    </row>
    <row r="5" spans="1:11" ht="13.5" thickBot="1"/>
    <row r="6" spans="1:11" ht="16.5" thickBot="1">
      <c r="H6" s="79" t="s">
        <v>42</v>
      </c>
      <c r="I6" s="80"/>
      <c r="J6" s="80"/>
      <c r="K6" s="81"/>
    </row>
    <row r="8" spans="1:11">
      <c r="A8" s="5"/>
      <c r="B8" s="22" t="s">
        <v>0</v>
      </c>
      <c r="C8" s="22"/>
      <c r="D8" s="22" t="s">
        <v>3</v>
      </c>
      <c r="E8" s="22" t="s">
        <v>41</v>
      </c>
      <c r="F8" s="22" t="s">
        <v>19</v>
      </c>
      <c r="G8" s="22"/>
      <c r="H8" s="22" t="s">
        <v>4</v>
      </c>
      <c r="I8" s="22" t="s">
        <v>20</v>
      </c>
      <c r="J8" s="22" t="s">
        <v>21</v>
      </c>
      <c r="K8" s="22" t="s">
        <v>5</v>
      </c>
    </row>
    <row r="9" spans="1:11">
      <c r="A9" s="8" t="s">
        <v>7</v>
      </c>
      <c r="B9" s="8" t="s">
        <v>8</v>
      </c>
      <c r="C9" s="8"/>
      <c r="D9" s="8" t="s">
        <v>8</v>
      </c>
      <c r="E9" s="8" t="s">
        <v>8</v>
      </c>
      <c r="F9" s="8" t="s">
        <v>8</v>
      </c>
      <c r="G9" s="8"/>
      <c r="H9" s="8" t="s">
        <v>8</v>
      </c>
      <c r="I9" s="8" t="s">
        <v>8</v>
      </c>
      <c r="J9" s="8" t="s">
        <v>8</v>
      </c>
      <c r="K9" s="8" t="s">
        <v>8</v>
      </c>
    </row>
    <row r="10" spans="1:11">
      <c r="A10" s="5"/>
    </row>
    <row r="11" spans="1:11" hidden="1">
      <c r="A11" s="6">
        <v>37347</v>
      </c>
      <c r="B11" s="3">
        <v>11965460.422074683</v>
      </c>
      <c r="C11" s="3"/>
      <c r="D11" s="3">
        <v>5774643.2294335421</v>
      </c>
      <c r="E11" s="3"/>
      <c r="F11" s="3">
        <v>1876252.0466173599</v>
      </c>
      <c r="G11" s="3"/>
      <c r="H11" s="3">
        <v>621013.47258694959</v>
      </c>
      <c r="I11" s="3">
        <v>254735.70965880083</v>
      </c>
      <c r="J11" s="3">
        <v>2143055.2988024652</v>
      </c>
      <c r="K11" s="3">
        <v>1295760.6649755649</v>
      </c>
    </row>
    <row r="12" spans="1:11" hidden="1">
      <c r="A12" s="6">
        <v>37377</v>
      </c>
      <c r="B12" s="3">
        <v>9893838.4477797039</v>
      </c>
      <c r="C12" s="3"/>
      <c r="D12" s="3">
        <v>5406056.1430364512</v>
      </c>
      <c r="E12" s="3"/>
      <c r="F12" s="3">
        <v>1537311.0310820187</v>
      </c>
      <c r="G12" s="3"/>
      <c r="H12" s="3">
        <v>483969.01951827074</v>
      </c>
      <c r="I12" s="3">
        <v>158254.67767857003</v>
      </c>
      <c r="J12" s="3">
        <v>1520241.3552209502</v>
      </c>
      <c r="K12" s="3">
        <v>788006.22124344169</v>
      </c>
    </row>
    <row r="13" spans="1:11" hidden="1">
      <c r="A13" s="6">
        <v>37408</v>
      </c>
      <c r="B13" s="3">
        <v>8285515.9342451561</v>
      </c>
      <c r="C13" s="3"/>
      <c r="D13" s="3">
        <v>5008307.6762879957</v>
      </c>
      <c r="E13" s="3"/>
      <c r="F13" s="3">
        <v>1391328.214134329</v>
      </c>
      <c r="G13" s="3"/>
      <c r="H13" s="3">
        <v>462000.86424301733</v>
      </c>
      <c r="I13" s="3">
        <v>121979.85649859204</v>
      </c>
      <c r="J13" s="3">
        <v>874440.22688601853</v>
      </c>
      <c r="K13" s="3">
        <v>427459.09619520302</v>
      </c>
    </row>
    <row r="14" spans="1:11">
      <c r="A14" s="6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11" t="s">
        <v>12</v>
      </c>
      <c r="B15" s="3">
        <v>30144814.804099545</v>
      </c>
      <c r="C15" s="3"/>
      <c r="D15" s="3">
        <v>16189007.048757989</v>
      </c>
      <c r="E15" s="3">
        <f>+H15+I15+J15+K15</f>
        <v>9150916.4635078423</v>
      </c>
      <c r="F15" s="3">
        <v>4804891.2918337081</v>
      </c>
      <c r="G15" s="3"/>
      <c r="H15" s="3">
        <v>1566983.3563482377</v>
      </c>
      <c r="I15" s="3">
        <v>534970.24383596296</v>
      </c>
      <c r="J15" s="3">
        <v>4537736.8809094336</v>
      </c>
      <c r="K15" s="3">
        <v>2511225.9824142093</v>
      </c>
    </row>
    <row r="16" spans="1:11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idden="1">
      <c r="A17" s="11">
        <v>37438</v>
      </c>
      <c r="B17" s="3">
        <v>7079411.0542025333</v>
      </c>
      <c r="C17" s="3"/>
      <c r="D17" s="3">
        <v>4361291.2967658294</v>
      </c>
      <c r="E17" s="3"/>
      <c r="F17" s="3">
        <v>1081539.8980008559</v>
      </c>
      <c r="G17" s="3"/>
      <c r="H17" s="3">
        <v>578488.17352687998</v>
      </c>
      <c r="I17" s="3">
        <v>106843.75975776371</v>
      </c>
      <c r="J17" s="3">
        <v>673172.99869144324</v>
      </c>
      <c r="K17" s="3">
        <v>278074.92745976103</v>
      </c>
    </row>
    <row r="18" spans="1:11" hidden="1">
      <c r="A18" s="11">
        <v>37469</v>
      </c>
      <c r="B18" s="3">
        <v>6817973.7504166048</v>
      </c>
      <c r="C18" s="3"/>
      <c r="D18" s="3">
        <v>4202399.7526712138</v>
      </c>
      <c r="E18" s="3"/>
      <c r="F18" s="3">
        <v>1081036.6096125827</v>
      </c>
      <c r="G18" s="3"/>
      <c r="H18" s="3">
        <v>504404.77401686111</v>
      </c>
      <c r="I18" s="3">
        <v>110289.66187866635</v>
      </c>
      <c r="J18" s="3">
        <v>639143.21751294425</v>
      </c>
      <c r="K18" s="3">
        <v>280699.73472433625</v>
      </c>
    </row>
    <row r="19" spans="1:11" hidden="1">
      <c r="A19" s="11">
        <v>37500</v>
      </c>
      <c r="B19" s="3">
        <v>6497951.1237051962</v>
      </c>
      <c r="C19" s="3"/>
      <c r="D19" s="3">
        <v>3832006.194250124</v>
      </c>
      <c r="E19" s="3"/>
      <c r="F19" s="3">
        <v>1085360.0687298316</v>
      </c>
      <c r="G19" s="3"/>
      <c r="H19" s="3">
        <v>455888.38549388893</v>
      </c>
      <c r="I19" s="3">
        <v>123050.93177120181</v>
      </c>
      <c r="J19" s="3">
        <v>642346.14355852664</v>
      </c>
      <c r="K19" s="3">
        <v>359299.39990162366</v>
      </c>
    </row>
    <row r="20" spans="1:11" hidden="1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11" t="s">
        <v>13</v>
      </c>
      <c r="B21" s="3">
        <v>20395335.928324334</v>
      </c>
      <c r="C21" s="3"/>
      <c r="D21" s="3">
        <v>12395697.243687166</v>
      </c>
      <c r="E21" s="3">
        <f>+H21+I21+J21+K21</f>
        <v>4751702.1082938975</v>
      </c>
      <c r="F21" s="3">
        <v>3247936.57634327</v>
      </c>
      <c r="G21" s="3"/>
      <c r="H21" s="3">
        <v>1538781.3330376302</v>
      </c>
      <c r="I21" s="3">
        <v>340184.35340763186</v>
      </c>
      <c r="J21" s="3">
        <v>1954662.3597629142</v>
      </c>
      <c r="K21" s="3">
        <v>918074.06208572094</v>
      </c>
    </row>
    <row r="22" spans="1:11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idden="1">
      <c r="A23" s="11">
        <v>37530</v>
      </c>
      <c r="B23" s="3">
        <v>7153142.8729075529</v>
      </c>
      <c r="C23" s="3"/>
      <c r="D23" s="3">
        <v>4101185.8167132549</v>
      </c>
      <c r="E23" s="3"/>
      <c r="F23" s="3">
        <v>992391.14328522456</v>
      </c>
      <c r="G23" s="3"/>
      <c r="H23" s="3">
        <v>577081.31113962072</v>
      </c>
      <c r="I23" s="3">
        <v>170395.60479728651</v>
      </c>
      <c r="J23" s="3">
        <v>726408.35518662143</v>
      </c>
      <c r="K23" s="3">
        <v>585680.64178554481</v>
      </c>
    </row>
    <row r="24" spans="1:11" hidden="1">
      <c r="A24" s="11">
        <v>37561</v>
      </c>
      <c r="B24" s="3">
        <v>6666688.2172239507</v>
      </c>
      <c r="C24" s="3"/>
      <c r="D24" s="3">
        <v>3789806.7590867416</v>
      </c>
      <c r="E24" s="3"/>
      <c r="F24" s="3">
        <v>867266.74756265827</v>
      </c>
      <c r="G24" s="3"/>
      <c r="H24" s="3">
        <v>540913.58378935885</v>
      </c>
      <c r="I24" s="3">
        <v>204767.52664964731</v>
      </c>
      <c r="J24" s="3">
        <v>612615.97460947186</v>
      </c>
      <c r="K24" s="3">
        <v>651317.62552607304</v>
      </c>
    </row>
    <row r="25" spans="1:11" hidden="1">
      <c r="A25" s="11">
        <v>37591</v>
      </c>
      <c r="B25" s="3">
        <v>6254153.0638900986</v>
      </c>
      <c r="C25" s="3"/>
      <c r="D25" s="3">
        <v>3647722.2493332988</v>
      </c>
      <c r="E25" s="3"/>
      <c r="F25" s="3">
        <v>741384.8325865661</v>
      </c>
      <c r="G25" s="3"/>
      <c r="H25" s="3">
        <v>497716.9592710312</v>
      </c>
      <c r="I25" s="3">
        <v>233440.52525218768</v>
      </c>
      <c r="J25" s="3">
        <v>498798.4308746247</v>
      </c>
      <c r="K25" s="3">
        <v>635090.06657239073</v>
      </c>
    </row>
    <row r="26" spans="1:11" hidden="1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11" t="s">
        <v>14</v>
      </c>
      <c r="B27" s="3">
        <v>20073984.154021602</v>
      </c>
      <c r="C27" s="3"/>
      <c r="D27" s="3">
        <v>11538714.825133294</v>
      </c>
      <c r="E27" s="3">
        <f>+H27+I27+J27+K27</f>
        <v>5934226.6054538582</v>
      </c>
      <c r="F27" s="3">
        <v>2601042.7234344487</v>
      </c>
      <c r="G27" s="3"/>
      <c r="H27" s="3">
        <v>1615711.8542000109</v>
      </c>
      <c r="I27" s="3">
        <v>608603.65669912146</v>
      </c>
      <c r="J27" s="3">
        <v>1837822.760670718</v>
      </c>
      <c r="K27" s="3">
        <v>1872088.3338840085</v>
      </c>
    </row>
    <row r="28" spans="1:11" hidden="1">
      <c r="A28" s="1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11">
        <v>37622</v>
      </c>
      <c r="B29" s="3">
        <v>5572123.7916023517</v>
      </c>
      <c r="C29" s="3"/>
      <c r="D29" s="3">
        <v>3424197.3132022354</v>
      </c>
      <c r="E29" s="3"/>
      <c r="F29" s="3">
        <v>331519.60844670911</v>
      </c>
      <c r="G29" s="3"/>
      <c r="H29" s="3">
        <v>476666.25596320682</v>
      </c>
      <c r="I29" s="3">
        <v>220423.06661408028</v>
      </c>
      <c r="J29" s="3">
        <v>417815.17667566694</v>
      </c>
      <c r="K29" s="3">
        <v>701502.37070045306</v>
      </c>
    </row>
    <row r="30" spans="1:11" hidden="1">
      <c r="A30" s="11">
        <v>37653</v>
      </c>
      <c r="B30" s="3">
        <v>5491511.1476406865</v>
      </c>
      <c r="C30" s="3"/>
      <c r="D30" s="3">
        <v>3441880.9350751624</v>
      </c>
      <c r="E30" s="3"/>
      <c r="F30" s="3">
        <v>332649.08521153498</v>
      </c>
      <c r="G30" s="3"/>
      <c r="H30" s="3">
        <v>454496.87371939549</v>
      </c>
      <c r="I30" s="3">
        <v>186640.69124351017</v>
      </c>
      <c r="J30" s="3">
        <v>403949.91850412422</v>
      </c>
      <c r="K30" s="3">
        <v>671893.64388695953</v>
      </c>
    </row>
    <row r="31" spans="1:11" hidden="1">
      <c r="A31" s="11">
        <v>37681</v>
      </c>
      <c r="B31" s="3">
        <v>5561939.4523882568</v>
      </c>
      <c r="C31" s="3"/>
      <c r="D31" s="3">
        <v>3669010.1226626728</v>
      </c>
      <c r="E31" s="3"/>
      <c r="F31" s="3">
        <v>165927.36317115495</v>
      </c>
      <c r="G31" s="3"/>
      <c r="H31" s="3">
        <v>474114.21836977859</v>
      </c>
      <c r="I31" s="3">
        <v>171392.86463175327</v>
      </c>
      <c r="J31" s="3">
        <v>461235.92557961046</v>
      </c>
      <c r="K31" s="3">
        <v>620258.95797328709</v>
      </c>
    </row>
    <row r="32" spans="1:11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3.5" thickBot="1">
      <c r="A33" s="11" t="s">
        <v>25</v>
      </c>
      <c r="B33" s="18">
        <f>+B15+B21+B27</f>
        <v>70614134.886445478</v>
      </c>
      <c r="C33" s="3"/>
      <c r="D33" s="18">
        <f>+D15+D21+D27</f>
        <v>40123419.117578447</v>
      </c>
      <c r="E33" s="18">
        <f>+H33+I33+J33+K33</f>
        <v>19836845.177255601</v>
      </c>
      <c r="F33" s="18">
        <f>+F15+F21+F27</f>
        <v>10653870.591611426</v>
      </c>
      <c r="G33" s="18"/>
      <c r="H33" s="18">
        <f>+H15+H21+H27</f>
        <v>4721476.5435858788</v>
      </c>
      <c r="I33" s="18">
        <f>+I15+I21+I27</f>
        <v>1483758.2539427164</v>
      </c>
      <c r="J33" s="18">
        <f>+J15+J21+J27</f>
        <v>8330222.0013430659</v>
      </c>
      <c r="K33" s="18">
        <f>+K15+K21+K27</f>
        <v>5301388.3783839382</v>
      </c>
    </row>
    <row r="34" spans="1:11">
      <c r="A34" s="11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11" t="s">
        <v>15</v>
      </c>
      <c r="B35" s="3">
        <v>16625574.391631294</v>
      </c>
      <c r="C35" s="3"/>
      <c r="D35" s="3">
        <v>10535088.370940071</v>
      </c>
      <c r="E35" s="3">
        <f>+H35+I35+J35+K35</f>
        <v>5260389.9638618268</v>
      </c>
      <c r="F35" s="3">
        <v>830096.05682939908</v>
      </c>
      <c r="G35" s="3"/>
      <c r="H35" s="3">
        <v>1405277.3480523811</v>
      </c>
      <c r="I35" s="3">
        <v>578456.62248934375</v>
      </c>
      <c r="J35" s="3">
        <v>1283001.0207594016</v>
      </c>
      <c r="K35" s="3">
        <v>1993654.9725606996</v>
      </c>
    </row>
    <row r="36" spans="1:11">
      <c r="A36" s="11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idden="1">
      <c r="A37" s="11">
        <v>37712</v>
      </c>
      <c r="B37" s="3">
        <v>4678528.5057564322</v>
      </c>
      <c r="C37" s="3"/>
      <c r="D37" s="3">
        <v>3231696.2045856626</v>
      </c>
      <c r="E37" s="3"/>
      <c r="F37" s="3">
        <v>47494.943069378402</v>
      </c>
      <c r="G37" s="3"/>
      <c r="H37" s="3">
        <v>422969.26777272846</v>
      </c>
      <c r="I37" s="3">
        <v>143436.01573456495</v>
      </c>
      <c r="J37" s="3">
        <v>451445.07665804576</v>
      </c>
      <c r="K37" s="3">
        <v>381486.99793605093</v>
      </c>
    </row>
    <row r="38" spans="1:11" hidden="1">
      <c r="A38" s="11">
        <v>37742</v>
      </c>
      <c r="B38" s="3">
        <v>3851226.6133024474</v>
      </c>
      <c r="C38" s="3"/>
      <c r="D38" s="3">
        <v>2789310.0761930798</v>
      </c>
      <c r="E38" s="3"/>
      <c r="F38" s="3">
        <v>23191.592620148047</v>
      </c>
      <c r="G38" s="3"/>
      <c r="H38" s="3">
        <v>380853.65711071348</v>
      </c>
      <c r="I38" s="3">
        <v>92538.965845141371</v>
      </c>
      <c r="J38" s="3">
        <v>333559.04432035086</v>
      </c>
      <c r="K38" s="3">
        <v>231773.27721301402</v>
      </c>
    </row>
    <row r="39" spans="1:11" hidden="1">
      <c r="A39" s="11">
        <v>37773</v>
      </c>
      <c r="B39" s="3">
        <v>3164813.3196697449</v>
      </c>
      <c r="C39" s="3"/>
      <c r="D39" s="3">
        <v>2471078.2096461402</v>
      </c>
      <c r="E39" s="3"/>
      <c r="F39" s="3">
        <v>8857.2782269696982</v>
      </c>
      <c r="G39" s="3"/>
      <c r="H39" s="3">
        <v>303919.57697644958</v>
      </c>
      <c r="I39" s="3">
        <v>76530.221884112354</v>
      </c>
      <c r="J39" s="3">
        <v>227430.06760821617</v>
      </c>
      <c r="K39" s="3">
        <v>76997.96532785664</v>
      </c>
    </row>
    <row r="40" spans="1:11" hidden="1">
      <c r="A40" s="11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11" t="s">
        <v>16</v>
      </c>
      <c r="B41" s="3">
        <v>11694568.438728623</v>
      </c>
      <c r="C41" s="3"/>
      <c r="D41" s="3">
        <v>8492084.4904248826</v>
      </c>
      <c r="E41" s="3">
        <f>+H41+I41+J41+K41</f>
        <v>3122940.1343872449</v>
      </c>
      <c r="F41" s="3">
        <v>79543.813916496147</v>
      </c>
      <c r="G41" s="3"/>
      <c r="H41" s="3">
        <v>1107742.5018598917</v>
      </c>
      <c r="I41" s="3">
        <v>312505.20346381865</v>
      </c>
      <c r="J41" s="3">
        <v>1012434.1885866128</v>
      </c>
      <c r="K41" s="3">
        <v>690258.24047692155</v>
      </c>
    </row>
    <row r="42" spans="1:11" hidden="1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idden="1">
      <c r="A43" s="11">
        <v>37803</v>
      </c>
      <c r="B43" s="3">
        <v>2815733.5347599504</v>
      </c>
      <c r="C43" s="3"/>
      <c r="D43" s="3">
        <v>2209523.8902983624</v>
      </c>
      <c r="E43" s="3"/>
      <c r="F43" s="3">
        <v>6699.9605710761543</v>
      </c>
      <c r="G43" s="3"/>
      <c r="H43" s="3">
        <v>275308.84802400641</v>
      </c>
      <c r="I43" s="3">
        <v>66896.533073943763</v>
      </c>
      <c r="J43" s="3">
        <v>189944.22615927804</v>
      </c>
      <c r="K43" s="3">
        <v>67360.07663328317</v>
      </c>
    </row>
    <row r="44" spans="1:11" hidden="1">
      <c r="A44" s="11">
        <v>37834</v>
      </c>
      <c r="B44" s="3">
        <v>2725331.6726060752</v>
      </c>
      <c r="C44" s="3"/>
      <c r="D44" s="3">
        <v>2154908.1208078493</v>
      </c>
      <c r="E44" s="3"/>
      <c r="F44" s="3">
        <v>2430.3450934447656</v>
      </c>
      <c r="G44" s="3"/>
      <c r="H44" s="3">
        <v>265677.42831737531</v>
      </c>
      <c r="I44" s="3">
        <v>71716.33170603319</v>
      </c>
      <c r="J44" s="3">
        <v>166539.5725269762</v>
      </c>
      <c r="K44" s="3">
        <v>64059.8741543957</v>
      </c>
    </row>
    <row r="45" spans="1:11" hidden="1">
      <c r="A45" s="11">
        <v>37865</v>
      </c>
      <c r="B45" s="3">
        <v>2676258.0993076325</v>
      </c>
      <c r="C45" s="3"/>
      <c r="D45" s="3">
        <v>2009643.0627574623</v>
      </c>
      <c r="E45" s="3"/>
      <c r="F45" s="3">
        <v>6201.0772481740551</v>
      </c>
      <c r="G45" s="3"/>
      <c r="H45" s="3">
        <v>265207.86580141168</v>
      </c>
      <c r="I45" s="3">
        <v>76746.936098469538</v>
      </c>
      <c r="J45" s="3">
        <v>184424.11110878966</v>
      </c>
      <c r="K45" s="3">
        <v>134035.04629332526</v>
      </c>
    </row>
    <row r="46" spans="1:11">
      <c r="A46" s="11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11" t="s">
        <v>17</v>
      </c>
      <c r="B47" s="3">
        <v>8217323.3066736571</v>
      </c>
      <c r="C47" s="3"/>
      <c r="D47" s="3">
        <v>6374075.073863674</v>
      </c>
      <c r="E47" s="3">
        <f>+H47+I47+J47+K47</f>
        <v>1827916.8498972878</v>
      </c>
      <c r="F47" s="3">
        <v>15331.382912694975</v>
      </c>
      <c r="G47" s="3"/>
      <c r="H47" s="3">
        <v>806194.1421427934</v>
      </c>
      <c r="I47" s="3">
        <v>215359.80087844649</v>
      </c>
      <c r="J47" s="3">
        <v>540907.90979504387</v>
      </c>
      <c r="K47" s="3">
        <v>265454.99708100414</v>
      </c>
    </row>
    <row r="48" spans="1:11" hidden="1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idden="1">
      <c r="A49" s="11">
        <v>37895</v>
      </c>
      <c r="B49" s="3">
        <v>3017782.5930388137</v>
      </c>
      <c r="C49" s="3"/>
      <c r="D49" s="3">
        <v>2109267.4706937089</v>
      </c>
      <c r="E49" s="3"/>
      <c r="F49" s="3">
        <v>19047.559302140304</v>
      </c>
      <c r="G49" s="3"/>
      <c r="H49" s="3">
        <v>311541.72112292727</v>
      </c>
      <c r="I49" s="3">
        <v>89570.61130386671</v>
      </c>
      <c r="J49" s="3">
        <v>205665.44792942243</v>
      </c>
      <c r="K49" s="3">
        <v>282689.78268674773</v>
      </c>
    </row>
    <row r="50" spans="1:11" hidden="1">
      <c r="A50" s="11">
        <v>37926</v>
      </c>
      <c r="B50" s="3">
        <v>3132166.2406110559</v>
      </c>
      <c r="C50" s="3"/>
      <c r="D50" s="3">
        <v>2009197.9837905208</v>
      </c>
      <c r="E50" s="3"/>
      <c r="F50" s="3">
        <v>46917.6336939088</v>
      </c>
      <c r="G50" s="3"/>
      <c r="H50" s="3">
        <v>321833.01339227951</v>
      </c>
      <c r="I50" s="3">
        <v>104554.50050291323</v>
      </c>
      <c r="J50" s="3">
        <v>215862.26663087297</v>
      </c>
      <c r="K50" s="3">
        <v>433800.84260056086</v>
      </c>
    </row>
    <row r="51" spans="1:11" hidden="1">
      <c r="A51" s="11">
        <v>37956</v>
      </c>
      <c r="B51" s="3">
        <v>3152916.644856384</v>
      </c>
      <c r="C51" s="3"/>
      <c r="D51" s="3">
        <v>2060352.1325135513</v>
      </c>
      <c r="E51" s="3"/>
      <c r="F51" s="3">
        <v>83608.567706462767</v>
      </c>
      <c r="G51" s="3"/>
      <c r="H51" s="3">
        <v>321755.00046140351</v>
      </c>
      <c r="I51" s="3">
        <v>119224.14980158958</v>
      </c>
      <c r="J51" s="3">
        <v>139091.5544200739</v>
      </c>
      <c r="K51" s="3">
        <v>428885.23995330255</v>
      </c>
    </row>
    <row r="52" spans="1:11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11" t="s">
        <v>18</v>
      </c>
      <c r="B53" s="3">
        <v>9302865.478506254</v>
      </c>
      <c r="C53" s="3"/>
      <c r="D53" s="3">
        <v>6178817.5869977809</v>
      </c>
      <c r="E53" s="3">
        <f>+H53+I53+J53+K53</f>
        <v>2974474.1308059604</v>
      </c>
      <c r="F53" s="3">
        <v>149573.76070251188</v>
      </c>
      <c r="G53" s="3"/>
      <c r="H53" s="3">
        <v>955129.73497661029</v>
      </c>
      <c r="I53" s="3">
        <v>313349.26160836953</v>
      </c>
      <c r="J53" s="3">
        <v>560619.26898036932</v>
      </c>
      <c r="K53" s="3">
        <v>1145375.8652406111</v>
      </c>
    </row>
    <row r="54" spans="1:11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3.5" thickBot="1">
      <c r="A55" s="11" t="s">
        <v>26</v>
      </c>
      <c r="B55" s="18">
        <f>+B53+B47+B41+B35</f>
        <v>45840331.615539834</v>
      </c>
      <c r="C55" s="3"/>
      <c r="D55" s="18">
        <f>+D35+D41+D47+D53</f>
        <v>31580065.522226408</v>
      </c>
      <c r="E55" s="18">
        <f>+H55+I55+J55+K55</f>
        <v>13185721.07895232</v>
      </c>
      <c r="F55" s="18">
        <f>+F35+F41+F47+F53</f>
        <v>1074545.0143611021</v>
      </c>
      <c r="G55" s="18"/>
      <c r="H55" s="18">
        <f>+H35+H41+H47+H53</f>
        <v>4274343.7270316761</v>
      </c>
      <c r="I55" s="18">
        <f>+I35+I41+I47+I53</f>
        <v>1419670.8884399785</v>
      </c>
      <c r="J55" s="18">
        <f>+J35+J41+J47+J53</f>
        <v>3396962.388121428</v>
      </c>
      <c r="K55" s="18">
        <f>+K35+K41+K47+K53</f>
        <v>4094744.0753592364</v>
      </c>
    </row>
    <row r="56" spans="1:11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3.5" thickBot="1">
      <c r="A57" s="13" t="s">
        <v>11</v>
      </c>
      <c r="B57" s="18">
        <v>44242462.952020362</v>
      </c>
      <c r="C57" s="18"/>
      <c r="D57" s="18">
        <v>25086724.279419202</v>
      </c>
      <c r="E57" s="18">
        <f>+H57+I57+J57+K57</f>
        <v>17308861.48529746</v>
      </c>
      <c r="F57" s="18">
        <v>1846877.1873037666</v>
      </c>
      <c r="G57" s="18"/>
      <c r="H57" s="18">
        <v>9369646.6082850322</v>
      </c>
      <c r="I57" s="18">
        <v>1298182.5749873414</v>
      </c>
      <c r="J57" s="18">
        <v>1799185.0043529072</v>
      </c>
      <c r="K57" s="18">
        <v>4841847.2976721805</v>
      </c>
    </row>
    <row r="58" spans="1:11" ht="13.5" thickBot="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8.75" thickBot="1">
      <c r="A59" s="14" t="s">
        <v>0</v>
      </c>
      <c r="B59" s="19">
        <v>160696929.45400581</v>
      </c>
      <c r="C59" s="20"/>
      <c r="D59" s="20">
        <v>96790208.919224009</v>
      </c>
      <c r="E59" s="25">
        <f>+H59+I59+J59+K59</f>
        <v>50331427.74150537</v>
      </c>
      <c r="F59" s="21">
        <v>13575292.793276289</v>
      </c>
      <c r="G59" s="20"/>
      <c r="H59" s="20">
        <v>18365466.878902588</v>
      </c>
      <c r="I59" s="20">
        <v>4201611.7173700342</v>
      </c>
      <c r="J59" s="20">
        <v>13526369.393817399</v>
      </c>
      <c r="K59" s="20">
        <v>14237979.751415353</v>
      </c>
    </row>
  </sheetData>
  <mergeCells count="1">
    <mergeCell ref="H6:K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workbookViewId="0">
      <selection activeCell="C19" sqref="C19"/>
    </sheetView>
  </sheetViews>
  <sheetFormatPr defaultRowHeight="12.75"/>
  <cols>
    <col min="1" max="1" width="11.5703125" customWidth="1"/>
    <col min="4" max="4" width="12" customWidth="1"/>
    <col min="5" max="5" width="10.28515625" customWidth="1"/>
    <col min="6" max="6" width="0" hidden="1" customWidth="1"/>
    <col min="7" max="7" width="11.140625" customWidth="1"/>
    <col min="8" max="8" width="11.42578125" customWidth="1"/>
    <col min="9" max="9" width="11.28515625" customWidth="1"/>
    <col min="10" max="10" width="15.5703125" bestFit="1" customWidth="1"/>
    <col min="11" max="12" width="16.28515625" bestFit="1" customWidth="1"/>
  </cols>
  <sheetData>
    <row r="1" spans="1:12" ht="15.75">
      <c r="A1" s="26" t="s">
        <v>74</v>
      </c>
      <c r="I1" s="27">
        <f ca="1">TODAY()</f>
        <v>37335</v>
      </c>
    </row>
    <row r="2" spans="1:12" ht="15.75">
      <c r="A2" s="26" t="s">
        <v>49</v>
      </c>
    </row>
    <row r="3" spans="1:12" ht="15.75">
      <c r="A3" s="26" t="s">
        <v>72</v>
      </c>
    </row>
    <row r="4" spans="1:12" ht="15.75">
      <c r="A4" s="42"/>
      <c r="B4" s="28"/>
    </row>
    <row r="5" spans="1:12" ht="63.75">
      <c r="A5" s="29"/>
      <c r="B5" s="30" t="s">
        <v>50</v>
      </c>
      <c r="C5" s="31" t="s">
        <v>51</v>
      </c>
      <c r="D5" s="31" t="s">
        <v>52</v>
      </c>
      <c r="E5" s="32" t="s">
        <v>53</v>
      </c>
      <c r="G5" s="32" t="s">
        <v>54</v>
      </c>
      <c r="H5" s="32" t="s">
        <v>55</v>
      </c>
      <c r="I5" s="32" t="s">
        <v>56</v>
      </c>
      <c r="J5" s="32" t="s">
        <v>57</v>
      </c>
      <c r="K5" s="32" t="s">
        <v>58</v>
      </c>
      <c r="L5" s="32" t="s">
        <v>59</v>
      </c>
    </row>
    <row r="6" spans="1:12">
      <c r="A6" s="29"/>
      <c r="B6" s="33"/>
    </row>
    <row r="7" spans="1:12">
      <c r="A7" s="34">
        <v>37347</v>
      </c>
      <c r="B7" s="55">
        <f>'Positions-ENA'!C9</f>
        <v>253.6</v>
      </c>
      <c r="C7" s="72">
        <f>VLOOKUP(A7,[1]Curves!$C$17:$F$377,3,FALSE)</f>
        <v>3.3050000000000002</v>
      </c>
      <c r="D7" s="58">
        <v>0.66</v>
      </c>
      <c r="E7" s="35">
        <f t="shared" ref="E7:E15" ca="1" si="0">+A7-$I$1</f>
        <v>12</v>
      </c>
      <c r="F7">
        <f t="shared" ref="F7:F15" ca="1" si="1">+E7/365</f>
        <v>3.287671232876712E-2</v>
      </c>
      <c r="G7" s="61">
        <f t="shared" ref="G7:G15" ca="1" si="2">+F7*D7*C7*1</f>
        <v>7.1713972602739734E-2</v>
      </c>
      <c r="H7" s="61">
        <f t="shared" ref="H7:H15" ca="1" si="3">+G7*1.645</f>
        <v>0.11796948493150686</v>
      </c>
      <c r="I7" s="61">
        <f t="shared" ref="I7:I15" ca="1" si="4">+G7*1.96</f>
        <v>0.14055938630136988</v>
      </c>
      <c r="J7" s="62">
        <f ca="1">ABS(G7*$B7*10000)</f>
        <v>181866.63452054796</v>
      </c>
      <c r="K7" s="62">
        <f t="shared" ref="K7:L15" ca="1" si="5">ABS(H7*$B7*10000)</f>
        <v>299170.6137863014</v>
      </c>
      <c r="L7" s="62">
        <f t="shared" ca="1" si="5"/>
        <v>356458.60366027401</v>
      </c>
    </row>
    <row r="8" spans="1:12">
      <c r="A8" s="34">
        <v>37377</v>
      </c>
      <c r="B8" s="55">
        <f>'Positions-ENA'!C10</f>
        <v>329</v>
      </c>
      <c r="C8" s="72">
        <f>VLOOKUP(A8,[1]Curves!$C$17:$F$377,3,FALSE)</f>
        <v>3.343</v>
      </c>
      <c r="D8" s="58">
        <v>0.44</v>
      </c>
      <c r="E8" s="35">
        <f t="shared" ca="1" si="0"/>
        <v>42</v>
      </c>
      <c r="F8">
        <f t="shared" ca="1" si="1"/>
        <v>0.11506849315068493</v>
      </c>
      <c r="G8" s="61">
        <f t="shared" ca="1" si="2"/>
        <v>0.16925654794520548</v>
      </c>
      <c r="H8" s="61">
        <f t="shared" ca="1" si="3"/>
        <v>0.27842702136986303</v>
      </c>
      <c r="I8" s="61">
        <f t="shared" ca="1" si="4"/>
        <v>0.33174283397260274</v>
      </c>
      <c r="J8" s="62">
        <f t="shared" ref="J8:J15" ca="1" si="6">ABS(G8*$B8*10000)</f>
        <v>556854.04273972602</v>
      </c>
      <c r="K8" s="62">
        <f t="shared" ca="1" si="5"/>
        <v>916024.90030684927</v>
      </c>
      <c r="L8" s="62">
        <f t="shared" ca="1" si="5"/>
        <v>1091433.9237698631</v>
      </c>
    </row>
    <row r="9" spans="1:12">
      <c r="A9" s="34">
        <v>37408</v>
      </c>
      <c r="B9" s="55">
        <f>'Positions-ENA'!C11</f>
        <v>299.39999999999998</v>
      </c>
      <c r="C9" s="72">
        <f>VLOOKUP(A9,[1]Curves!$C$17:$F$377,3,FALSE)</f>
        <v>3.3680000000000003</v>
      </c>
      <c r="D9" s="58">
        <v>0.41</v>
      </c>
      <c r="E9" s="35">
        <f t="shared" ca="1" si="0"/>
        <v>73</v>
      </c>
      <c r="F9">
        <f t="shared" ca="1" si="1"/>
        <v>0.2</v>
      </c>
      <c r="G9" s="61">
        <f t="shared" ca="1" si="2"/>
        <v>0.27617600000000003</v>
      </c>
      <c r="H9" s="61">
        <f t="shared" ca="1" si="3"/>
        <v>0.45430952000000008</v>
      </c>
      <c r="I9" s="61">
        <f t="shared" ca="1" si="4"/>
        <v>0.54130496000000006</v>
      </c>
      <c r="J9" s="62">
        <f t="shared" ca="1" si="6"/>
        <v>826870.94400000002</v>
      </c>
      <c r="K9" s="62">
        <f t="shared" ca="1" si="5"/>
        <v>1360202.70288</v>
      </c>
      <c r="L9" s="62">
        <f t="shared" ca="1" si="5"/>
        <v>1620667.0502400002</v>
      </c>
    </row>
    <row r="10" spans="1:12">
      <c r="A10" s="34">
        <v>37438</v>
      </c>
      <c r="B10" s="55">
        <f>'Positions-ENA'!C12</f>
        <v>344.2</v>
      </c>
      <c r="C10" s="72">
        <f>VLOOKUP(A10,[1]Curves!$C$17:$F$377,3,FALSE)</f>
        <v>3.3980000000000001</v>
      </c>
      <c r="D10" s="58">
        <v>0.42</v>
      </c>
      <c r="E10" s="35">
        <f t="shared" ca="1" si="0"/>
        <v>103</v>
      </c>
      <c r="F10">
        <f t="shared" ca="1" si="1"/>
        <v>0.28219178082191781</v>
      </c>
      <c r="G10" s="61">
        <f t="shared" ca="1" si="2"/>
        <v>0.40273282191780824</v>
      </c>
      <c r="H10" s="61">
        <f t="shared" ca="1" si="3"/>
        <v>0.66249549205479452</v>
      </c>
      <c r="I10" s="61">
        <f t="shared" ca="1" si="4"/>
        <v>0.78935633095890412</v>
      </c>
      <c r="J10" s="62">
        <f t="shared" ca="1" si="6"/>
        <v>1386206.3730410957</v>
      </c>
      <c r="K10" s="62">
        <f t="shared" ca="1" si="5"/>
        <v>2280309.4836526024</v>
      </c>
      <c r="L10" s="62">
        <f t="shared" ca="1" si="5"/>
        <v>2716964.4911605478</v>
      </c>
    </row>
    <row r="11" spans="1:12">
      <c r="A11" s="34">
        <v>37469</v>
      </c>
      <c r="B11" s="55">
        <f>'Positions-ENA'!C13</f>
        <v>354.1</v>
      </c>
      <c r="C11" s="72">
        <f>VLOOKUP(A11,[1]Curves!$C$17:$F$377,3,FALSE)</f>
        <v>3.4240000000000004</v>
      </c>
      <c r="D11" s="58">
        <v>0.42</v>
      </c>
      <c r="E11" s="35">
        <f t="shared" ca="1" si="0"/>
        <v>134</v>
      </c>
      <c r="F11">
        <f t="shared" ca="1" si="1"/>
        <v>0.36712328767123287</v>
      </c>
      <c r="G11" s="61">
        <f t="shared" ca="1" si="2"/>
        <v>0.52795265753424669</v>
      </c>
      <c r="H11" s="61">
        <f t="shared" ca="1" si="3"/>
        <v>0.86848212164383587</v>
      </c>
      <c r="I11" s="61">
        <f t="shared" ca="1" si="4"/>
        <v>1.0347872087671235</v>
      </c>
      <c r="J11" s="62">
        <f t="shared" ca="1" si="6"/>
        <v>1869480.3603287677</v>
      </c>
      <c r="K11" s="62">
        <f t="shared" ca="1" si="5"/>
        <v>3075295.1927408231</v>
      </c>
      <c r="L11" s="62">
        <f t="shared" ca="1" si="5"/>
        <v>3664181.5062443847</v>
      </c>
    </row>
    <row r="12" spans="1:12">
      <c r="A12" s="34">
        <v>37500</v>
      </c>
      <c r="B12" s="55">
        <f>'Positions-ENA'!C14</f>
        <v>342.4</v>
      </c>
      <c r="C12" s="72">
        <f>VLOOKUP(A12,[1]Curves!$C$17:$F$377,3,FALSE)</f>
        <v>3.419</v>
      </c>
      <c r="D12" s="58">
        <v>0.42</v>
      </c>
      <c r="E12" s="35">
        <f t="shared" ca="1" si="0"/>
        <v>165</v>
      </c>
      <c r="F12">
        <f t="shared" ca="1" si="1"/>
        <v>0.45205479452054792</v>
      </c>
      <c r="G12" s="61">
        <f t="shared" ca="1" si="2"/>
        <v>0.64914164383561634</v>
      </c>
      <c r="H12" s="61">
        <f t="shared" ca="1" si="3"/>
        <v>1.067838004109589</v>
      </c>
      <c r="I12" s="61">
        <f t="shared" ca="1" si="4"/>
        <v>1.2723176219178081</v>
      </c>
      <c r="J12" s="62">
        <f t="shared" ca="1" si="6"/>
        <v>2222660.9884931501</v>
      </c>
      <c r="K12" s="62">
        <f t="shared" ca="1" si="5"/>
        <v>3656277.3260712321</v>
      </c>
      <c r="L12" s="62">
        <f t="shared" ca="1" si="5"/>
        <v>4356415.5374465743</v>
      </c>
    </row>
    <row r="13" spans="1:12">
      <c r="A13" s="34">
        <v>37530</v>
      </c>
      <c r="B13" s="55">
        <f>'Positions-ENA'!C15</f>
        <v>326.89999999999998</v>
      </c>
      <c r="C13" s="72">
        <f>VLOOKUP(A13,[1]Curves!$C$17:$F$377,3,FALSE)</f>
        <v>3.4240000000000004</v>
      </c>
      <c r="D13" s="58">
        <v>0.42</v>
      </c>
      <c r="E13" s="35">
        <f t="shared" ca="1" si="0"/>
        <v>195</v>
      </c>
      <c r="F13">
        <f t="shared" ca="1" si="1"/>
        <v>0.53424657534246578</v>
      </c>
      <c r="G13" s="61">
        <f t="shared" ca="1" si="2"/>
        <v>0.76828931506849329</v>
      </c>
      <c r="H13" s="61">
        <f t="shared" ca="1" si="3"/>
        <v>1.2638359232876715</v>
      </c>
      <c r="I13" s="61">
        <f t="shared" ca="1" si="4"/>
        <v>1.5058470575342469</v>
      </c>
      <c r="J13" s="62">
        <f t="shared" ca="1" si="6"/>
        <v>2511537.7709589042</v>
      </c>
      <c r="K13" s="62">
        <f t="shared" ca="1" si="5"/>
        <v>4131479.6332273977</v>
      </c>
      <c r="L13" s="62">
        <f t="shared" ca="1" si="5"/>
        <v>4922614.0310794525</v>
      </c>
    </row>
    <row r="14" spans="1:12">
      <c r="A14" s="34">
        <v>37561</v>
      </c>
      <c r="B14" s="55">
        <f>'Positions-ENA'!C16</f>
        <v>329.3</v>
      </c>
      <c r="C14" s="72">
        <f>VLOOKUP(A14,[1]Curves!$C$17:$F$377,3,FALSE)</f>
        <v>3.649</v>
      </c>
      <c r="D14" s="58">
        <v>0.43</v>
      </c>
      <c r="E14" s="35">
        <f t="shared" ca="1" si="0"/>
        <v>226</v>
      </c>
      <c r="F14">
        <f t="shared" ca="1" si="1"/>
        <v>0.61917808219178083</v>
      </c>
      <c r="G14" s="61">
        <f t="shared" ca="1" si="2"/>
        <v>0.97153375342465753</v>
      </c>
      <c r="H14" s="61">
        <f t="shared" ca="1" si="3"/>
        <v>1.5981730243835617</v>
      </c>
      <c r="I14" s="61">
        <f t="shared" ca="1" si="4"/>
        <v>1.9042061567123287</v>
      </c>
      <c r="J14" s="62">
        <f t="shared" ca="1" si="6"/>
        <v>3199260.6500273976</v>
      </c>
      <c r="K14" s="62">
        <f t="shared" ca="1" si="5"/>
        <v>5262783.7692950685</v>
      </c>
      <c r="L14" s="62">
        <f t="shared" ca="1" si="5"/>
        <v>6270550.874053698</v>
      </c>
    </row>
    <row r="15" spans="1:12">
      <c r="A15" s="34">
        <v>37591</v>
      </c>
      <c r="B15" s="55">
        <f>'Positions-ENA'!C17</f>
        <v>348.5</v>
      </c>
      <c r="C15" s="72">
        <f>VLOOKUP(A15,[1]Curves!$C$17:$F$377,3,FALSE)</f>
        <v>3.871</v>
      </c>
      <c r="D15" s="58">
        <v>0.45</v>
      </c>
      <c r="E15" s="35">
        <f t="shared" ca="1" si="0"/>
        <v>256</v>
      </c>
      <c r="F15">
        <f t="shared" ca="1" si="1"/>
        <v>0.70136986301369864</v>
      </c>
      <c r="G15" s="61">
        <f t="shared" ca="1" si="2"/>
        <v>1.2217512328767124</v>
      </c>
      <c r="H15" s="61">
        <f t="shared" ca="1" si="3"/>
        <v>2.0097807780821917</v>
      </c>
      <c r="I15" s="61">
        <f t="shared" ca="1" si="4"/>
        <v>2.3946324164383563</v>
      </c>
      <c r="J15" s="62">
        <f t="shared" ca="1" si="6"/>
        <v>4257803.0465753423</v>
      </c>
      <c r="K15" s="62">
        <f t="shared" ca="1" si="5"/>
        <v>7004086.0116164377</v>
      </c>
      <c r="L15" s="62">
        <f t="shared" ca="1" si="5"/>
        <v>8345293.9712876715</v>
      </c>
    </row>
    <row r="16" spans="1:12">
      <c r="A16" s="29"/>
      <c r="B16" s="56">
        <v>0</v>
      </c>
      <c r="C16" s="57"/>
      <c r="D16" s="58"/>
      <c r="E16" s="35"/>
      <c r="G16" s="57"/>
      <c r="H16" s="57"/>
      <c r="I16" s="57"/>
      <c r="J16" s="63"/>
      <c r="K16" s="63"/>
      <c r="L16" s="63"/>
    </row>
    <row r="17" spans="1:12" ht="27" thickBot="1">
      <c r="A17" s="36" t="s">
        <v>25</v>
      </c>
      <c r="B17" s="53">
        <f>SUM(B7:B16)</f>
        <v>2927.4000000000005</v>
      </c>
      <c r="C17" s="57"/>
      <c r="D17" s="58"/>
      <c r="E17" s="35"/>
      <c r="G17" s="57"/>
      <c r="H17" s="57"/>
      <c r="I17" s="57"/>
      <c r="J17" s="64">
        <f ca="1">SUM(J7:J16)</f>
        <v>17012540.810684931</v>
      </c>
      <c r="K17" s="64">
        <f ca="1">SUM(K7:K16)</f>
        <v>27985629.633576714</v>
      </c>
      <c r="L17" s="64">
        <f ca="1">SUM(L7:L16)</f>
        <v>33344579.988942467</v>
      </c>
    </row>
    <row r="18" spans="1:12">
      <c r="A18" s="34"/>
      <c r="B18" s="56">
        <v>0</v>
      </c>
      <c r="C18" s="57"/>
      <c r="D18" s="58"/>
      <c r="E18" s="35"/>
      <c r="G18" s="57"/>
      <c r="H18" s="57"/>
      <c r="I18" s="57"/>
      <c r="J18" s="63"/>
      <c r="K18" s="63"/>
      <c r="L18" s="63"/>
    </row>
    <row r="19" spans="1:12">
      <c r="A19" s="37" t="s">
        <v>60</v>
      </c>
      <c r="B19" s="55">
        <f>'Positions-ENA'!C33</f>
        <v>2115</v>
      </c>
      <c r="C19" s="71">
        <f>AVERAGE([1]Curves!$E$26:$E$37)</f>
        <v>3.6980833333333334</v>
      </c>
      <c r="D19" s="58">
        <v>0.38</v>
      </c>
      <c r="E19" s="35">
        <f ca="1">+E15+180</f>
        <v>436</v>
      </c>
      <c r="F19">
        <f ca="1">+E19/365</f>
        <v>1.1945205479452055</v>
      </c>
      <c r="G19" s="61">
        <f ca="1">+F19*D19*C19*1</f>
        <v>1.6786258812785388</v>
      </c>
      <c r="H19" s="61">
        <f ca="1">+G19*1.645</f>
        <v>2.7613395747031966</v>
      </c>
      <c r="I19" s="61">
        <f ca="1">+G19*1.96</f>
        <v>3.2901067273059361</v>
      </c>
      <c r="J19" s="62">
        <f ca="1">ABS(G19*$B19*10000)</f>
        <v>35502937.389041096</v>
      </c>
      <c r="K19" s="62">
        <f ca="1">ABS(H19*$B19*10000)</f>
        <v>58402332.004972607</v>
      </c>
      <c r="L19" s="62">
        <f ca="1">ABS(I19*$B19*10000)</f>
        <v>69585757.282520548</v>
      </c>
    </row>
    <row r="20" spans="1:12" hidden="1">
      <c r="A20" s="38" t="s">
        <v>61</v>
      </c>
      <c r="B20" s="60">
        <v>-1303.4409000000001</v>
      </c>
      <c r="C20" s="61">
        <v>3.4</v>
      </c>
      <c r="D20" s="58">
        <v>0.31</v>
      </c>
      <c r="E20" s="35">
        <f ca="1">+E19+360</f>
        <v>796</v>
      </c>
      <c r="F20">
        <f ca="1">+E20/365</f>
        <v>2.1808219178082191</v>
      </c>
      <c r="G20" s="57">
        <f ca="1">+F20*D20*C20*1</f>
        <v>2.2985863013698631</v>
      </c>
      <c r="H20" s="57">
        <f ca="1">+G20*1.645</f>
        <v>3.7811744657534248</v>
      </c>
      <c r="I20" s="57">
        <f ca="1">+G20*1.96</f>
        <v>4.5052291506849311</v>
      </c>
      <c r="J20" s="54">
        <f t="shared" ref="J20:L22" ca="1" si="7">+G20*$B20*10000</f>
        <v>-29960713.973852057</v>
      </c>
      <c r="K20" s="59">
        <f t="shared" ca="1" si="7"/>
        <v>-49285374.48698663</v>
      </c>
      <c r="L20" s="59">
        <f t="shared" ca="1" si="7"/>
        <v>-58722999.388750024</v>
      </c>
    </row>
    <row r="21" spans="1:12" hidden="1">
      <c r="A21" s="38" t="s">
        <v>62</v>
      </c>
      <c r="B21" s="60">
        <v>-734.92840000000001</v>
      </c>
      <c r="C21" s="61">
        <v>3.5</v>
      </c>
      <c r="D21" s="58">
        <v>0.28000000000000003</v>
      </c>
      <c r="E21" s="35">
        <f ca="1">+E20+360</f>
        <v>1156</v>
      </c>
      <c r="F21">
        <f ca="1">+E21/365</f>
        <v>3.1671232876712327</v>
      </c>
      <c r="G21" s="57">
        <f ca="1">+F21*D21*C21*1</f>
        <v>3.1037808219178085</v>
      </c>
      <c r="H21" s="57">
        <f ca="1">+G21*1.645</f>
        <v>5.105719452054795</v>
      </c>
      <c r="I21" s="57">
        <f ca="1">+G21*1.96</f>
        <v>6.0834104109589049</v>
      </c>
      <c r="J21" s="54">
        <f t="shared" ca="1" si="7"/>
        <v>-22810566.734027397</v>
      </c>
      <c r="K21" s="59">
        <f t="shared" ca="1" si="7"/>
        <v>-37523382.277475074</v>
      </c>
      <c r="L21" s="59">
        <f t="shared" ca="1" si="7"/>
        <v>-44708710.798693702</v>
      </c>
    </row>
    <row r="22" spans="1:12" hidden="1">
      <c r="A22" s="38" t="s">
        <v>63</v>
      </c>
      <c r="B22" s="60">
        <v>-257.5453</v>
      </c>
      <c r="C22" s="61">
        <v>3.6</v>
      </c>
      <c r="D22" s="58">
        <v>0.2</v>
      </c>
      <c r="E22" s="35">
        <f ca="1">+E21+360</f>
        <v>1516</v>
      </c>
      <c r="F22">
        <f ca="1">+E22/365</f>
        <v>4.1534246575342468</v>
      </c>
      <c r="G22" s="57">
        <f ca="1">+F22*D22*C22*1</f>
        <v>2.9904657534246581</v>
      </c>
      <c r="H22" s="57">
        <f ca="1">+G22*1.645</f>
        <v>4.919316164383563</v>
      </c>
      <c r="I22" s="57">
        <f ca="1">+G22*1.96</f>
        <v>5.8613128767123301</v>
      </c>
      <c r="J22" s="54">
        <f t="shared" ca="1" si="7"/>
        <v>-7701803.9960547956</v>
      </c>
      <c r="K22" s="59">
        <f t="shared" ca="1" si="7"/>
        <v>-12669467.57351014</v>
      </c>
      <c r="L22" s="59">
        <f t="shared" ca="1" si="7"/>
        <v>-15095535.832267402</v>
      </c>
    </row>
    <row r="23" spans="1:12">
      <c r="A23" s="38" t="s">
        <v>73</v>
      </c>
      <c r="B23" s="55">
        <f>'Positions-ENA'!C35</f>
        <v>2616.1999999999998</v>
      </c>
      <c r="C23" s="71">
        <f>AVERAGE([1]Curves!$E$38:$E$289)</f>
        <v>4.5635853174603165</v>
      </c>
      <c r="D23" s="58">
        <v>0.16</v>
      </c>
      <c r="E23" s="39" t="s">
        <v>37</v>
      </c>
    </row>
    <row r="24" spans="1:12">
      <c r="A24" s="29"/>
      <c r="B24" s="56">
        <v>0</v>
      </c>
      <c r="C24" s="57"/>
      <c r="J24" s="51"/>
      <c r="K24" s="51"/>
      <c r="L24" s="51"/>
    </row>
    <row r="25" spans="1:12" ht="13.5" thickBot="1">
      <c r="A25" s="40" t="s">
        <v>0</v>
      </c>
      <c r="B25" s="41">
        <f>B17+B19+B23</f>
        <v>7658.6</v>
      </c>
      <c r="J25" s="52"/>
      <c r="K25" s="52"/>
      <c r="L25" s="52"/>
    </row>
    <row r="26" spans="1:12">
      <c r="J26" s="51"/>
      <c r="K26" s="51"/>
      <c r="L26" s="51"/>
    </row>
  </sheetData>
  <phoneticPr fontId="0" type="noConversion"/>
  <pageMargins left="0.75" right="0.75" top="1" bottom="1" header="0.5" footer="0.5"/>
  <pageSetup scale="92" orientation="landscape" r:id="rId1"/>
  <headerFooter alignWithMargins="0">
    <oddFooter>&amp;L&amp;F, &amp;A&amp;R&amp;D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B1" workbookViewId="0">
      <selection activeCell="C7" sqref="C7"/>
    </sheetView>
  </sheetViews>
  <sheetFormatPr defaultRowHeight="12.75"/>
  <cols>
    <col min="1" max="1" width="11.5703125" customWidth="1"/>
    <col min="4" max="4" width="12" customWidth="1"/>
    <col min="5" max="5" width="10.28515625" customWidth="1"/>
    <col min="6" max="6" width="0" hidden="1" customWidth="1"/>
    <col min="7" max="7" width="11.140625" customWidth="1"/>
    <col min="8" max="8" width="11.42578125" customWidth="1"/>
    <col min="9" max="9" width="11.28515625" customWidth="1"/>
    <col min="10" max="10" width="14.7109375" customWidth="1"/>
    <col min="11" max="12" width="16.28515625" bestFit="1" customWidth="1"/>
  </cols>
  <sheetData>
    <row r="1" spans="1:12" ht="15.75">
      <c r="A1" s="26" t="s">
        <v>22</v>
      </c>
      <c r="I1" s="27">
        <f ca="1">TODAY()</f>
        <v>37335</v>
      </c>
    </row>
    <row r="2" spans="1:12" ht="15.75">
      <c r="A2" s="26" t="s">
        <v>49</v>
      </c>
    </row>
    <row r="3" spans="1:12" ht="15.75">
      <c r="A3" s="26" t="s">
        <v>72</v>
      </c>
    </row>
    <row r="4" spans="1:12" ht="15.75">
      <c r="A4" s="42" t="s">
        <v>64</v>
      </c>
      <c r="B4" s="28"/>
    </row>
    <row r="5" spans="1:12" ht="63.75">
      <c r="A5" s="29"/>
      <c r="B5" s="30" t="s">
        <v>50</v>
      </c>
      <c r="C5" s="31" t="s">
        <v>51</v>
      </c>
      <c r="D5" s="31" t="s">
        <v>52</v>
      </c>
      <c r="E5" s="32" t="s">
        <v>53</v>
      </c>
      <c r="G5" s="32" t="s">
        <v>54</v>
      </c>
      <c r="H5" s="32" t="s">
        <v>55</v>
      </c>
      <c r="I5" s="32" t="s">
        <v>56</v>
      </c>
      <c r="J5" s="32" t="s">
        <v>57</v>
      </c>
      <c r="K5" s="32" t="s">
        <v>58</v>
      </c>
      <c r="L5" s="32" t="s">
        <v>59</v>
      </c>
    </row>
    <row r="6" spans="1:12">
      <c r="A6" s="29"/>
      <c r="B6" s="33"/>
    </row>
    <row r="7" spans="1:12">
      <c r="A7" s="34">
        <v>37347</v>
      </c>
      <c r="B7" s="55">
        <v>-232.29036771989996</v>
      </c>
      <c r="C7" s="72">
        <f>VLOOKUP(A7,[1]Curves!$C$17:$F$377,3,FALSE)</f>
        <v>3.3050000000000002</v>
      </c>
      <c r="D7" s="58">
        <v>0.66</v>
      </c>
      <c r="E7" s="35">
        <f t="shared" ref="E7:E15" ca="1" si="0">+A7-$I$1</f>
        <v>12</v>
      </c>
      <c r="F7">
        <f ca="1">+E7/365</f>
        <v>3.287671232876712E-2</v>
      </c>
      <c r="G7" s="61">
        <f t="shared" ref="G7:G15" ca="1" si="1">+F7*D7*C7*1</f>
        <v>7.1713972602739734E-2</v>
      </c>
      <c r="H7" s="61">
        <f ca="1">+G7*1.645</f>
        <v>0.11796948493150686</v>
      </c>
      <c r="I7" s="61">
        <f ca="1">+G7*1.96</f>
        <v>0.14055938630136988</v>
      </c>
      <c r="J7" s="62">
        <f ca="1">ABS(G7*$B7*10000)</f>
        <v>166584.65066545244</v>
      </c>
      <c r="K7" s="62">
        <f t="shared" ref="K7:L15" ca="1" si="2">ABS(H7*$B7*10000)</f>
        <v>274031.75034466927</v>
      </c>
      <c r="L7" s="62">
        <f t="shared" ca="1" si="2"/>
        <v>326505.91530428675</v>
      </c>
    </row>
    <row r="8" spans="1:12">
      <c r="A8" s="34">
        <v>37377</v>
      </c>
      <c r="B8" s="55">
        <v>-159.629803646</v>
      </c>
      <c r="C8" s="72">
        <f>VLOOKUP(A8,[1]Curves!$C$17:$F$377,3,FALSE)</f>
        <v>3.343</v>
      </c>
      <c r="D8" s="58">
        <v>0.44</v>
      </c>
      <c r="E8" s="35">
        <f t="shared" ca="1" si="0"/>
        <v>42</v>
      </c>
      <c r="F8">
        <f t="shared" ref="F8:F15" ca="1" si="3">+E8/365</f>
        <v>0.11506849315068493</v>
      </c>
      <c r="G8" s="61">
        <f t="shared" ca="1" si="1"/>
        <v>0.16925654794520548</v>
      </c>
      <c r="H8" s="61">
        <f t="shared" ref="H8:H15" ca="1" si="4">+G8*1.645</f>
        <v>0.27842702136986303</v>
      </c>
      <c r="I8" s="61">
        <f t="shared" ref="I8:I15" ca="1" si="5">+G8*1.96</f>
        <v>0.33174283397260274</v>
      </c>
      <c r="J8" s="62">
        <f t="shared" ref="J8:J15" ca="1" si="6">ABS(G8*$B8*10000)</f>
        <v>270183.89514292934</v>
      </c>
      <c r="K8" s="62">
        <f t="shared" ca="1" si="2"/>
        <v>444452.50751011883</v>
      </c>
      <c r="L8" s="62">
        <f t="shared" ca="1" si="2"/>
        <v>529560.4344801415</v>
      </c>
    </row>
    <row r="9" spans="1:12">
      <c r="A9" s="34">
        <v>37408</v>
      </c>
      <c r="B9" s="55">
        <v>-105.27307221439997</v>
      </c>
      <c r="C9" s="72">
        <f>VLOOKUP(A9,[1]Curves!$C$17:$F$377,3,FALSE)</f>
        <v>3.3680000000000003</v>
      </c>
      <c r="D9" s="58">
        <v>0.41</v>
      </c>
      <c r="E9" s="35">
        <f t="shared" ca="1" si="0"/>
        <v>73</v>
      </c>
      <c r="F9">
        <f t="shared" ca="1" si="3"/>
        <v>0.2</v>
      </c>
      <c r="G9" s="61">
        <f t="shared" ca="1" si="1"/>
        <v>0.27617600000000003</v>
      </c>
      <c r="H9" s="61">
        <f t="shared" ca="1" si="4"/>
        <v>0.45430952000000008</v>
      </c>
      <c r="I9" s="61">
        <f t="shared" ca="1" si="5"/>
        <v>0.54130496000000006</v>
      </c>
      <c r="J9" s="62">
        <f t="shared" ca="1" si="6"/>
        <v>290738.95991884131</v>
      </c>
      <c r="K9" s="62">
        <f t="shared" ca="1" si="2"/>
        <v>478265.58906649397</v>
      </c>
      <c r="L9" s="62">
        <f t="shared" ca="1" si="2"/>
        <v>569848.361440929</v>
      </c>
    </row>
    <row r="10" spans="1:12">
      <c r="A10" s="34">
        <v>37438</v>
      </c>
      <c r="B10" s="55">
        <v>-89.853267018800011</v>
      </c>
      <c r="C10" s="72">
        <f>VLOOKUP(A10,[1]Curves!$C$17:$F$377,3,FALSE)</f>
        <v>3.3980000000000001</v>
      </c>
      <c r="D10" s="58">
        <v>0.42</v>
      </c>
      <c r="E10" s="35">
        <f t="shared" ca="1" si="0"/>
        <v>103</v>
      </c>
      <c r="F10">
        <f t="shared" ca="1" si="3"/>
        <v>0.28219178082191781</v>
      </c>
      <c r="G10" s="61">
        <f t="shared" ca="1" si="1"/>
        <v>0.40273282191780824</v>
      </c>
      <c r="H10" s="61">
        <f t="shared" ca="1" si="4"/>
        <v>0.66249549205479452</v>
      </c>
      <c r="I10" s="61">
        <f t="shared" ca="1" si="5"/>
        <v>0.78935633095890412</v>
      </c>
      <c r="J10" s="62">
        <f t="shared" ca="1" si="6"/>
        <v>361868.59785015654</v>
      </c>
      <c r="K10" s="62">
        <f t="shared" ca="1" si="2"/>
        <v>595273.84346350748</v>
      </c>
      <c r="L10" s="62">
        <f t="shared" ca="1" si="2"/>
        <v>709262.4517863068</v>
      </c>
    </row>
    <row r="11" spans="1:12">
      <c r="A11" s="34">
        <v>37469</v>
      </c>
      <c r="B11" s="55">
        <v>-85.806643515600001</v>
      </c>
      <c r="C11" s="72">
        <f>VLOOKUP(A11,[1]Curves!$C$17:$F$377,3,FALSE)</f>
        <v>3.4240000000000004</v>
      </c>
      <c r="D11" s="58">
        <v>0.42</v>
      </c>
      <c r="E11" s="35">
        <f t="shared" ca="1" si="0"/>
        <v>134</v>
      </c>
      <c r="F11">
        <f t="shared" ca="1" si="3"/>
        <v>0.36712328767123287</v>
      </c>
      <c r="G11" s="61">
        <f t="shared" ca="1" si="1"/>
        <v>0.52795265753424669</v>
      </c>
      <c r="H11" s="61">
        <f t="shared" ca="1" si="4"/>
        <v>0.86848212164383587</v>
      </c>
      <c r="I11" s="61">
        <f t="shared" ca="1" si="5"/>
        <v>1.0347872087671235</v>
      </c>
      <c r="J11" s="62">
        <f t="shared" ca="1" si="6"/>
        <v>453018.4547815476</v>
      </c>
      <c r="K11" s="62">
        <f t="shared" ca="1" si="2"/>
        <v>745215.35811564571</v>
      </c>
      <c r="L11" s="62">
        <f t="shared" ca="1" si="2"/>
        <v>887916.17137183319</v>
      </c>
    </row>
    <row r="12" spans="1:12">
      <c r="A12" s="34">
        <v>37500</v>
      </c>
      <c r="B12" s="55">
        <v>-87.331997907899989</v>
      </c>
      <c r="C12" s="72">
        <f>VLOOKUP(A12,[1]Curves!$C$17:$F$377,3,FALSE)</f>
        <v>3.419</v>
      </c>
      <c r="D12" s="58">
        <v>0.42</v>
      </c>
      <c r="E12" s="35">
        <f t="shared" ca="1" si="0"/>
        <v>165</v>
      </c>
      <c r="F12">
        <f t="shared" ca="1" si="3"/>
        <v>0.45205479452054792</v>
      </c>
      <c r="G12" s="61">
        <f t="shared" ca="1" si="1"/>
        <v>0.64914164383561634</v>
      </c>
      <c r="H12" s="61">
        <f t="shared" ca="1" si="4"/>
        <v>1.067838004109589</v>
      </c>
      <c r="I12" s="61">
        <f t="shared" ca="1" si="5"/>
        <v>1.2723176219178081</v>
      </c>
      <c r="J12" s="62">
        <f t="shared" ca="1" si="6"/>
        <v>566908.366813828</v>
      </c>
      <c r="K12" s="62">
        <f t="shared" ca="1" si="2"/>
        <v>932564.26340874727</v>
      </c>
      <c r="L12" s="62">
        <f t="shared" ca="1" si="2"/>
        <v>1111140.398955103</v>
      </c>
    </row>
    <row r="13" spans="1:12">
      <c r="A13" s="34">
        <v>37530</v>
      </c>
      <c r="B13" s="55">
        <v>-114.74038989289998</v>
      </c>
      <c r="C13" s="72">
        <f>VLOOKUP(A13,[1]Curves!$C$17:$F$377,3,FALSE)</f>
        <v>3.4240000000000004</v>
      </c>
      <c r="D13" s="58">
        <v>0.42</v>
      </c>
      <c r="E13" s="35">
        <f t="shared" ca="1" si="0"/>
        <v>195</v>
      </c>
      <c r="F13">
        <f t="shared" ca="1" si="3"/>
        <v>0.53424657534246578</v>
      </c>
      <c r="G13" s="61">
        <f t="shared" ca="1" si="1"/>
        <v>0.76828931506849329</v>
      </c>
      <c r="H13" s="61">
        <f t="shared" ca="1" si="4"/>
        <v>1.2638359232876715</v>
      </c>
      <c r="I13" s="61">
        <f t="shared" ca="1" si="5"/>
        <v>1.5058470575342469</v>
      </c>
      <c r="J13" s="62">
        <f t="shared" ca="1" si="6"/>
        <v>881538.15561507992</v>
      </c>
      <c r="K13" s="62">
        <f t="shared" ca="1" si="2"/>
        <v>1450130.2659868065</v>
      </c>
      <c r="L13" s="62">
        <f t="shared" ca="1" si="2"/>
        <v>1727814.7850055567</v>
      </c>
    </row>
    <row r="14" spans="1:12">
      <c r="A14" s="34">
        <v>37561</v>
      </c>
      <c r="B14" s="55">
        <v>-142.36605925020001</v>
      </c>
      <c r="C14" s="72">
        <f>VLOOKUP(A14,[1]Curves!$C$17:$F$377,3,FALSE)</f>
        <v>3.649</v>
      </c>
      <c r="D14" s="58">
        <v>0.43</v>
      </c>
      <c r="E14" s="35">
        <f t="shared" ca="1" si="0"/>
        <v>226</v>
      </c>
      <c r="F14">
        <f t="shared" ca="1" si="3"/>
        <v>0.61917808219178083</v>
      </c>
      <c r="G14" s="61">
        <f t="shared" ca="1" si="1"/>
        <v>0.97153375342465753</v>
      </c>
      <c r="H14" s="61">
        <f t="shared" ca="1" si="4"/>
        <v>1.5981730243835617</v>
      </c>
      <c r="I14" s="61">
        <f t="shared" ca="1" si="5"/>
        <v>1.9042061567123287</v>
      </c>
      <c r="J14" s="62">
        <f t="shared" ca="1" si="6"/>
        <v>1383134.31903624</v>
      </c>
      <c r="K14" s="62">
        <f t="shared" ca="1" si="2"/>
        <v>2275255.9548146147</v>
      </c>
      <c r="L14" s="62">
        <f t="shared" ca="1" si="2"/>
        <v>2710943.2653110302</v>
      </c>
    </row>
    <row r="15" spans="1:12">
      <c r="A15" s="34">
        <v>37591</v>
      </c>
      <c r="B15" s="55">
        <v>-172.62450535559998</v>
      </c>
      <c r="C15" s="72">
        <f>VLOOKUP(A15,[1]Curves!$C$17:$F$377,3,FALSE)</f>
        <v>3.871</v>
      </c>
      <c r="D15" s="58">
        <v>0.45</v>
      </c>
      <c r="E15" s="35">
        <f t="shared" ca="1" si="0"/>
        <v>256</v>
      </c>
      <c r="F15">
        <f t="shared" ca="1" si="3"/>
        <v>0.70136986301369864</v>
      </c>
      <c r="G15" s="61">
        <f t="shared" ca="1" si="1"/>
        <v>1.2217512328767124</v>
      </c>
      <c r="H15" s="61">
        <f t="shared" ca="1" si="4"/>
        <v>2.0097807780821917</v>
      </c>
      <c r="I15" s="61">
        <f t="shared" ca="1" si="5"/>
        <v>2.3946324164383563</v>
      </c>
      <c r="J15" s="62">
        <f t="shared" ca="1" si="6"/>
        <v>2109042.0224293694</v>
      </c>
      <c r="K15" s="62">
        <f t="shared" ca="1" si="2"/>
        <v>3469374.1268963115</v>
      </c>
      <c r="L15" s="62">
        <f t="shared" ca="1" si="2"/>
        <v>4133722.3639615639</v>
      </c>
    </row>
    <row r="16" spans="1:12">
      <c r="A16" s="29"/>
      <c r="B16" s="56">
        <v>0</v>
      </c>
      <c r="C16" s="57"/>
      <c r="D16" s="58"/>
      <c r="E16" s="35"/>
      <c r="G16" s="57"/>
      <c r="H16" s="57"/>
      <c r="I16" s="57"/>
      <c r="J16" s="63"/>
      <c r="K16" s="63"/>
      <c r="L16" s="63"/>
    </row>
    <row r="17" spans="1:12" ht="27" thickBot="1">
      <c r="A17" s="36" t="s">
        <v>25</v>
      </c>
      <c r="B17" s="53">
        <f>SUM(B7:B16)</f>
        <v>-1189.9161065213</v>
      </c>
      <c r="C17" s="57"/>
      <c r="D17" s="58"/>
      <c r="E17" s="35"/>
      <c r="G17" s="57"/>
      <c r="H17" s="57"/>
      <c r="I17" s="57"/>
      <c r="J17" s="64">
        <f ca="1">SUM(J7:J16)</f>
        <v>6483017.4222534448</v>
      </c>
      <c r="K17" s="64">
        <f ca="1">SUM(K7:K16)</f>
        <v>10664563.659606915</v>
      </c>
      <c r="L17" s="64">
        <f ca="1">SUM(L7:L16)</f>
        <v>12706714.147616751</v>
      </c>
    </row>
    <row r="18" spans="1:12">
      <c r="A18" s="34"/>
      <c r="B18" s="56">
        <v>0</v>
      </c>
      <c r="C18" s="57"/>
      <c r="D18" s="58"/>
      <c r="E18" s="35"/>
      <c r="G18" s="57"/>
      <c r="H18" s="57"/>
      <c r="I18" s="57"/>
      <c r="J18" s="63"/>
      <c r="K18" s="63"/>
      <c r="L18" s="63"/>
    </row>
    <row r="19" spans="1:12">
      <c r="A19" s="37" t="s">
        <v>60</v>
      </c>
      <c r="B19" s="55">
        <v>-1076.9915769668</v>
      </c>
      <c r="C19" s="71">
        <f>AVERAGE([1]Curves!$E$26:$E$37)</f>
        <v>3.6980833333333334</v>
      </c>
      <c r="D19" s="58">
        <v>0.38</v>
      </c>
      <c r="E19" s="35">
        <f ca="1">+E15+180</f>
        <v>436</v>
      </c>
      <c r="F19">
        <f ca="1">+E19/365</f>
        <v>1.1945205479452055</v>
      </c>
      <c r="G19" s="61">
        <f ca="1">+F19*D19*C19*1</f>
        <v>1.6786258812785388</v>
      </c>
      <c r="H19" s="61">
        <f ca="1">+G19*1.645</f>
        <v>2.7613395747031966</v>
      </c>
      <c r="I19" s="61">
        <f ca="1">+G19*1.96</f>
        <v>3.2901067273059361</v>
      </c>
      <c r="J19" s="62">
        <f ca="1">ABS(G19*$B19*10000)</f>
        <v>18078659.350154579</v>
      </c>
      <c r="K19" s="62">
        <f ca="1">ABS(H19*$B19*10000)</f>
        <v>29739394.631004289</v>
      </c>
      <c r="L19" s="62">
        <f ca="1">ABS(I19*$B19*10000)</f>
        <v>35434172.326302975</v>
      </c>
    </row>
    <row r="20" spans="1:12" hidden="1">
      <c r="A20" s="38" t="s">
        <v>61</v>
      </c>
      <c r="B20" s="60">
        <v>-1303.4409000000001</v>
      </c>
      <c r="C20" s="61">
        <v>3.4</v>
      </c>
      <c r="D20" s="58">
        <v>0.31</v>
      </c>
      <c r="E20" s="35">
        <f ca="1">+E19+360</f>
        <v>796</v>
      </c>
      <c r="F20">
        <f ca="1">+E20/365</f>
        <v>2.1808219178082191</v>
      </c>
      <c r="G20" s="57">
        <f ca="1">+F20*D20*C20*1</f>
        <v>2.2985863013698631</v>
      </c>
      <c r="H20" s="57">
        <f ca="1">+G20*1.645</f>
        <v>3.7811744657534248</v>
      </c>
      <c r="I20" s="57">
        <f ca="1">+G20*1.96</f>
        <v>4.5052291506849311</v>
      </c>
      <c r="J20" s="54">
        <f t="shared" ref="J20:L22" ca="1" si="7">+G20*$B20*10000</f>
        <v>-29960713.973852057</v>
      </c>
      <c r="K20" s="59">
        <f t="shared" ca="1" si="7"/>
        <v>-49285374.48698663</v>
      </c>
      <c r="L20" s="59">
        <f t="shared" ca="1" si="7"/>
        <v>-58722999.388750024</v>
      </c>
    </row>
    <row r="21" spans="1:12" hidden="1">
      <c r="A21" s="38" t="s">
        <v>62</v>
      </c>
      <c r="B21" s="60">
        <v>-734.92840000000001</v>
      </c>
      <c r="C21" s="61">
        <v>3.5</v>
      </c>
      <c r="D21" s="58">
        <v>0.28000000000000003</v>
      </c>
      <c r="E21" s="35">
        <f ca="1">+E20+360</f>
        <v>1156</v>
      </c>
      <c r="F21">
        <f ca="1">+E21/365</f>
        <v>3.1671232876712327</v>
      </c>
      <c r="G21" s="57">
        <f ca="1">+F21*D21*C21*1</f>
        <v>3.1037808219178085</v>
      </c>
      <c r="H21" s="57">
        <f ca="1">+G21*1.645</f>
        <v>5.105719452054795</v>
      </c>
      <c r="I21" s="57">
        <f ca="1">+G21*1.96</f>
        <v>6.0834104109589049</v>
      </c>
      <c r="J21" s="54">
        <f t="shared" ca="1" si="7"/>
        <v>-22810566.734027397</v>
      </c>
      <c r="K21" s="59">
        <f t="shared" ca="1" si="7"/>
        <v>-37523382.277475074</v>
      </c>
      <c r="L21" s="59">
        <f t="shared" ca="1" si="7"/>
        <v>-44708710.798693702</v>
      </c>
    </row>
    <row r="22" spans="1:12" hidden="1">
      <c r="A22" s="38" t="s">
        <v>63</v>
      </c>
      <c r="B22" s="60">
        <v>-257.5453</v>
      </c>
      <c r="C22" s="61">
        <v>3.6</v>
      </c>
      <c r="D22" s="58">
        <v>0.2</v>
      </c>
      <c r="E22" s="35">
        <f ca="1">+E21+360</f>
        <v>1516</v>
      </c>
      <c r="F22">
        <f ca="1">+E22/365</f>
        <v>4.1534246575342468</v>
      </c>
      <c r="G22" s="57">
        <f ca="1">+F22*D22*C22*1</f>
        <v>2.9904657534246581</v>
      </c>
      <c r="H22" s="57">
        <f ca="1">+G22*1.645</f>
        <v>4.919316164383563</v>
      </c>
      <c r="I22" s="57">
        <f ca="1">+G22*1.96</f>
        <v>5.8613128767123301</v>
      </c>
      <c r="J22" s="54">
        <f t="shared" ca="1" si="7"/>
        <v>-7701803.9960547956</v>
      </c>
      <c r="K22" s="59">
        <f t="shared" ca="1" si="7"/>
        <v>-12669467.57351014</v>
      </c>
      <c r="L22" s="59">
        <f t="shared" ca="1" si="7"/>
        <v>-15095535.832267402</v>
      </c>
    </row>
    <row r="23" spans="1:12">
      <c r="A23" s="38" t="s">
        <v>11</v>
      </c>
      <c r="B23" s="55">
        <v>-1395.8438848380006</v>
      </c>
      <c r="C23" s="71">
        <f>AVERAGE([1]Curves!$E$38:$E$289)</f>
        <v>4.5635853174603165</v>
      </c>
      <c r="D23" s="58">
        <v>0.16</v>
      </c>
      <c r="E23" s="39" t="s">
        <v>37</v>
      </c>
    </row>
    <row r="24" spans="1:12">
      <c r="A24" s="29"/>
      <c r="B24" s="56">
        <v>0</v>
      </c>
      <c r="C24" s="57"/>
      <c r="J24" s="51"/>
      <c r="K24" s="51"/>
      <c r="L24" s="51"/>
    </row>
    <row r="25" spans="1:12" ht="13.5" thickBot="1">
      <c r="A25" s="40" t="s">
        <v>0</v>
      </c>
      <c r="B25" s="41">
        <f>+B17+B19+B23</f>
        <v>-3662.7515683261004</v>
      </c>
      <c r="J25" s="52"/>
      <c r="K25" s="52"/>
      <c r="L25" s="52"/>
    </row>
    <row r="26" spans="1:12">
      <c r="J26" s="51"/>
      <c r="K26" s="51"/>
      <c r="L26" s="51"/>
    </row>
  </sheetData>
  <phoneticPr fontId="0" type="noConversion"/>
  <pageMargins left="0.75" right="0.75" top="1" bottom="1" header="0.5" footer="0.5"/>
  <pageSetup scale="92" orientation="landscape" r:id="rId1"/>
  <headerFooter alignWithMargins="0">
    <oddFooter>&amp;L&amp;F, &amp;A&amp;R&amp;D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workbookViewId="0">
      <selection activeCell="F33" sqref="F33"/>
    </sheetView>
  </sheetViews>
  <sheetFormatPr defaultRowHeight="12.75"/>
  <cols>
    <col min="1" max="1" width="17.5703125" customWidth="1"/>
    <col min="2" max="2" width="4.7109375" customWidth="1"/>
    <col min="3" max="3" width="9.42578125" bestFit="1" customWidth="1"/>
    <col min="4" max="4" width="4.7109375" customWidth="1"/>
    <col min="5" max="5" width="10.7109375" customWidth="1"/>
    <col min="6" max="6" width="14.7109375" customWidth="1"/>
    <col min="7" max="7" width="2.28515625" customWidth="1"/>
    <col min="8" max="8" width="10.7109375" customWidth="1"/>
    <col min="9" max="9" width="14.7109375" customWidth="1"/>
  </cols>
  <sheetData>
    <row r="1" spans="1:9" ht="18">
      <c r="A1" s="17" t="s">
        <v>77</v>
      </c>
    </row>
    <row r="2" spans="1:9" ht="18">
      <c r="A2" s="17" t="s">
        <v>78</v>
      </c>
    </row>
    <row r="3" spans="1:9" ht="18">
      <c r="A3" s="17" t="s">
        <v>76</v>
      </c>
    </row>
    <row r="4" spans="1:9" ht="18">
      <c r="A4" s="17"/>
    </row>
    <row r="5" spans="1:9">
      <c r="A5" s="2"/>
      <c r="E5" s="76" t="s">
        <v>80</v>
      </c>
      <c r="F5" s="77"/>
      <c r="H5" s="76" t="s">
        <v>82</v>
      </c>
      <c r="I5" s="77"/>
    </row>
    <row r="6" spans="1:9">
      <c r="A6" s="2"/>
      <c r="C6" s="8" t="s">
        <v>67</v>
      </c>
      <c r="E6" s="73" t="s">
        <v>71</v>
      </c>
      <c r="F6" s="73" t="s">
        <v>70</v>
      </c>
      <c r="H6" s="73" t="s">
        <v>71</v>
      </c>
      <c r="I6" s="73" t="s">
        <v>70</v>
      </c>
    </row>
    <row r="7" spans="1:9">
      <c r="A7" s="2"/>
      <c r="C7" s="8" t="s">
        <v>68</v>
      </c>
      <c r="E7" s="74" t="s">
        <v>81</v>
      </c>
      <c r="F7" s="74" t="s">
        <v>71</v>
      </c>
      <c r="H7" s="74" t="s">
        <v>81</v>
      </c>
      <c r="I7" s="74" t="s">
        <v>71</v>
      </c>
    </row>
    <row r="8" spans="1:9" ht="13.5">
      <c r="A8" s="43" t="s">
        <v>7</v>
      </c>
    </row>
    <row r="9" spans="1:9">
      <c r="A9" s="2">
        <v>37347</v>
      </c>
      <c r="C9" s="55">
        <f>'Positions-ENA'!C9+'Positions-EES'!D9</f>
        <v>21.309632280100033</v>
      </c>
      <c r="E9" s="75">
        <v>3375</v>
      </c>
      <c r="F9" s="62">
        <f t="shared" ref="F9:F17" si="0">ABS(E9*C9)</f>
        <v>71920.008945337613</v>
      </c>
      <c r="H9" s="75">
        <v>2500</v>
      </c>
      <c r="I9" s="62">
        <f>ABS(H9*C9)</f>
        <v>53274.080700250081</v>
      </c>
    </row>
    <row r="10" spans="1:9">
      <c r="A10" s="2">
        <v>37377</v>
      </c>
      <c r="C10" s="55">
        <f>'Positions-ENA'!C10+'Positions-EES'!D10</f>
        <v>169.370196354</v>
      </c>
      <c r="E10" s="75">
        <v>3375</v>
      </c>
      <c r="F10" s="62">
        <f t="shared" si="0"/>
        <v>571624.41269475</v>
      </c>
      <c r="H10" s="75">
        <v>2500</v>
      </c>
      <c r="I10" s="62">
        <f t="shared" ref="I10:I17" si="1">ABS(H10*C10)</f>
        <v>423425.49088499998</v>
      </c>
    </row>
    <row r="11" spans="1:9">
      <c r="A11" s="2">
        <v>37408</v>
      </c>
      <c r="C11" s="55">
        <f>'Positions-ENA'!C11+'Positions-EES'!D11</f>
        <v>194.1269277856</v>
      </c>
      <c r="E11" s="75">
        <v>2700</v>
      </c>
      <c r="F11" s="62">
        <f t="shared" si="0"/>
        <v>524142.70502112003</v>
      </c>
      <c r="H11" s="75">
        <v>2000</v>
      </c>
      <c r="I11" s="62">
        <f t="shared" si="1"/>
        <v>388253.85557120002</v>
      </c>
    </row>
    <row r="12" spans="1:9">
      <c r="A12" s="2">
        <v>37438</v>
      </c>
      <c r="C12" s="55">
        <f>'Positions-ENA'!C12+'Positions-EES'!D12</f>
        <v>254.34673298119998</v>
      </c>
      <c r="E12" s="75">
        <v>2700</v>
      </c>
      <c r="F12" s="62">
        <f t="shared" si="0"/>
        <v>686736.17904923996</v>
      </c>
      <c r="H12" s="75">
        <v>2000</v>
      </c>
      <c r="I12" s="62">
        <f t="shared" si="1"/>
        <v>508693.46596239996</v>
      </c>
    </row>
    <row r="13" spans="1:9">
      <c r="A13" s="2">
        <v>37469</v>
      </c>
      <c r="C13" s="55">
        <f>'Positions-ENA'!C13+'Positions-EES'!D13</f>
        <v>268.29335648440002</v>
      </c>
      <c r="E13" s="75">
        <v>2700</v>
      </c>
      <c r="F13" s="62">
        <f t="shared" si="0"/>
        <v>724392.06250788004</v>
      </c>
      <c r="H13" s="75">
        <v>2000</v>
      </c>
      <c r="I13" s="62">
        <f t="shared" si="1"/>
        <v>536586.7129688001</v>
      </c>
    </row>
    <row r="14" spans="1:9">
      <c r="A14" s="2">
        <v>37500</v>
      </c>
      <c r="C14" s="55">
        <f>'Positions-ENA'!C14+'Positions-EES'!D14</f>
        <v>255.06800209209999</v>
      </c>
      <c r="E14" s="75">
        <v>2700</v>
      </c>
      <c r="F14" s="62">
        <f t="shared" si="0"/>
        <v>688683.60564867</v>
      </c>
      <c r="H14" s="75">
        <v>2000</v>
      </c>
      <c r="I14" s="62">
        <f t="shared" si="1"/>
        <v>510136.00418419996</v>
      </c>
    </row>
    <row r="15" spans="1:9">
      <c r="A15" s="2">
        <v>37530</v>
      </c>
      <c r="C15" s="55">
        <f>'Positions-ENA'!C15+'Positions-EES'!D15</f>
        <v>212.15961010709998</v>
      </c>
      <c r="E15" s="75">
        <v>2025</v>
      </c>
      <c r="F15" s="62">
        <f t="shared" si="0"/>
        <v>429623.21046687744</v>
      </c>
      <c r="H15" s="75">
        <v>1500</v>
      </c>
      <c r="I15" s="62">
        <f t="shared" si="1"/>
        <v>318239.41516064998</v>
      </c>
    </row>
    <row r="16" spans="1:9">
      <c r="A16" s="2">
        <v>37561</v>
      </c>
      <c r="C16" s="55">
        <f>'Positions-ENA'!C16+'Positions-EES'!D16</f>
        <v>186.9339407498</v>
      </c>
      <c r="E16" s="75">
        <v>2025</v>
      </c>
      <c r="F16" s="62">
        <f t="shared" si="0"/>
        <v>378541.230018345</v>
      </c>
      <c r="H16" s="75">
        <v>1500</v>
      </c>
      <c r="I16" s="62">
        <f t="shared" si="1"/>
        <v>280400.91112469998</v>
      </c>
    </row>
    <row r="17" spans="1:9">
      <c r="A17" s="2">
        <v>37591</v>
      </c>
      <c r="C17" s="55">
        <f>'Positions-ENA'!C17+'Positions-EES'!D17</f>
        <v>175.87549464440002</v>
      </c>
      <c r="E17" s="75">
        <v>2025</v>
      </c>
      <c r="F17" s="62">
        <f t="shared" si="0"/>
        <v>356147.87665491004</v>
      </c>
      <c r="H17" s="75">
        <v>1500</v>
      </c>
      <c r="I17" s="62">
        <f t="shared" si="1"/>
        <v>263813.24196660001</v>
      </c>
    </row>
    <row r="18" spans="1:9">
      <c r="A18" s="2"/>
      <c r="C18" s="55"/>
      <c r="E18" s="75"/>
      <c r="F18" s="66" t="s">
        <v>37</v>
      </c>
      <c r="H18" s="75"/>
      <c r="I18" s="66" t="s">
        <v>37</v>
      </c>
    </row>
    <row r="19" spans="1:9" ht="15.75">
      <c r="A19" s="13" t="s">
        <v>69</v>
      </c>
      <c r="C19" s="55">
        <f>SUM(C9:C17)</f>
        <v>1737.4838934787001</v>
      </c>
      <c r="E19" s="75"/>
      <c r="F19" s="67">
        <f>SUM(F9:F18)</f>
        <v>4431811.2910071304</v>
      </c>
      <c r="H19" s="75"/>
      <c r="I19" s="67">
        <f>SUM(I9:I18)</f>
        <v>3282823.1785237999</v>
      </c>
    </row>
    <row r="20" spans="1:9" ht="15">
      <c r="A20" s="2"/>
      <c r="C20" s="55"/>
      <c r="E20" s="75"/>
      <c r="F20" s="68" t="s">
        <v>37</v>
      </c>
      <c r="H20" s="75"/>
      <c r="I20" s="68" t="s">
        <v>37</v>
      </c>
    </row>
    <row r="21" spans="1:9" ht="15" hidden="1">
      <c r="A21" s="2">
        <v>37622</v>
      </c>
      <c r="C21" s="55"/>
      <c r="E21" s="75"/>
      <c r="F21" s="69">
        <f t="shared" ref="F21:F32" si="2">+E21*C21</f>
        <v>0</v>
      </c>
      <c r="H21" s="75"/>
      <c r="I21" s="69">
        <f t="shared" ref="I21:I32" si="3">+H21*F21</f>
        <v>0</v>
      </c>
    </row>
    <row r="22" spans="1:9" ht="15" hidden="1">
      <c r="A22" s="2">
        <v>37653</v>
      </c>
      <c r="C22" s="55"/>
      <c r="E22" s="75"/>
      <c r="F22" s="69">
        <f t="shared" si="2"/>
        <v>0</v>
      </c>
      <c r="H22" s="75"/>
      <c r="I22" s="69">
        <f t="shared" si="3"/>
        <v>0</v>
      </c>
    </row>
    <row r="23" spans="1:9" ht="15" hidden="1">
      <c r="A23" s="2">
        <v>37681</v>
      </c>
      <c r="C23" s="55"/>
      <c r="E23" s="75"/>
      <c r="F23" s="69">
        <f t="shared" si="2"/>
        <v>0</v>
      </c>
      <c r="H23" s="75"/>
      <c r="I23" s="69">
        <f t="shared" si="3"/>
        <v>0</v>
      </c>
    </row>
    <row r="24" spans="1:9" ht="15" hidden="1">
      <c r="A24" s="2">
        <v>37712</v>
      </c>
      <c r="C24" s="55"/>
      <c r="E24" s="75"/>
      <c r="F24" s="69">
        <f t="shared" si="2"/>
        <v>0</v>
      </c>
      <c r="H24" s="75"/>
      <c r="I24" s="69">
        <f t="shared" si="3"/>
        <v>0</v>
      </c>
    </row>
    <row r="25" spans="1:9" ht="15" hidden="1">
      <c r="A25" s="2">
        <v>37742</v>
      </c>
      <c r="C25" s="55"/>
      <c r="E25" s="75"/>
      <c r="F25" s="69">
        <f t="shared" si="2"/>
        <v>0</v>
      </c>
      <c r="H25" s="75"/>
      <c r="I25" s="69">
        <f t="shared" si="3"/>
        <v>0</v>
      </c>
    </row>
    <row r="26" spans="1:9" ht="15" hidden="1">
      <c r="A26" s="2">
        <v>37773</v>
      </c>
      <c r="C26" s="55"/>
      <c r="E26" s="75"/>
      <c r="F26" s="69">
        <f t="shared" si="2"/>
        <v>0</v>
      </c>
      <c r="H26" s="75"/>
      <c r="I26" s="69">
        <f t="shared" si="3"/>
        <v>0</v>
      </c>
    </row>
    <row r="27" spans="1:9" ht="15" hidden="1">
      <c r="A27" s="2">
        <v>37803</v>
      </c>
      <c r="C27" s="55"/>
      <c r="E27" s="75"/>
      <c r="F27" s="69">
        <f t="shared" si="2"/>
        <v>0</v>
      </c>
      <c r="H27" s="75"/>
      <c r="I27" s="69">
        <f t="shared" si="3"/>
        <v>0</v>
      </c>
    </row>
    <row r="28" spans="1:9" ht="15" hidden="1">
      <c r="A28" s="2">
        <v>37834</v>
      </c>
      <c r="C28" s="55"/>
      <c r="E28" s="75"/>
      <c r="F28" s="69">
        <f t="shared" si="2"/>
        <v>0</v>
      </c>
      <c r="H28" s="75"/>
      <c r="I28" s="69">
        <f t="shared" si="3"/>
        <v>0</v>
      </c>
    </row>
    <row r="29" spans="1:9" ht="15" hidden="1">
      <c r="A29" s="2">
        <v>37865</v>
      </c>
      <c r="C29" s="55"/>
      <c r="E29" s="75"/>
      <c r="F29" s="69">
        <f t="shared" si="2"/>
        <v>0</v>
      </c>
      <c r="H29" s="75"/>
      <c r="I29" s="69">
        <f t="shared" si="3"/>
        <v>0</v>
      </c>
    </row>
    <row r="30" spans="1:9" ht="15" hidden="1">
      <c r="A30" s="2">
        <v>37895</v>
      </c>
      <c r="C30" s="55"/>
      <c r="E30" s="75"/>
      <c r="F30" s="69">
        <f t="shared" si="2"/>
        <v>0</v>
      </c>
      <c r="H30" s="75"/>
      <c r="I30" s="69">
        <f t="shared" si="3"/>
        <v>0</v>
      </c>
    </row>
    <row r="31" spans="1:9" ht="15" hidden="1">
      <c r="A31" s="2">
        <v>37926</v>
      </c>
      <c r="C31" s="55"/>
      <c r="E31" s="75"/>
      <c r="F31" s="69">
        <f t="shared" si="2"/>
        <v>0</v>
      </c>
      <c r="H31" s="75"/>
      <c r="I31" s="69">
        <f t="shared" si="3"/>
        <v>0</v>
      </c>
    </row>
    <row r="32" spans="1:9" ht="15" hidden="1">
      <c r="A32" s="2">
        <v>37956</v>
      </c>
      <c r="C32" s="55"/>
      <c r="E32" s="75"/>
      <c r="F32" s="69">
        <f t="shared" si="2"/>
        <v>0</v>
      </c>
      <c r="H32" s="75"/>
      <c r="I32" s="69">
        <f t="shared" si="3"/>
        <v>0</v>
      </c>
    </row>
    <row r="33" spans="1:9" ht="15.75">
      <c r="A33" s="13" t="s">
        <v>60</v>
      </c>
      <c r="C33" s="55">
        <f>'Positions-ENA'!C33+'Positions-EES'!D33</f>
        <v>1038.0084230332</v>
      </c>
      <c r="E33" s="75">
        <v>2025</v>
      </c>
      <c r="F33" s="67">
        <f>ABS(E33*C33)</f>
        <v>2101967.0566422301</v>
      </c>
      <c r="H33" s="75">
        <v>1500</v>
      </c>
      <c r="I33" s="67">
        <f>ABS(H33*C33)</f>
        <v>1557012.6345497998</v>
      </c>
    </row>
    <row r="34" spans="1:9" ht="15">
      <c r="A34" s="11"/>
      <c r="C34" s="65" t="s">
        <v>37</v>
      </c>
      <c r="E34" s="75"/>
      <c r="F34" s="68" t="s">
        <v>37</v>
      </c>
      <c r="H34" s="75"/>
      <c r="I34" s="68" t="s">
        <v>37</v>
      </c>
    </row>
    <row r="35" spans="1:9" ht="15.75">
      <c r="A35" s="11" t="s">
        <v>73</v>
      </c>
      <c r="C35" s="55">
        <f>'Positions-ENA'!C35+'Positions-EES'!D35</f>
        <v>1220.3561151619992</v>
      </c>
      <c r="E35" s="75">
        <v>2025</v>
      </c>
      <c r="F35" s="67">
        <f>ABS(E35*C35)</f>
        <v>2471221.1332030483</v>
      </c>
      <c r="H35" s="75">
        <v>1500</v>
      </c>
      <c r="I35" s="67">
        <f>ABS(H35*C35)</f>
        <v>1830534.1727429989</v>
      </c>
    </row>
    <row r="36" spans="1:9" ht="13.5" thickBot="1">
      <c r="A36" s="2"/>
      <c r="C36" s="47" t="s">
        <v>37</v>
      </c>
      <c r="F36" s="66" t="s">
        <v>37</v>
      </c>
      <c r="I36" s="66" t="s">
        <v>37</v>
      </c>
    </row>
    <row r="37" spans="1:9" ht="16.5" thickBot="1">
      <c r="A37" s="11" t="s">
        <v>0</v>
      </c>
      <c r="B37" s="49"/>
      <c r="C37" s="50">
        <f>C19+C33+C35</f>
        <v>3995.8484316738991</v>
      </c>
      <c r="F37" s="70">
        <f>+F35+F33+F19</f>
        <v>9004999.4808524102</v>
      </c>
      <c r="I37" s="70">
        <f>+I35+I33+I19</f>
        <v>6670369.9858165979</v>
      </c>
    </row>
    <row r="38" spans="1:9">
      <c r="A38" s="2"/>
      <c r="B38" s="44"/>
    </row>
    <row r="39" spans="1:9">
      <c r="A39" s="2"/>
      <c r="B39" s="44"/>
    </row>
    <row r="40" spans="1:9">
      <c r="A40" s="2"/>
      <c r="B40" s="44"/>
    </row>
    <row r="41" spans="1:9">
      <c r="A41" s="2"/>
      <c r="B41" s="44"/>
    </row>
    <row r="42" spans="1:9">
      <c r="A42" s="2"/>
      <c r="B42" s="44"/>
    </row>
    <row r="43" spans="1:9">
      <c r="A43" s="2"/>
      <c r="B43" s="44"/>
    </row>
    <row r="44" spans="1:9">
      <c r="A44" s="2"/>
      <c r="B44" s="44"/>
    </row>
    <row r="45" spans="1:9">
      <c r="A45" s="2"/>
      <c r="B45" s="44"/>
    </row>
    <row r="46" spans="1:9">
      <c r="A46" s="2"/>
      <c r="B46" s="44"/>
    </row>
    <row r="47" spans="1:9">
      <c r="A47" s="2"/>
      <c r="B47" s="44"/>
    </row>
    <row r="48" spans="1:9">
      <c r="A48" s="2"/>
      <c r="B48" s="44"/>
    </row>
    <row r="49" spans="1:2">
      <c r="A49" s="2"/>
      <c r="B49" s="44"/>
    </row>
    <row r="50" spans="1:2">
      <c r="A50" s="2"/>
      <c r="B50" s="44"/>
    </row>
    <row r="51" spans="1:2">
      <c r="A51" s="2"/>
      <c r="B51" s="44"/>
    </row>
    <row r="52" spans="1:2">
      <c r="A52" s="2"/>
      <c r="B52" s="44"/>
    </row>
    <row r="53" spans="1:2">
      <c r="A53" s="2"/>
      <c r="B53" s="44"/>
    </row>
    <row r="54" spans="1:2">
      <c r="A54" s="2"/>
      <c r="B54" s="44"/>
    </row>
    <row r="55" spans="1:2">
      <c r="A55" s="2"/>
      <c r="B55" s="44"/>
    </row>
    <row r="56" spans="1:2">
      <c r="A56" s="2"/>
      <c r="B56" s="44"/>
    </row>
    <row r="57" spans="1:2">
      <c r="A57" s="2"/>
      <c r="B57" s="44"/>
    </row>
    <row r="58" spans="1:2">
      <c r="A58" s="2"/>
      <c r="B58" s="44"/>
    </row>
    <row r="59" spans="1:2">
      <c r="A59" s="2"/>
      <c r="B59" s="44"/>
    </row>
    <row r="60" spans="1:2">
      <c r="A60" s="2"/>
      <c r="B60" s="44"/>
    </row>
    <row r="61" spans="1:2">
      <c r="A61" s="2"/>
      <c r="B61" s="44"/>
    </row>
    <row r="62" spans="1:2">
      <c r="A62" s="2"/>
      <c r="B62" s="44"/>
    </row>
    <row r="63" spans="1:2">
      <c r="A63" s="2"/>
      <c r="B63" s="44"/>
    </row>
    <row r="64" spans="1:2">
      <c r="A64" s="2"/>
      <c r="B64" s="44"/>
    </row>
    <row r="65" spans="1:2">
      <c r="A65" s="2"/>
      <c r="B65" s="44"/>
    </row>
    <row r="66" spans="1:2">
      <c r="A66" s="2"/>
      <c r="B66" s="44"/>
    </row>
    <row r="67" spans="1:2">
      <c r="A67" s="2"/>
      <c r="B67" s="44"/>
    </row>
    <row r="68" spans="1:2">
      <c r="A68" s="2"/>
      <c r="B68" s="44"/>
    </row>
    <row r="69" spans="1:2">
      <c r="A69" s="2"/>
      <c r="B69" s="44"/>
    </row>
    <row r="70" spans="1:2">
      <c r="A70" s="2"/>
      <c r="B70" s="44"/>
    </row>
    <row r="71" spans="1:2">
      <c r="A71" s="2"/>
      <c r="B71" s="44"/>
    </row>
    <row r="72" spans="1:2">
      <c r="A72" s="2"/>
      <c r="B72" s="44"/>
    </row>
    <row r="73" spans="1:2">
      <c r="A73" s="2"/>
      <c r="B73" s="44"/>
    </row>
    <row r="74" spans="1:2">
      <c r="A74" s="2"/>
      <c r="B74" s="44"/>
    </row>
    <row r="75" spans="1:2">
      <c r="A75" s="2"/>
      <c r="B75" s="44"/>
    </row>
    <row r="76" spans="1:2">
      <c r="A76" s="2"/>
      <c r="B76" s="44"/>
    </row>
    <row r="77" spans="1:2">
      <c r="A77" s="2"/>
      <c r="B77" s="44"/>
    </row>
    <row r="78" spans="1:2">
      <c r="A78" s="2"/>
      <c r="B78" s="44"/>
    </row>
    <row r="79" spans="1:2">
      <c r="A79" s="2"/>
      <c r="B79" s="44"/>
    </row>
    <row r="80" spans="1:2">
      <c r="A80" s="2"/>
      <c r="B80" s="44"/>
    </row>
    <row r="81" spans="1:2">
      <c r="A81" s="2"/>
      <c r="B81" s="44"/>
    </row>
    <row r="82" spans="1:2">
      <c r="A82" s="2"/>
      <c r="B82" s="44"/>
    </row>
    <row r="83" spans="1:2">
      <c r="A83" s="2"/>
      <c r="B83" s="44"/>
    </row>
    <row r="84" spans="1:2">
      <c r="A84" s="2"/>
      <c r="B84" s="44"/>
    </row>
    <row r="85" spans="1:2">
      <c r="A85" s="2"/>
      <c r="B85" s="44"/>
    </row>
    <row r="86" spans="1:2">
      <c r="A86" s="2"/>
      <c r="B86" s="44"/>
    </row>
    <row r="87" spans="1:2">
      <c r="A87" s="2"/>
      <c r="B87" s="44"/>
    </row>
    <row r="88" spans="1:2">
      <c r="A88" s="2"/>
      <c r="B88" s="44"/>
    </row>
    <row r="89" spans="1:2">
      <c r="A89" s="2"/>
      <c r="B89" s="44"/>
    </row>
    <row r="90" spans="1:2">
      <c r="A90" s="2"/>
      <c r="B90" s="44"/>
    </row>
    <row r="91" spans="1:2">
      <c r="A91" s="2"/>
      <c r="B91" s="44"/>
    </row>
    <row r="92" spans="1:2">
      <c r="A92" s="2"/>
      <c r="B92" s="44"/>
    </row>
    <row r="93" spans="1:2">
      <c r="A93" s="2"/>
      <c r="B93" s="44"/>
    </row>
    <row r="94" spans="1:2">
      <c r="A94" s="2"/>
      <c r="B94" s="44"/>
    </row>
    <row r="95" spans="1:2">
      <c r="A95" s="2"/>
      <c r="B95" s="44"/>
    </row>
    <row r="96" spans="1:2">
      <c r="A96" s="2"/>
      <c r="B96" s="44"/>
    </row>
    <row r="97" spans="1:2">
      <c r="A97" s="2"/>
      <c r="B97" s="44"/>
    </row>
    <row r="98" spans="1:2">
      <c r="A98" s="2"/>
      <c r="B98" s="44"/>
    </row>
    <row r="99" spans="1:2">
      <c r="A99" s="2"/>
      <c r="B99" s="44"/>
    </row>
    <row r="100" spans="1:2">
      <c r="A100" s="2"/>
      <c r="B100" s="44"/>
    </row>
    <row r="101" spans="1:2">
      <c r="A101" s="2"/>
      <c r="B101" s="44"/>
    </row>
    <row r="102" spans="1:2">
      <c r="A102" s="2"/>
      <c r="B102" s="44"/>
    </row>
    <row r="103" spans="1:2">
      <c r="A103" s="2"/>
      <c r="B103" s="44"/>
    </row>
    <row r="104" spans="1:2">
      <c r="A104" s="2"/>
      <c r="B104" s="44"/>
    </row>
    <row r="105" spans="1:2">
      <c r="A105" s="2"/>
      <c r="B105" s="44"/>
    </row>
    <row r="106" spans="1:2">
      <c r="A106" s="2"/>
      <c r="B106" s="44"/>
    </row>
    <row r="107" spans="1:2">
      <c r="A107" s="2"/>
      <c r="B107" s="44"/>
    </row>
    <row r="108" spans="1:2">
      <c r="A108" s="2"/>
      <c r="B108" s="44"/>
    </row>
    <row r="109" spans="1:2">
      <c r="A109" s="2"/>
      <c r="B109" s="44"/>
    </row>
    <row r="110" spans="1:2">
      <c r="A110" s="2"/>
      <c r="B110" s="44"/>
    </row>
    <row r="111" spans="1:2">
      <c r="A111" s="2"/>
      <c r="B111" s="44"/>
    </row>
    <row r="112" spans="1:2">
      <c r="A112" s="2"/>
      <c r="B112" s="44"/>
    </row>
    <row r="113" spans="1:2">
      <c r="A113" s="2"/>
      <c r="B113" s="44"/>
    </row>
    <row r="114" spans="1:2">
      <c r="A114" s="2"/>
      <c r="B114" s="44"/>
    </row>
    <row r="115" spans="1:2">
      <c r="A115" s="2"/>
      <c r="B115" s="44"/>
    </row>
    <row r="116" spans="1:2">
      <c r="A116" s="2"/>
      <c r="B116" s="44"/>
    </row>
    <row r="117" spans="1:2">
      <c r="A117" s="2"/>
      <c r="B117" s="44"/>
    </row>
    <row r="118" spans="1:2">
      <c r="A118" s="2"/>
      <c r="B118" s="44"/>
    </row>
    <row r="119" spans="1:2">
      <c r="A119" s="2"/>
      <c r="B119" s="44"/>
    </row>
    <row r="120" spans="1:2">
      <c r="A120" s="2"/>
      <c r="B120" s="44"/>
    </row>
    <row r="121" spans="1:2">
      <c r="A121" s="2"/>
      <c r="B121" s="44"/>
    </row>
    <row r="122" spans="1:2">
      <c r="A122" s="2"/>
      <c r="B122" s="44"/>
    </row>
    <row r="123" spans="1:2">
      <c r="A123" s="2"/>
      <c r="B123" s="44"/>
    </row>
    <row r="124" spans="1:2">
      <c r="A124" s="2"/>
      <c r="B124" s="44"/>
    </row>
    <row r="125" spans="1:2">
      <c r="A125" s="2"/>
      <c r="B125" s="44"/>
    </row>
    <row r="126" spans="1:2">
      <c r="A126" s="2"/>
      <c r="B126" s="44"/>
    </row>
    <row r="127" spans="1:2">
      <c r="A127" s="2"/>
      <c r="B127" s="44"/>
    </row>
    <row r="128" spans="1:2">
      <c r="A128" s="2"/>
      <c r="B128" s="44"/>
    </row>
    <row r="129" spans="1:2">
      <c r="A129" s="2"/>
      <c r="B129" s="44"/>
    </row>
    <row r="130" spans="1:2">
      <c r="A130" s="2"/>
      <c r="B130" s="44"/>
    </row>
    <row r="131" spans="1:2">
      <c r="A131" s="2"/>
      <c r="B131" s="44"/>
    </row>
    <row r="132" spans="1:2">
      <c r="A132" s="2"/>
      <c r="B132" s="44"/>
    </row>
    <row r="133" spans="1:2">
      <c r="A133" s="2"/>
      <c r="B133" s="44"/>
    </row>
    <row r="134" spans="1:2">
      <c r="A134" s="2"/>
      <c r="B134" s="44"/>
    </row>
    <row r="135" spans="1:2">
      <c r="A135" s="2"/>
      <c r="B135" s="44"/>
    </row>
    <row r="136" spans="1:2">
      <c r="A136" s="2"/>
      <c r="B136" s="44"/>
    </row>
    <row r="137" spans="1:2">
      <c r="A137" s="2"/>
      <c r="B137" s="44"/>
    </row>
    <row r="138" spans="1:2">
      <c r="A138" s="2"/>
      <c r="B138" s="44"/>
    </row>
    <row r="139" spans="1:2">
      <c r="A139" s="2"/>
      <c r="B139" s="44"/>
    </row>
    <row r="140" spans="1:2">
      <c r="A140" s="2"/>
      <c r="B140" s="44"/>
    </row>
    <row r="141" spans="1:2">
      <c r="A141" s="2"/>
      <c r="B141" s="44"/>
    </row>
    <row r="142" spans="1:2">
      <c r="A142" s="2"/>
      <c r="B142" s="44"/>
    </row>
    <row r="143" spans="1:2">
      <c r="A143" s="2"/>
      <c r="B143" s="44"/>
    </row>
    <row r="144" spans="1:2">
      <c r="A144" s="2"/>
      <c r="B144" s="44"/>
    </row>
    <row r="145" spans="1:2">
      <c r="A145" s="2"/>
      <c r="B145" s="44"/>
    </row>
    <row r="146" spans="1:2">
      <c r="A146" s="2"/>
      <c r="B146" s="44"/>
    </row>
    <row r="147" spans="1:2">
      <c r="A147" s="2"/>
      <c r="B147" s="44"/>
    </row>
    <row r="148" spans="1:2">
      <c r="A148" s="2"/>
      <c r="B148" s="44"/>
    </row>
    <row r="149" spans="1:2">
      <c r="A149" s="2"/>
      <c r="B149" s="44"/>
    </row>
    <row r="150" spans="1:2">
      <c r="A150" s="2"/>
      <c r="B150" s="44"/>
    </row>
    <row r="151" spans="1:2">
      <c r="A151" s="2"/>
      <c r="B151" s="44"/>
    </row>
    <row r="152" spans="1:2">
      <c r="A152" s="2"/>
      <c r="B152" s="44"/>
    </row>
    <row r="153" spans="1:2">
      <c r="A153" s="2"/>
      <c r="B153" s="44"/>
    </row>
    <row r="154" spans="1:2">
      <c r="A154" s="2"/>
      <c r="B154" s="44"/>
    </row>
    <row r="155" spans="1:2">
      <c r="A155" s="2"/>
      <c r="B155" s="44"/>
    </row>
    <row r="156" spans="1:2">
      <c r="A156" s="2"/>
      <c r="B156" s="44"/>
    </row>
    <row r="157" spans="1:2">
      <c r="A157" s="2"/>
      <c r="B157" s="44"/>
    </row>
    <row r="158" spans="1:2">
      <c r="A158" s="2"/>
      <c r="B158" s="44"/>
    </row>
    <row r="159" spans="1:2">
      <c r="A159" s="2"/>
      <c r="B159" s="44"/>
    </row>
    <row r="160" spans="1:2">
      <c r="A160" s="2"/>
      <c r="B160" s="44"/>
    </row>
    <row r="161" spans="1:2">
      <c r="A161" s="2"/>
      <c r="B161" s="44"/>
    </row>
    <row r="162" spans="1:2">
      <c r="A162" s="2"/>
      <c r="B162" s="44"/>
    </row>
    <row r="163" spans="1:2">
      <c r="A163" s="2"/>
      <c r="B163" s="44"/>
    </row>
    <row r="164" spans="1:2">
      <c r="A164" s="2"/>
      <c r="B164" s="44"/>
    </row>
    <row r="165" spans="1:2">
      <c r="A165" s="2"/>
      <c r="B165" s="44"/>
    </row>
    <row r="166" spans="1:2">
      <c r="A166" s="2"/>
      <c r="B166" s="44"/>
    </row>
    <row r="167" spans="1:2">
      <c r="A167" s="2"/>
      <c r="B167" s="44"/>
    </row>
    <row r="168" spans="1:2">
      <c r="A168" s="2"/>
      <c r="B168" s="44"/>
    </row>
    <row r="169" spans="1:2">
      <c r="A169" s="2"/>
      <c r="B169" s="44"/>
    </row>
    <row r="170" spans="1:2">
      <c r="A170" s="2"/>
      <c r="B170" s="44"/>
    </row>
    <row r="171" spans="1:2">
      <c r="A171" s="2"/>
      <c r="B171" s="44"/>
    </row>
    <row r="172" spans="1:2">
      <c r="A172" s="2"/>
      <c r="B172" s="44"/>
    </row>
    <row r="173" spans="1:2">
      <c r="A173" s="2"/>
      <c r="B173" s="44"/>
    </row>
    <row r="174" spans="1:2">
      <c r="A174" s="2"/>
      <c r="B174" s="44"/>
    </row>
    <row r="175" spans="1:2">
      <c r="A175" s="2"/>
      <c r="B175" s="44"/>
    </row>
    <row r="176" spans="1:2">
      <c r="A176" s="2"/>
      <c r="B176" s="44"/>
    </row>
    <row r="177" spans="1:2">
      <c r="A177" s="2"/>
      <c r="B177" s="44"/>
    </row>
    <row r="178" spans="1:2">
      <c r="A178" s="2"/>
      <c r="B178" s="44"/>
    </row>
    <row r="179" spans="1:2">
      <c r="A179" s="2"/>
      <c r="B179" s="44"/>
    </row>
    <row r="180" spans="1:2">
      <c r="A180" s="2"/>
      <c r="B180" s="44"/>
    </row>
    <row r="181" spans="1:2">
      <c r="A181" s="2"/>
      <c r="B181" s="44"/>
    </row>
    <row r="182" spans="1:2">
      <c r="A182" s="2"/>
      <c r="B182" s="44"/>
    </row>
    <row r="183" spans="1:2">
      <c r="A183" s="11"/>
      <c r="B183" s="45"/>
    </row>
  </sheetData>
  <mergeCells count="2">
    <mergeCell ref="E5:F5"/>
    <mergeCell ref="H5:I5"/>
  </mergeCells>
  <phoneticPr fontId="0" type="noConversion"/>
  <pageMargins left="0.75" right="0.75" top="1" bottom="1" header="0.5" footer="0.5"/>
  <pageSetup orientation="landscape" r:id="rId1"/>
  <headerFooter alignWithMargins="0">
    <oddFooter>&amp;L&amp;F, &amp;A&amp;R&amp;D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3"/>
  <sheetViews>
    <sheetView workbookViewId="0">
      <selection activeCell="I37" sqref="I37"/>
    </sheetView>
  </sheetViews>
  <sheetFormatPr defaultRowHeight="12.75"/>
  <cols>
    <col min="1" max="1" width="17.5703125" customWidth="1"/>
    <col min="2" max="2" width="4.7109375" customWidth="1"/>
    <col min="3" max="3" width="9.7109375" bestFit="1" customWidth="1"/>
    <col min="4" max="4" width="4.7109375" customWidth="1"/>
    <col min="5" max="5" width="10.7109375" customWidth="1"/>
    <col min="6" max="6" width="14.7109375" customWidth="1"/>
    <col min="7" max="7" width="2.7109375" customWidth="1"/>
    <col min="8" max="8" width="10.7109375" customWidth="1"/>
    <col min="9" max="9" width="14.7109375" customWidth="1"/>
  </cols>
  <sheetData>
    <row r="1" spans="1:9" ht="18">
      <c r="A1" s="17" t="s">
        <v>75</v>
      </c>
    </row>
    <row r="2" spans="1:9" ht="18">
      <c r="A2" s="17" t="s">
        <v>79</v>
      </c>
    </row>
    <row r="3" spans="1:9" ht="18">
      <c r="A3" s="17" t="s">
        <v>76</v>
      </c>
    </row>
    <row r="4" spans="1:9" ht="18">
      <c r="A4" s="17"/>
    </row>
    <row r="5" spans="1:9">
      <c r="A5" s="2"/>
      <c r="E5" s="76" t="s">
        <v>80</v>
      </c>
      <c r="F5" s="77"/>
      <c r="H5" s="76" t="s">
        <v>82</v>
      </c>
      <c r="I5" s="77"/>
    </row>
    <row r="6" spans="1:9">
      <c r="A6" s="2"/>
      <c r="C6" s="8" t="s">
        <v>67</v>
      </c>
      <c r="E6" s="73" t="s">
        <v>71</v>
      </c>
      <c r="F6" s="73" t="s">
        <v>70</v>
      </c>
      <c r="H6" s="73" t="s">
        <v>71</v>
      </c>
      <c r="I6" s="73" t="s">
        <v>70</v>
      </c>
    </row>
    <row r="7" spans="1:9">
      <c r="A7" s="2"/>
      <c r="C7" s="8" t="s">
        <v>68</v>
      </c>
      <c r="E7" s="74" t="s">
        <v>81</v>
      </c>
      <c r="F7" s="74" t="s">
        <v>71</v>
      </c>
      <c r="H7" s="74" t="s">
        <v>81</v>
      </c>
      <c r="I7" s="74" t="s">
        <v>71</v>
      </c>
    </row>
    <row r="8" spans="1:9" ht="13.5">
      <c r="A8" s="43" t="s">
        <v>7</v>
      </c>
    </row>
    <row r="9" spans="1:9">
      <c r="A9" s="2">
        <v>37347</v>
      </c>
      <c r="C9" s="55">
        <v>253.6</v>
      </c>
      <c r="E9" s="75">
        <v>3375</v>
      </c>
      <c r="F9" s="62">
        <f t="shared" ref="F9:F17" si="0">ABS(E9*C9)</f>
        <v>855900</v>
      </c>
      <c r="H9" s="75">
        <v>2500</v>
      </c>
      <c r="I9" s="62">
        <f>ABS(H9*C9)</f>
        <v>634000</v>
      </c>
    </row>
    <row r="10" spans="1:9">
      <c r="A10" s="2">
        <v>37377</v>
      </c>
      <c r="C10" s="55">
        <v>329</v>
      </c>
      <c r="E10" s="75">
        <v>3375</v>
      </c>
      <c r="F10" s="62">
        <f t="shared" si="0"/>
        <v>1110375</v>
      </c>
      <c r="H10" s="75">
        <v>2500</v>
      </c>
      <c r="I10" s="62">
        <f t="shared" ref="I10:I17" si="1">ABS(H10*C10)</f>
        <v>822500</v>
      </c>
    </row>
    <row r="11" spans="1:9">
      <c r="A11" s="2">
        <v>37408</v>
      </c>
      <c r="C11" s="55">
        <v>299.39999999999998</v>
      </c>
      <c r="E11" s="75">
        <v>2700</v>
      </c>
      <c r="F11" s="62">
        <f t="shared" si="0"/>
        <v>808379.99999999988</v>
      </c>
      <c r="H11" s="75">
        <v>2000</v>
      </c>
      <c r="I11" s="62">
        <f t="shared" si="1"/>
        <v>598800</v>
      </c>
    </row>
    <row r="12" spans="1:9">
      <c r="A12" s="2">
        <v>37438</v>
      </c>
      <c r="C12" s="55">
        <v>344.2</v>
      </c>
      <c r="E12" s="75">
        <v>2700</v>
      </c>
      <c r="F12" s="62">
        <f t="shared" si="0"/>
        <v>929340</v>
      </c>
      <c r="H12" s="75">
        <v>2000</v>
      </c>
      <c r="I12" s="62">
        <f t="shared" si="1"/>
        <v>688400</v>
      </c>
    </row>
    <row r="13" spans="1:9">
      <c r="A13" s="2">
        <v>37469</v>
      </c>
      <c r="C13" s="55">
        <v>354.1</v>
      </c>
      <c r="E13" s="75">
        <v>2700</v>
      </c>
      <c r="F13" s="62">
        <f t="shared" si="0"/>
        <v>956070.00000000012</v>
      </c>
      <c r="H13" s="75">
        <v>2000</v>
      </c>
      <c r="I13" s="62">
        <f t="shared" si="1"/>
        <v>708200</v>
      </c>
    </row>
    <row r="14" spans="1:9">
      <c r="A14" s="2">
        <v>37500</v>
      </c>
      <c r="C14" s="55">
        <v>342.4</v>
      </c>
      <c r="E14" s="75">
        <v>2700</v>
      </c>
      <c r="F14" s="62">
        <f t="shared" si="0"/>
        <v>924479.99999999988</v>
      </c>
      <c r="H14" s="75">
        <v>2000</v>
      </c>
      <c r="I14" s="62">
        <f t="shared" si="1"/>
        <v>684800</v>
      </c>
    </row>
    <row r="15" spans="1:9">
      <c r="A15" s="2">
        <v>37530</v>
      </c>
      <c r="C15" s="55">
        <v>326.89999999999998</v>
      </c>
      <c r="E15" s="75">
        <v>2025</v>
      </c>
      <c r="F15" s="62">
        <f t="shared" si="0"/>
        <v>661972.5</v>
      </c>
      <c r="H15" s="75">
        <v>1500</v>
      </c>
      <c r="I15" s="62">
        <f t="shared" si="1"/>
        <v>490349.99999999994</v>
      </c>
    </row>
    <row r="16" spans="1:9">
      <c r="A16" s="2">
        <v>37561</v>
      </c>
      <c r="C16" s="55">
        <v>329.3</v>
      </c>
      <c r="E16" s="75">
        <v>2025</v>
      </c>
      <c r="F16" s="62">
        <f t="shared" si="0"/>
        <v>666832.5</v>
      </c>
      <c r="H16" s="75">
        <v>1500</v>
      </c>
      <c r="I16" s="62">
        <f t="shared" si="1"/>
        <v>493950</v>
      </c>
    </row>
    <row r="17" spans="1:9">
      <c r="A17" s="2">
        <v>37591</v>
      </c>
      <c r="C17" s="55">
        <v>348.5</v>
      </c>
      <c r="E17" s="75">
        <v>2025</v>
      </c>
      <c r="F17" s="62">
        <f t="shared" si="0"/>
        <v>705712.5</v>
      </c>
      <c r="H17" s="75">
        <v>1500</v>
      </c>
      <c r="I17" s="62">
        <f t="shared" si="1"/>
        <v>522750</v>
      </c>
    </row>
    <row r="18" spans="1:9">
      <c r="A18" s="2"/>
      <c r="C18" s="55"/>
      <c r="E18" s="75"/>
      <c r="F18" s="66" t="s">
        <v>37</v>
      </c>
      <c r="H18" s="75"/>
      <c r="I18" s="66" t="s">
        <v>37</v>
      </c>
    </row>
    <row r="19" spans="1:9" ht="15.75">
      <c r="A19" s="13" t="s">
        <v>69</v>
      </c>
      <c r="C19" s="55">
        <f>SUM(C9:C17)</f>
        <v>2927.4000000000005</v>
      </c>
      <c r="E19" s="75"/>
      <c r="F19" s="67">
        <f>SUM(F9:F18)</f>
        <v>7619062.5</v>
      </c>
      <c r="H19" s="75"/>
      <c r="I19" s="67">
        <f>SUM(I9:I18)</f>
        <v>5643750</v>
      </c>
    </row>
    <row r="20" spans="1:9" ht="15">
      <c r="A20" s="2"/>
      <c r="C20" s="55"/>
      <c r="E20" s="75"/>
      <c r="F20" s="68" t="s">
        <v>37</v>
      </c>
      <c r="H20" s="75"/>
      <c r="I20" s="68" t="s">
        <v>37</v>
      </c>
    </row>
    <row r="21" spans="1:9" ht="15" hidden="1">
      <c r="A21" s="2">
        <v>37622</v>
      </c>
      <c r="C21" s="55"/>
      <c r="E21" s="75"/>
      <c r="F21" s="69">
        <f t="shared" ref="F21:F32" si="2">+E21*C21</f>
        <v>0</v>
      </c>
      <c r="H21" s="75"/>
      <c r="I21" s="69">
        <f t="shared" ref="I21:I32" si="3">+H21*F21</f>
        <v>0</v>
      </c>
    </row>
    <row r="22" spans="1:9" ht="15" hidden="1">
      <c r="A22" s="2">
        <v>37653</v>
      </c>
      <c r="C22" s="55"/>
      <c r="E22" s="75"/>
      <c r="F22" s="69">
        <f t="shared" si="2"/>
        <v>0</v>
      </c>
      <c r="H22" s="75"/>
      <c r="I22" s="69">
        <f t="shared" si="3"/>
        <v>0</v>
      </c>
    </row>
    <row r="23" spans="1:9" ht="15" hidden="1">
      <c r="A23" s="2">
        <v>37681</v>
      </c>
      <c r="C23" s="55"/>
      <c r="E23" s="75"/>
      <c r="F23" s="69">
        <f t="shared" si="2"/>
        <v>0</v>
      </c>
      <c r="H23" s="75"/>
      <c r="I23" s="69">
        <f t="shared" si="3"/>
        <v>0</v>
      </c>
    </row>
    <row r="24" spans="1:9" ht="15" hidden="1">
      <c r="A24" s="2">
        <v>37712</v>
      </c>
      <c r="C24" s="55"/>
      <c r="E24" s="75"/>
      <c r="F24" s="69">
        <f t="shared" si="2"/>
        <v>0</v>
      </c>
      <c r="H24" s="75"/>
      <c r="I24" s="69">
        <f t="shared" si="3"/>
        <v>0</v>
      </c>
    </row>
    <row r="25" spans="1:9" ht="15" hidden="1">
      <c r="A25" s="2">
        <v>37742</v>
      </c>
      <c r="C25" s="55"/>
      <c r="E25" s="75"/>
      <c r="F25" s="69">
        <f t="shared" si="2"/>
        <v>0</v>
      </c>
      <c r="H25" s="75"/>
      <c r="I25" s="69">
        <f t="shared" si="3"/>
        <v>0</v>
      </c>
    </row>
    <row r="26" spans="1:9" ht="15" hidden="1">
      <c r="A26" s="2">
        <v>37773</v>
      </c>
      <c r="C26" s="55"/>
      <c r="E26" s="75"/>
      <c r="F26" s="69">
        <f t="shared" si="2"/>
        <v>0</v>
      </c>
      <c r="H26" s="75"/>
      <c r="I26" s="69">
        <f t="shared" si="3"/>
        <v>0</v>
      </c>
    </row>
    <row r="27" spans="1:9" ht="15" hidden="1">
      <c r="A27" s="2">
        <v>37803</v>
      </c>
      <c r="C27" s="55"/>
      <c r="E27" s="75"/>
      <c r="F27" s="69">
        <f t="shared" si="2"/>
        <v>0</v>
      </c>
      <c r="H27" s="75"/>
      <c r="I27" s="69">
        <f t="shared" si="3"/>
        <v>0</v>
      </c>
    </row>
    <row r="28" spans="1:9" ht="15" hidden="1">
      <c r="A28" s="2">
        <v>37834</v>
      </c>
      <c r="C28" s="55"/>
      <c r="E28" s="75"/>
      <c r="F28" s="69">
        <f t="shared" si="2"/>
        <v>0</v>
      </c>
      <c r="H28" s="75"/>
      <c r="I28" s="69">
        <f t="shared" si="3"/>
        <v>0</v>
      </c>
    </row>
    <row r="29" spans="1:9" ht="15" hidden="1">
      <c r="A29" s="2">
        <v>37865</v>
      </c>
      <c r="C29" s="55"/>
      <c r="E29" s="75"/>
      <c r="F29" s="69">
        <f t="shared" si="2"/>
        <v>0</v>
      </c>
      <c r="H29" s="75"/>
      <c r="I29" s="69">
        <f t="shared" si="3"/>
        <v>0</v>
      </c>
    </row>
    <row r="30" spans="1:9" ht="15" hidden="1">
      <c r="A30" s="2">
        <v>37895</v>
      </c>
      <c r="C30" s="55"/>
      <c r="E30" s="75"/>
      <c r="F30" s="69">
        <f t="shared" si="2"/>
        <v>0</v>
      </c>
      <c r="H30" s="75"/>
      <c r="I30" s="69">
        <f t="shared" si="3"/>
        <v>0</v>
      </c>
    </row>
    <row r="31" spans="1:9" ht="15" hidden="1">
      <c r="A31" s="2">
        <v>37926</v>
      </c>
      <c r="C31" s="55"/>
      <c r="E31" s="75"/>
      <c r="F31" s="69">
        <f t="shared" si="2"/>
        <v>0</v>
      </c>
      <c r="H31" s="75"/>
      <c r="I31" s="69">
        <f t="shared" si="3"/>
        <v>0</v>
      </c>
    </row>
    <row r="32" spans="1:9" ht="15" hidden="1">
      <c r="A32" s="2">
        <v>37956</v>
      </c>
      <c r="C32" s="55"/>
      <c r="E32" s="75"/>
      <c r="F32" s="69">
        <f t="shared" si="2"/>
        <v>0</v>
      </c>
      <c r="H32" s="75"/>
      <c r="I32" s="69">
        <f t="shared" si="3"/>
        <v>0</v>
      </c>
    </row>
    <row r="33" spans="1:9" ht="15.75">
      <c r="A33" s="13" t="s">
        <v>60</v>
      </c>
      <c r="C33" s="55">
        <v>2115</v>
      </c>
      <c r="E33" s="75">
        <v>2025</v>
      </c>
      <c r="F33" s="67">
        <f>ABS(E33*C33)</f>
        <v>4282875</v>
      </c>
      <c r="H33" s="75">
        <v>1500</v>
      </c>
      <c r="I33" s="67">
        <f>ABS(H33*C33)</f>
        <v>3172500</v>
      </c>
    </row>
    <row r="34" spans="1:9" ht="15">
      <c r="A34" s="11"/>
      <c r="C34" s="65" t="s">
        <v>37</v>
      </c>
      <c r="E34" s="75"/>
      <c r="F34" s="68" t="s">
        <v>37</v>
      </c>
      <c r="H34" s="75"/>
      <c r="I34" s="68" t="s">
        <v>37</v>
      </c>
    </row>
    <row r="35" spans="1:9" ht="15.75">
      <c r="A35" s="11" t="s">
        <v>73</v>
      </c>
      <c r="C35" s="55">
        <v>2616.1999999999998</v>
      </c>
      <c r="E35" s="75">
        <v>2025</v>
      </c>
      <c r="F35" s="67">
        <f>ABS(E35*C35)</f>
        <v>5297805</v>
      </c>
      <c r="H35" s="75">
        <v>1500</v>
      </c>
      <c r="I35" s="67">
        <f>ABS(H35*C35)</f>
        <v>3924299.9999999995</v>
      </c>
    </row>
    <row r="36" spans="1:9" ht="13.5" thickBot="1">
      <c r="A36" s="2"/>
      <c r="C36" s="47" t="s">
        <v>37</v>
      </c>
      <c r="F36" s="66" t="s">
        <v>37</v>
      </c>
      <c r="I36" s="66" t="s">
        <v>37</v>
      </c>
    </row>
    <row r="37" spans="1:9" ht="16.5" thickBot="1">
      <c r="A37" s="11" t="s">
        <v>0</v>
      </c>
      <c r="B37" s="49"/>
      <c r="C37" s="50">
        <f>SUM(C19:C35)</f>
        <v>7658.6</v>
      </c>
      <c r="F37" s="70">
        <f>+F35+F33+F19</f>
        <v>17199742.5</v>
      </c>
      <c r="I37" s="70">
        <f>+I35+I33+I19</f>
        <v>12740550</v>
      </c>
    </row>
    <row r="38" spans="1:9">
      <c r="A38" s="2"/>
      <c r="B38" s="44"/>
    </row>
    <row r="39" spans="1:9">
      <c r="A39" s="2"/>
      <c r="B39" s="44"/>
    </row>
    <row r="40" spans="1:9">
      <c r="A40" s="2"/>
      <c r="B40" s="44"/>
    </row>
    <row r="41" spans="1:9">
      <c r="A41" s="2"/>
      <c r="B41" s="44"/>
    </row>
    <row r="42" spans="1:9">
      <c r="A42" s="2"/>
      <c r="B42" s="44"/>
    </row>
    <row r="43" spans="1:9">
      <c r="A43" s="2"/>
      <c r="B43" s="44"/>
    </row>
    <row r="44" spans="1:9">
      <c r="A44" s="2"/>
      <c r="B44" s="44"/>
    </row>
    <row r="45" spans="1:9">
      <c r="A45" s="2"/>
      <c r="B45" s="44"/>
    </row>
    <row r="46" spans="1:9">
      <c r="A46" s="2"/>
      <c r="B46" s="44"/>
    </row>
    <row r="47" spans="1:9">
      <c r="A47" s="2"/>
      <c r="B47" s="44"/>
    </row>
    <row r="48" spans="1:9">
      <c r="A48" s="2"/>
      <c r="B48" s="44"/>
    </row>
    <row r="49" spans="1:2">
      <c r="A49" s="2"/>
      <c r="B49" s="44"/>
    </row>
    <row r="50" spans="1:2">
      <c r="A50" s="2"/>
      <c r="B50" s="44"/>
    </row>
    <row r="51" spans="1:2">
      <c r="A51" s="2"/>
      <c r="B51" s="44"/>
    </row>
    <row r="52" spans="1:2">
      <c r="A52" s="2"/>
      <c r="B52" s="44"/>
    </row>
    <row r="53" spans="1:2">
      <c r="A53" s="2"/>
      <c r="B53" s="44"/>
    </row>
    <row r="54" spans="1:2">
      <c r="A54" s="2"/>
      <c r="B54" s="44"/>
    </row>
    <row r="55" spans="1:2">
      <c r="A55" s="2"/>
      <c r="B55" s="44"/>
    </row>
    <row r="56" spans="1:2">
      <c r="A56" s="2"/>
      <c r="B56" s="44"/>
    </row>
    <row r="57" spans="1:2">
      <c r="A57" s="2"/>
      <c r="B57" s="44"/>
    </row>
    <row r="58" spans="1:2">
      <c r="A58" s="2"/>
      <c r="B58" s="44"/>
    </row>
    <row r="59" spans="1:2">
      <c r="A59" s="2"/>
      <c r="B59" s="44"/>
    </row>
    <row r="60" spans="1:2">
      <c r="A60" s="2"/>
      <c r="B60" s="44"/>
    </row>
    <row r="61" spans="1:2">
      <c r="A61" s="2"/>
      <c r="B61" s="44"/>
    </row>
    <row r="62" spans="1:2">
      <c r="A62" s="2"/>
      <c r="B62" s="44"/>
    </row>
    <row r="63" spans="1:2">
      <c r="A63" s="2"/>
      <c r="B63" s="44"/>
    </row>
    <row r="64" spans="1:2">
      <c r="A64" s="2"/>
      <c r="B64" s="44"/>
    </row>
    <row r="65" spans="1:2">
      <c r="A65" s="2"/>
      <c r="B65" s="44"/>
    </row>
    <row r="66" spans="1:2">
      <c r="A66" s="2"/>
      <c r="B66" s="44"/>
    </row>
    <row r="67" spans="1:2">
      <c r="A67" s="2"/>
      <c r="B67" s="44"/>
    </row>
    <row r="68" spans="1:2">
      <c r="A68" s="2"/>
      <c r="B68" s="44"/>
    </row>
    <row r="69" spans="1:2">
      <c r="A69" s="2"/>
      <c r="B69" s="44"/>
    </row>
    <row r="70" spans="1:2">
      <c r="A70" s="2"/>
      <c r="B70" s="44"/>
    </row>
    <row r="71" spans="1:2">
      <c r="A71" s="2"/>
      <c r="B71" s="44"/>
    </row>
    <row r="72" spans="1:2">
      <c r="A72" s="2"/>
      <c r="B72" s="44"/>
    </row>
    <row r="73" spans="1:2">
      <c r="A73" s="2"/>
      <c r="B73" s="44"/>
    </row>
    <row r="74" spans="1:2">
      <c r="A74" s="2"/>
      <c r="B74" s="44"/>
    </row>
    <row r="75" spans="1:2">
      <c r="A75" s="2"/>
      <c r="B75" s="44"/>
    </row>
    <row r="76" spans="1:2">
      <c r="A76" s="2"/>
      <c r="B76" s="44"/>
    </row>
    <row r="77" spans="1:2">
      <c r="A77" s="2"/>
      <c r="B77" s="44"/>
    </row>
    <row r="78" spans="1:2">
      <c r="A78" s="2"/>
      <c r="B78" s="44"/>
    </row>
    <row r="79" spans="1:2">
      <c r="A79" s="2"/>
      <c r="B79" s="44"/>
    </row>
    <row r="80" spans="1:2">
      <c r="A80" s="2"/>
      <c r="B80" s="44"/>
    </row>
    <row r="81" spans="1:2">
      <c r="A81" s="2"/>
      <c r="B81" s="44"/>
    </row>
    <row r="82" spans="1:2">
      <c r="A82" s="2"/>
      <c r="B82" s="44"/>
    </row>
    <row r="83" spans="1:2">
      <c r="A83" s="2"/>
      <c r="B83" s="44"/>
    </row>
    <row r="84" spans="1:2">
      <c r="A84" s="2"/>
      <c r="B84" s="44"/>
    </row>
    <row r="85" spans="1:2">
      <c r="A85" s="2"/>
      <c r="B85" s="44"/>
    </row>
    <row r="86" spans="1:2">
      <c r="A86" s="2"/>
      <c r="B86" s="44"/>
    </row>
    <row r="87" spans="1:2">
      <c r="A87" s="2"/>
      <c r="B87" s="44"/>
    </row>
    <row r="88" spans="1:2">
      <c r="A88" s="2"/>
      <c r="B88" s="44"/>
    </row>
    <row r="89" spans="1:2">
      <c r="A89" s="2"/>
      <c r="B89" s="44"/>
    </row>
    <row r="90" spans="1:2">
      <c r="A90" s="2"/>
      <c r="B90" s="44"/>
    </row>
    <row r="91" spans="1:2">
      <c r="A91" s="2"/>
      <c r="B91" s="44"/>
    </row>
    <row r="92" spans="1:2">
      <c r="A92" s="2"/>
      <c r="B92" s="44"/>
    </row>
    <row r="93" spans="1:2">
      <c r="A93" s="2"/>
      <c r="B93" s="44"/>
    </row>
    <row r="94" spans="1:2">
      <c r="A94" s="2"/>
      <c r="B94" s="44"/>
    </row>
    <row r="95" spans="1:2">
      <c r="A95" s="2"/>
      <c r="B95" s="44"/>
    </row>
    <row r="96" spans="1:2">
      <c r="A96" s="2"/>
      <c r="B96" s="44"/>
    </row>
    <row r="97" spans="1:2">
      <c r="A97" s="2"/>
      <c r="B97" s="44"/>
    </row>
    <row r="98" spans="1:2">
      <c r="A98" s="2"/>
      <c r="B98" s="44"/>
    </row>
    <row r="99" spans="1:2">
      <c r="A99" s="2"/>
      <c r="B99" s="44"/>
    </row>
    <row r="100" spans="1:2">
      <c r="A100" s="2"/>
      <c r="B100" s="44"/>
    </row>
    <row r="101" spans="1:2">
      <c r="A101" s="2"/>
      <c r="B101" s="44"/>
    </row>
    <row r="102" spans="1:2">
      <c r="A102" s="2"/>
      <c r="B102" s="44"/>
    </row>
    <row r="103" spans="1:2">
      <c r="A103" s="2"/>
      <c r="B103" s="44"/>
    </row>
    <row r="104" spans="1:2">
      <c r="A104" s="2"/>
      <c r="B104" s="44"/>
    </row>
    <row r="105" spans="1:2">
      <c r="A105" s="2"/>
      <c r="B105" s="44"/>
    </row>
    <row r="106" spans="1:2">
      <c r="A106" s="2"/>
      <c r="B106" s="44"/>
    </row>
    <row r="107" spans="1:2">
      <c r="A107" s="2"/>
      <c r="B107" s="44"/>
    </row>
    <row r="108" spans="1:2">
      <c r="A108" s="2"/>
      <c r="B108" s="44"/>
    </row>
    <row r="109" spans="1:2">
      <c r="A109" s="2"/>
      <c r="B109" s="44"/>
    </row>
    <row r="110" spans="1:2">
      <c r="A110" s="2"/>
      <c r="B110" s="44"/>
    </row>
    <row r="111" spans="1:2">
      <c r="A111" s="2"/>
      <c r="B111" s="44"/>
    </row>
    <row r="112" spans="1:2">
      <c r="A112" s="2"/>
      <c r="B112" s="44"/>
    </row>
    <row r="113" spans="1:2">
      <c r="A113" s="2"/>
      <c r="B113" s="44"/>
    </row>
    <row r="114" spans="1:2">
      <c r="A114" s="2"/>
      <c r="B114" s="44"/>
    </row>
    <row r="115" spans="1:2">
      <c r="A115" s="2"/>
      <c r="B115" s="44"/>
    </row>
    <row r="116" spans="1:2">
      <c r="A116" s="2"/>
      <c r="B116" s="44"/>
    </row>
    <row r="117" spans="1:2">
      <c r="A117" s="2"/>
      <c r="B117" s="44"/>
    </row>
    <row r="118" spans="1:2">
      <c r="A118" s="2"/>
      <c r="B118" s="44"/>
    </row>
    <row r="119" spans="1:2">
      <c r="A119" s="2"/>
      <c r="B119" s="44"/>
    </row>
    <row r="120" spans="1:2">
      <c r="A120" s="2"/>
      <c r="B120" s="44"/>
    </row>
    <row r="121" spans="1:2">
      <c r="A121" s="2"/>
      <c r="B121" s="44"/>
    </row>
    <row r="122" spans="1:2">
      <c r="A122" s="2"/>
      <c r="B122" s="44"/>
    </row>
    <row r="123" spans="1:2">
      <c r="A123" s="2"/>
      <c r="B123" s="44"/>
    </row>
    <row r="124" spans="1:2">
      <c r="A124" s="2"/>
      <c r="B124" s="44"/>
    </row>
    <row r="125" spans="1:2">
      <c r="A125" s="2"/>
      <c r="B125" s="44"/>
    </row>
    <row r="126" spans="1:2">
      <c r="A126" s="2"/>
      <c r="B126" s="44"/>
    </row>
    <row r="127" spans="1:2">
      <c r="A127" s="2"/>
      <c r="B127" s="44"/>
    </row>
    <row r="128" spans="1:2">
      <c r="A128" s="2"/>
      <c r="B128" s="44"/>
    </row>
    <row r="129" spans="1:2">
      <c r="A129" s="2"/>
      <c r="B129" s="44"/>
    </row>
    <row r="130" spans="1:2">
      <c r="A130" s="2"/>
      <c r="B130" s="44"/>
    </row>
    <row r="131" spans="1:2">
      <c r="A131" s="2"/>
      <c r="B131" s="44"/>
    </row>
    <row r="132" spans="1:2">
      <c r="A132" s="2"/>
      <c r="B132" s="44"/>
    </row>
    <row r="133" spans="1:2">
      <c r="A133" s="2"/>
      <c r="B133" s="44"/>
    </row>
    <row r="134" spans="1:2">
      <c r="A134" s="2"/>
      <c r="B134" s="44"/>
    </row>
    <row r="135" spans="1:2">
      <c r="A135" s="2"/>
      <c r="B135" s="44"/>
    </row>
    <row r="136" spans="1:2">
      <c r="A136" s="2"/>
      <c r="B136" s="44"/>
    </row>
    <row r="137" spans="1:2">
      <c r="A137" s="2"/>
      <c r="B137" s="44"/>
    </row>
    <row r="138" spans="1:2">
      <c r="A138" s="2"/>
      <c r="B138" s="44"/>
    </row>
    <row r="139" spans="1:2">
      <c r="A139" s="2"/>
      <c r="B139" s="44"/>
    </row>
    <row r="140" spans="1:2">
      <c r="A140" s="2"/>
      <c r="B140" s="44"/>
    </row>
    <row r="141" spans="1:2">
      <c r="A141" s="2"/>
      <c r="B141" s="44"/>
    </row>
    <row r="142" spans="1:2">
      <c r="A142" s="2"/>
      <c r="B142" s="44"/>
    </row>
    <row r="143" spans="1:2">
      <c r="A143" s="2"/>
      <c r="B143" s="44"/>
    </row>
    <row r="144" spans="1:2">
      <c r="A144" s="2"/>
      <c r="B144" s="44"/>
    </row>
    <row r="145" spans="1:2">
      <c r="A145" s="2"/>
      <c r="B145" s="44"/>
    </row>
    <row r="146" spans="1:2">
      <c r="A146" s="2"/>
      <c r="B146" s="44"/>
    </row>
    <row r="147" spans="1:2">
      <c r="A147" s="2"/>
      <c r="B147" s="44"/>
    </row>
    <row r="148" spans="1:2">
      <c r="A148" s="2"/>
      <c r="B148" s="44"/>
    </row>
    <row r="149" spans="1:2">
      <c r="A149" s="2"/>
      <c r="B149" s="44"/>
    </row>
    <row r="150" spans="1:2">
      <c r="A150" s="2"/>
      <c r="B150" s="44"/>
    </row>
    <row r="151" spans="1:2">
      <c r="A151" s="2"/>
      <c r="B151" s="44"/>
    </row>
    <row r="152" spans="1:2">
      <c r="A152" s="2"/>
      <c r="B152" s="44"/>
    </row>
    <row r="153" spans="1:2">
      <c r="A153" s="2"/>
      <c r="B153" s="44"/>
    </row>
    <row r="154" spans="1:2">
      <c r="A154" s="2"/>
      <c r="B154" s="44"/>
    </row>
    <row r="155" spans="1:2">
      <c r="A155" s="2"/>
      <c r="B155" s="44"/>
    </row>
    <row r="156" spans="1:2">
      <c r="A156" s="2"/>
      <c r="B156" s="44"/>
    </row>
    <row r="157" spans="1:2">
      <c r="A157" s="2"/>
      <c r="B157" s="44"/>
    </row>
    <row r="158" spans="1:2">
      <c r="A158" s="2"/>
      <c r="B158" s="44"/>
    </row>
    <row r="159" spans="1:2">
      <c r="A159" s="2"/>
      <c r="B159" s="44"/>
    </row>
    <row r="160" spans="1:2">
      <c r="A160" s="2"/>
      <c r="B160" s="44"/>
    </row>
    <row r="161" spans="1:2">
      <c r="A161" s="2"/>
      <c r="B161" s="44"/>
    </row>
    <row r="162" spans="1:2">
      <c r="A162" s="2"/>
      <c r="B162" s="44"/>
    </row>
    <row r="163" spans="1:2">
      <c r="A163" s="2"/>
      <c r="B163" s="44"/>
    </row>
    <row r="164" spans="1:2">
      <c r="A164" s="2"/>
      <c r="B164" s="44"/>
    </row>
    <row r="165" spans="1:2">
      <c r="A165" s="2"/>
      <c r="B165" s="44"/>
    </row>
    <row r="166" spans="1:2">
      <c r="A166" s="2"/>
      <c r="B166" s="44"/>
    </row>
    <row r="167" spans="1:2">
      <c r="A167" s="2"/>
      <c r="B167" s="44"/>
    </row>
    <row r="168" spans="1:2">
      <c r="A168" s="2"/>
      <c r="B168" s="44"/>
    </row>
    <row r="169" spans="1:2">
      <c r="A169" s="2"/>
      <c r="B169" s="44"/>
    </row>
    <row r="170" spans="1:2">
      <c r="A170" s="2"/>
      <c r="B170" s="44"/>
    </row>
    <row r="171" spans="1:2">
      <c r="A171" s="2"/>
      <c r="B171" s="44"/>
    </row>
    <row r="172" spans="1:2">
      <c r="A172" s="2"/>
      <c r="B172" s="44"/>
    </row>
    <row r="173" spans="1:2">
      <c r="A173" s="2"/>
      <c r="B173" s="44"/>
    </row>
    <row r="174" spans="1:2">
      <c r="A174" s="2"/>
      <c r="B174" s="44"/>
    </row>
    <row r="175" spans="1:2">
      <c r="A175" s="2"/>
      <c r="B175" s="44"/>
    </row>
    <row r="176" spans="1:2">
      <c r="A176" s="2"/>
      <c r="B176" s="44"/>
    </row>
    <row r="177" spans="1:2">
      <c r="A177" s="2"/>
      <c r="B177" s="44"/>
    </row>
    <row r="178" spans="1:2">
      <c r="A178" s="2"/>
      <c r="B178" s="44"/>
    </row>
    <row r="179" spans="1:2">
      <c r="A179" s="2"/>
      <c r="B179" s="44"/>
    </row>
    <row r="180" spans="1:2">
      <c r="A180" s="2"/>
      <c r="B180" s="44"/>
    </row>
    <row r="181" spans="1:2">
      <c r="A181" s="2"/>
      <c r="B181" s="44"/>
    </row>
    <row r="182" spans="1:2">
      <c r="A182" s="2"/>
      <c r="B182" s="44"/>
    </row>
    <row r="183" spans="1:2">
      <c r="A183" s="11"/>
      <c r="B183" s="45"/>
    </row>
  </sheetData>
  <mergeCells count="2">
    <mergeCell ref="E5:F5"/>
    <mergeCell ref="H5:I5"/>
  </mergeCells>
  <phoneticPr fontId="0" type="noConversion"/>
  <pageMargins left="0.75" right="0.75" top="1" bottom="1" header="0.5" footer="0.5"/>
  <pageSetup orientation="landscape" r:id="rId1"/>
  <headerFooter alignWithMargins="0">
    <oddFooter>&amp;L&amp;F,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3"/>
  <sheetViews>
    <sheetView tabSelected="1" workbookViewId="0">
      <selection activeCell="I37" sqref="I37"/>
    </sheetView>
  </sheetViews>
  <sheetFormatPr defaultRowHeight="12.75"/>
  <cols>
    <col min="1" max="1" width="17.5703125" customWidth="1"/>
    <col min="2" max="2" width="15" hidden="1" customWidth="1"/>
    <col min="3" max="3" width="4.7109375" customWidth="1"/>
    <col min="4" max="4" width="19.140625" customWidth="1"/>
    <col min="5" max="5" width="4.7109375" customWidth="1"/>
    <col min="6" max="6" width="10.7109375" customWidth="1"/>
    <col min="7" max="7" width="14.7109375" customWidth="1"/>
    <col min="8" max="8" width="2.7109375" customWidth="1"/>
    <col min="9" max="9" width="10.7109375" customWidth="1"/>
    <col min="10" max="10" width="14.7109375" customWidth="1"/>
  </cols>
  <sheetData>
    <row r="1" spans="1:10" ht="18">
      <c r="A1" s="17" t="s">
        <v>27</v>
      </c>
    </row>
    <row r="2" spans="1:10" ht="18">
      <c r="A2" s="17" t="s">
        <v>66</v>
      </c>
    </row>
    <row r="3" spans="1:10" ht="18">
      <c r="A3" s="17" t="s">
        <v>23</v>
      </c>
    </row>
    <row r="4" spans="1:10" ht="18">
      <c r="A4" s="17"/>
    </row>
    <row r="5" spans="1:10">
      <c r="A5" s="2"/>
      <c r="F5" s="76" t="s">
        <v>80</v>
      </c>
      <c r="G5" s="77"/>
      <c r="I5" s="76" t="s">
        <v>82</v>
      </c>
      <c r="J5" s="77"/>
    </row>
    <row r="6" spans="1:10">
      <c r="A6" s="2"/>
      <c r="D6" s="8" t="s">
        <v>67</v>
      </c>
      <c r="F6" s="73" t="s">
        <v>71</v>
      </c>
      <c r="G6" s="73" t="s">
        <v>70</v>
      </c>
      <c r="I6" s="73" t="s">
        <v>71</v>
      </c>
      <c r="J6" s="73" t="s">
        <v>70</v>
      </c>
    </row>
    <row r="7" spans="1:10">
      <c r="A7" s="2"/>
      <c r="B7" s="16" t="s">
        <v>65</v>
      </c>
      <c r="D7" s="8" t="s">
        <v>68</v>
      </c>
      <c r="F7" s="74" t="s">
        <v>81</v>
      </c>
      <c r="G7" s="74" t="s">
        <v>71</v>
      </c>
      <c r="I7" s="74" t="s">
        <v>81</v>
      </c>
      <c r="J7" s="74" t="s">
        <v>71</v>
      </c>
    </row>
    <row r="8" spans="1:10" ht="13.5">
      <c r="A8" s="43" t="s">
        <v>7</v>
      </c>
    </row>
    <row r="9" spans="1:10">
      <c r="A9" s="2">
        <v>37347</v>
      </c>
      <c r="B9" s="44">
        <v>-2322903.6771989996</v>
      </c>
      <c r="D9" s="55">
        <f>+B9/10000</f>
        <v>-232.29036771989996</v>
      </c>
      <c r="F9" s="75">
        <v>3375</v>
      </c>
      <c r="G9" s="62">
        <f t="shared" ref="G9:G17" si="0">ABS(F9*D9)</f>
        <v>783979.99105466239</v>
      </c>
      <c r="I9" s="75">
        <v>2500</v>
      </c>
      <c r="J9" s="62">
        <f>ABS(I9*D9)</f>
        <v>580725.91929974989</v>
      </c>
    </row>
    <row r="10" spans="1:10">
      <c r="A10" s="2">
        <v>37377</v>
      </c>
      <c r="B10" s="44">
        <v>-1596298.0364600001</v>
      </c>
      <c r="D10" s="55">
        <f>+B10/10000</f>
        <v>-159.629803646</v>
      </c>
      <c r="F10" s="75">
        <v>3375</v>
      </c>
      <c r="G10" s="62">
        <f t="shared" si="0"/>
        <v>538750.58730525</v>
      </c>
      <c r="I10" s="75">
        <v>2500</v>
      </c>
      <c r="J10" s="62">
        <f t="shared" ref="J10:J17" si="1">ABS(I10*D10)</f>
        <v>399074.50911500002</v>
      </c>
    </row>
    <row r="11" spans="1:10">
      <c r="A11" s="2">
        <v>37408</v>
      </c>
      <c r="B11" s="44">
        <v>-1052730.7221439998</v>
      </c>
      <c r="D11" s="55">
        <f>+B11/10000</f>
        <v>-105.27307221439997</v>
      </c>
      <c r="F11" s="75">
        <v>2700</v>
      </c>
      <c r="G11" s="62">
        <f t="shared" si="0"/>
        <v>284237.29497887992</v>
      </c>
      <c r="I11" s="75">
        <v>2000</v>
      </c>
      <c r="J11" s="62">
        <f t="shared" si="1"/>
        <v>210546.14442879995</v>
      </c>
    </row>
    <row r="12" spans="1:10">
      <c r="A12" s="2">
        <v>37438</v>
      </c>
      <c r="B12" s="44">
        <v>-898532.67018800008</v>
      </c>
      <c r="D12" s="55">
        <f t="shared" ref="D12:D17" si="2">+B12/10000</f>
        <v>-89.853267018800011</v>
      </c>
      <c r="F12" s="75">
        <v>2700</v>
      </c>
      <c r="G12" s="62">
        <f t="shared" si="0"/>
        <v>242603.82095076004</v>
      </c>
      <c r="I12" s="75">
        <v>2000</v>
      </c>
      <c r="J12" s="62">
        <f t="shared" si="1"/>
        <v>179706.53403760001</v>
      </c>
    </row>
    <row r="13" spans="1:10">
      <c r="A13" s="2">
        <v>37469</v>
      </c>
      <c r="B13" s="44">
        <v>-858066.43515600008</v>
      </c>
      <c r="D13" s="55">
        <f t="shared" si="2"/>
        <v>-85.806643515600001</v>
      </c>
      <c r="F13" s="75">
        <v>2700</v>
      </c>
      <c r="G13" s="62">
        <f t="shared" si="0"/>
        <v>231677.93749211999</v>
      </c>
      <c r="I13" s="75">
        <v>2000</v>
      </c>
      <c r="J13" s="62">
        <f t="shared" si="1"/>
        <v>171613.28703120002</v>
      </c>
    </row>
    <row r="14" spans="1:10">
      <c r="A14" s="2">
        <v>37500</v>
      </c>
      <c r="B14" s="44">
        <v>-873319.97907899995</v>
      </c>
      <c r="D14" s="55">
        <f t="shared" si="2"/>
        <v>-87.331997907899989</v>
      </c>
      <c r="F14" s="75">
        <v>2700</v>
      </c>
      <c r="G14" s="62">
        <f t="shared" si="0"/>
        <v>235796.39435132997</v>
      </c>
      <c r="I14" s="75">
        <v>2000</v>
      </c>
      <c r="J14" s="62">
        <f t="shared" si="1"/>
        <v>174663.99581579998</v>
      </c>
    </row>
    <row r="15" spans="1:10">
      <c r="A15" s="2">
        <v>37530</v>
      </c>
      <c r="B15" s="44">
        <v>-1147403.8989289999</v>
      </c>
      <c r="D15" s="55">
        <f t="shared" si="2"/>
        <v>-114.74038989289998</v>
      </c>
      <c r="F15" s="75">
        <v>2025</v>
      </c>
      <c r="G15" s="62">
        <f t="shared" si="0"/>
        <v>232349.28953312247</v>
      </c>
      <c r="I15" s="75">
        <v>1500</v>
      </c>
      <c r="J15" s="62">
        <f t="shared" si="1"/>
        <v>172110.58483934996</v>
      </c>
    </row>
    <row r="16" spans="1:10">
      <c r="A16" s="2">
        <v>37561</v>
      </c>
      <c r="B16" s="44">
        <v>-1423660.592502</v>
      </c>
      <c r="D16" s="55">
        <f t="shared" si="2"/>
        <v>-142.36605925020001</v>
      </c>
      <c r="F16" s="75">
        <v>2025</v>
      </c>
      <c r="G16" s="62">
        <f t="shared" si="0"/>
        <v>288291.269981655</v>
      </c>
      <c r="I16" s="75">
        <v>1500</v>
      </c>
      <c r="J16" s="62">
        <f t="shared" si="1"/>
        <v>213549.08887530002</v>
      </c>
    </row>
    <row r="17" spans="1:10">
      <c r="A17" s="2">
        <v>37591</v>
      </c>
      <c r="B17" s="44">
        <v>-1726245.0535559999</v>
      </c>
      <c r="D17" s="55">
        <f t="shared" si="2"/>
        <v>-172.62450535559998</v>
      </c>
      <c r="F17" s="75">
        <v>2025</v>
      </c>
      <c r="G17" s="62">
        <f t="shared" si="0"/>
        <v>349564.62334508996</v>
      </c>
      <c r="I17" s="75">
        <v>1500</v>
      </c>
      <c r="J17" s="62">
        <f t="shared" si="1"/>
        <v>258936.75803339996</v>
      </c>
    </row>
    <row r="18" spans="1:10">
      <c r="A18" s="2"/>
      <c r="B18" s="44"/>
      <c r="D18" s="55"/>
      <c r="F18" s="75"/>
      <c r="G18" s="66" t="s">
        <v>37</v>
      </c>
      <c r="I18" s="75"/>
      <c r="J18" s="66" t="s">
        <v>37</v>
      </c>
    </row>
    <row r="19" spans="1:10" ht="15.75">
      <c r="A19" s="13" t="s">
        <v>69</v>
      </c>
      <c r="B19" s="45">
        <f>SUM(B9:B18)</f>
        <v>-11899161.065212999</v>
      </c>
      <c r="D19" s="55">
        <f>+B19/10000</f>
        <v>-1189.9161065212998</v>
      </c>
      <c r="F19" s="75"/>
      <c r="G19" s="67">
        <f>SUM(G9:G18)</f>
        <v>3187251.2089928696</v>
      </c>
      <c r="I19" s="75"/>
      <c r="J19" s="67">
        <f>SUM(J9:J18)</f>
        <v>2360926.8214762001</v>
      </c>
    </row>
    <row r="20" spans="1:10" ht="15">
      <c r="A20" s="2"/>
      <c r="B20" s="44"/>
      <c r="D20" s="55"/>
      <c r="F20" s="75"/>
      <c r="G20" s="68" t="s">
        <v>37</v>
      </c>
      <c r="I20" s="75"/>
      <c r="J20" s="68" t="s">
        <v>37</v>
      </c>
    </row>
    <row r="21" spans="1:10" ht="15" hidden="1">
      <c r="A21" s="2">
        <v>37622</v>
      </c>
      <c r="B21" s="44">
        <f t="shared" ref="B21:B32" si="3">SUM(C21:F21)</f>
        <v>0</v>
      </c>
      <c r="D21" s="55"/>
      <c r="F21" s="75"/>
      <c r="G21" s="69">
        <f t="shared" ref="G21:G32" si="4">+F21*D21</f>
        <v>0</v>
      </c>
      <c r="I21" s="75"/>
      <c r="J21" s="69">
        <f t="shared" ref="J21:J32" si="5">+I21*G21</f>
        <v>0</v>
      </c>
    </row>
    <row r="22" spans="1:10" ht="15" hidden="1">
      <c r="A22" s="2">
        <v>37653</v>
      </c>
      <c r="B22" s="44">
        <f t="shared" si="3"/>
        <v>0</v>
      </c>
      <c r="D22" s="55"/>
      <c r="F22" s="75"/>
      <c r="G22" s="69">
        <f t="shared" si="4"/>
        <v>0</v>
      </c>
      <c r="I22" s="75"/>
      <c r="J22" s="69">
        <f t="shared" si="5"/>
        <v>0</v>
      </c>
    </row>
    <row r="23" spans="1:10" ht="15" hidden="1">
      <c r="A23" s="2">
        <v>37681</v>
      </c>
      <c r="B23" s="44">
        <f t="shared" si="3"/>
        <v>0</v>
      </c>
      <c r="D23" s="55"/>
      <c r="F23" s="75"/>
      <c r="G23" s="69">
        <f t="shared" si="4"/>
        <v>0</v>
      </c>
      <c r="I23" s="75"/>
      <c r="J23" s="69">
        <f t="shared" si="5"/>
        <v>0</v>
      </c>
    </row>
    <row r="24" spans="1:10" ht="15" hidden="1">
      <c r="A24" s="2">
        <v>37712</v>
      </c>
      <c r="B24" s="44">
        <f t="shared" si="3"/>
        <v>0</v>
      </c>
      <c r="D24" s="55"/>
      <c r="F24" s="75"/>
      <c r="G24" s="69">
        <f t="shared" si="4"/>
        <v>0</v>
      </c>
      <c r="I24" s="75"/>
      <c r="J24" s="69">
        <f t="shared" si="5"/>
        <v>0</v>
      </c>
    </row>
    <row r="25" spans="1:10" ht="15" hidden="1">
      <c r="A25" s="2">
        <v>37742</v>
      </c>
      <c r="B25" s="44">
        <f t="shared" si="3"/>
        <v>0</v>
      </c>
      <c r="D25" s="55"/>
      <c r="F25" s="75"/>
      <c r="G25" s="69">
        <f t="shared" si="4"/>
        <v>0</v>
      </c>
      <c r="I25" s="75"/>
      <c r="J25" s="69">
        <f t="shared" si="5"/>
        <v>0</v>
      </c>
    </row>
    <row r="26" spans="1:10" ht="15" hidden="1">
      <c r="A26" s="2">
        <v>37773</v>
      </c>
      <c r="B26" s="44">
        <f t="shared" si="3"/>
        <v>0</v>
      </c>
      <c r="D26" s="55"/>
      <c r="F26" s="75"/>
      <c r="G26" s="69">
        <f t="shared" si="4"/>
        <v>0</v>
      </c>
      <c r="I26" s="75"/>
      <c r="J26" s="69">
        <f t="shared" si="5"/>
        <v>0</v>
      </c>
    </row>
    <row r="27" spans="1:10" ht="15" hidden="1">
      <c r="A27" s="2">
        <v>37803</v>
      </c>
      <c r="B27" s="44">
        <f t="shared" si="3"/>
        <v>0</v>
      </c>
      <c r="D27" s="55"/>
      <c r="F27" s="75"/>
      <c r="G27" s="69">
        <f t="shared" si="4"/>
        <v>0</v>
      </c>
      <c r="I27" s="75"/>
      <c r="J27" s="69">
        <f t="shared" si="5"/>
        <v>0</v>
      </c>
    </row>
    <row r="28" spans="1:10" ht="15" hidden="1">
      <c r="A28" s="2">
        <v>37834</v>
      </c>
      <c r="B28" s="44">
        <f t="shared" si="3"/>
        <v>0</v>
      </c>
      <c r="D28" s="55"/>
      <c r="F28" s="75"/>
      <c r="G28" s="69">
        <f t="shared" si="4"/>
        <v>0</v>
      </c>
      <c r="I28" s="75"/>
      <c r="J28" s="69">
        <f t="shared" si="5"/>
        <v>0</v>
      </c>
    </row>
    <row r="29" spans="1:10" ht="15" hidden="1">
      <c r="A29" s="2">
        <v>37865</v>
      </c>
      <c r="B29" s="44">
        <f t="shared" si="3"/>
        <v>0</v>
      </c>
      <c r="D29" s="55"/>
      <c r="F29" s="75"/>
      <c r="G29" s="69">
        <f t="shared" si="4"/>
        <v>0</v>
      </c>
      <c r="I29" s="75"/>
      <c r="J29" s="69">
        <f t="shared" si="5"/>
        <v>0</v>
      </c>
    </row>
    <row r="30" spans="1:10" ht="15" hidden="1">
      <c r="A30" s="2">
        <v>37895</v>
      </c>
      <c r="B30" s="44">
        <f t="shared" si="3"/>
        <v>0</v>
      </c>
      <c r="D30" s="55"/>
      <c r="F30" s="75"/>
      <c r="G30" s="69">
        <f t="shared" si="4"/>
        <v>0</v>
      </c>
      <c r="I30" s="75"/>
      <c r="J30" s="69">
        <f t="shared" si="5"/>
        <v>0</v>
      </c>
    </row>
    <row r="31" spans="1:10" ht="15" hidden="1">
      <c r="A31" s="2">
        <v>37926</v>
      </c>
      <c r="B31" s="44">
        <f t="shared" si="3"/>
        <v>0</v>
      </c>
      <c r="D31" s="55"/>
      <c r="F31" s="75"/>
      <c r="G31" s="69">
        <f t="shared" si="4"/>
        <v>0</v>
      </c>
      <c r="I31" s="75"/>
      <c r="J31" s="69">
        <f t="shared" si="5"/>
        <v>0</v>
      </c>
    </row>
    <row r="32" spans="1:10" ht="15" hidden="1">
      <c r="A32" s="2">
        <v>37956</v>
      </c>
      <c r="B32" s="44">
        <f t="shared" si="3"/>
        <v>0</v>
      </c>
      <c r="D32" s="55"/>
      <c r="F32" s="75"/>
      <c r="G32" s="69">
        <f t="shared" si="4"/>
        <v>0</v>
      </c>
      <c r="I32" s="75"/>
      <c r="J32" s="69">
        <f t="shared" si="5"/>
        <v>0</v>
      </c>
    </row>
    <row r="33" spans="1:10" ht="15.75">
      <c r="A33" s="13" t="s">
        <v>60</v>
      </c>
      <c r="B33" s="46">
        <v>-10769915.769668</v>
      </c>
      <c r="D33" s="55">
        <f>+B33/10000</f>
        <v>-1076.9915769668</v>
      </c>
      <c r="F33" s="75">
        <v>2025</v>
      </c>
      <c r="G33" s="67">
        <f>ABS(F33*D33)</f>
        <v>2180907.9433577699</v>
      </c>
      <c r="I33" s="75">
        <v>1500</v>
      </c>
      <c r="J33" s="67">
        <f>ABS(I33*D33)</f>
        <v>1615487.3654502002</v>
      </c>
    </row>
    <row r="34" spans="1:10" ht="15">
      <c r="A34" s="11"/>
      <c r="B34" s="46"/>
      <c r="D34" s="65" t="s">
        <v>37</v>
      </c>
      <c r="F34" s="75"/>
      <c r="G34" s="68" t="s">
        <v>37</v>
      </c>
      <c r="I34" s="75"/>
      <c r="J34" s="68" t="s">
        <v>37</v>
      </c>
    </row>
    <row r="35" spans="1:10" ht="15.75">
      <c r="A35" s="11" t="s">
        <v>11</v>
      </c>
      <c r="B35" s="46">
        <v>-13958438.848380005</v>
      </c>
      <c r="D35" s="55">
        <f>+B35/10000</f>
        <v>-1395.8438848380006</v>
      </c>
      <c r="F35" s="75">
        <v>2025</v>
      </c>
      <c r="G35" s="67">
        <f>ABS(F35*D35)</f>
        <v>2826583.8667969513</v>
      </c>
      <c r="I35" s="75">
        <v>1500</v>
      </c>
      <c r="J35" s="67">
        <f>ABS(I35*D35)</f>
        <v>2093765.8272570008</v>
      </c>
    </row>
    <row r="36" spans="1:10" ht="13.5" thickBot="1">
      <c r="A36" s="2"/>
      <c r="B36" s="44"/>
      <c r="D36" s="47" t="s">
        <v>37</v>
      </c>
      <c r="G36" s="66" t="s">
        <v>37</v>
      </c>
      <c r="J36" s="66" t="s">
        <v>37</v>
      </c>
    </row>
    <row r="37" spans="1:10" ht="16.5" thickBot="1">
      <c r="A37" s="11" t="s">
        <v>0</v>
      </c>
      <c r="B37" s="48">
        <f>+B35+B33+B19</f>
        <v>-36627515.683261007</v>
      </c>
      <c r="C37" s="49"/>
      <c r="D37" s="50">
        <f>+B37/10000</f>
        <v>-3662.7515683261008</v>
      </c>
      <c r="G37" s="70">
        <f>+G35+G33+G19</f>
        <v>8194743.0191475907</v>
      </c>
      <c r="J37" s="70">
        <f>+J35+J33+J19</f>
        <v>6070180.0141834011</v>
      </c>
    </row>
    <row r="38" spans="1:10">
      <c r="A38" s="2"/>
      <c r="B38" s="44"/>
    </row>
    <row r="39" spans="1:10">
      <c r="A39" s="2"/>
      <c r="B39" s="44"/>
    </row>
    <row r="40" spans="1:10">
      <c r="A40" s="2"/>
      <c r="B40" s="44"/>
    </row>
    <row r="41" spans="1:10">
      <c r="A41" s="2"/>
      <c r="B41" s="44"/>
    </row>
    <row r="42" spans="1:10">
      <c r="A42" s="2"/>
      <c r="B42" s="44"/>
    </row>
    <row r="43" spans="1:10">
      <c r="A43" s="2"/>
      <c r="B43" s="44"/>
    </row>
    <row r="44" spans="1:10">
      <c r="A44" s="2"/>
      <c r="B44" s="44"/>
    </row>
    <row r="45" spans="1:10">
      <c r="A45" s="2"/>
      <c r="B45" s="44"/>
    </row>
    <row r="46" spans="1:10">
      <c r="A46" s="2"/>
      <c r="B46" s="44"/>
    </row>
    <row r="47" spans="1:10">
      <c r="A47" s="2"/>
      <c r="B47" s="44"/>
    </row>
    <row r="48" spans="1:10">
      <c r="A48" s="2"/>
      <c r="B48" s="44"/>
    </row>
    <row r="49" spans="1:2">
      <c r="A49" s="2"/>
      <c r="B49" s="44"/>
    </row>
    <row r="50" spans="1:2">
      <c r="A50" s="2"/>
      <c r="B50" s="44"/>
    </row>
    <row r="51" spans="1:2">
      <c r="A51" s="2"/>
      <c r="B51" s="44"/>
    </row>
    <row r="52" spans="1:2">
      <c r="A52" s="2"/>
      <c r="B52" s="44"/>
    </row>
    <row r="53" spans="1:2">
      <c r="A53" s="2"/>
      <c r="B53" s="44"/>
    </row>
    <row r="54" spans="1:2">
      <c r="A54" s="2"/>
      <c r="B54" s="44"/>
    </row>
    <row r="55" spans="1:2">
      <c r="A55" s="2"/>
      <c r="B55" s="44"/>
    </row>
    <row r="56" spans="1:2">
      <c r="A56" s="2"/>
      <c r="B56" s="44"/>
    </row>
    <row r="57" spans="1:2">
      <c r="A57" s="2"/>
      <c r="B57" s="44"/>
    </row>
    <row r="58" spans="1:2">
      <c r="A58" s="2"/>
      <c r="B58" s="44"/>
    </row>
    <row r="59" spans="1:2">
      <c r="A59" s="2"/>
      <c r="B59" s="44"/>
    </row>
    <row r="60" spans="1:2">
      <c r="A60" s="2"/>
      <c r="B60" s="44"/>
    </row>
    <row r="61" spans="1:2">
      <c r="A61" s="2"/>
      <c r="B61" s="44"/>
    </row>
    <row r="62" spans="1:2">
      <c r="A62" s="2"/>
      <c r="B62" s="44"/>
    </row>
    <row r="63" spans="1:2">
      <c r="A63" s="2"/>
      <c r="B63" s="44"/>
    </row>
    <row r="64" spans="1:2">
      <c r="A64" s="2"/>
      <c r="B64" s="44"/>
    </row>
    <row r="65" spans="1:2">
      <c r="A65" s="2"/>
      <c r="B65" s="44"/>
    </row>
    <row r="66" spans="1:2">
      <c r="A66" s="2"/>
      <c r="B66" s="44"/>
    </row>
    <row r="67" spans="1:2">
      <c r="A67" s="2"/>
      <c r="B67" s="44"/>
    </row>
    <row r="68" spans="1:2">
      <c r="A68" s="2"/>
      <c r="B68" s="44"/>
    </row>
    <row r="69" spans="1:2">
      <c r="A69" s="2"/>
      <c r="B69" s="44"/>
    </row>
    <row r="70" spans="1:2">
      <c r="A70" s="2"/>
      <c r="B70" s="44"/>
    </row>
    <row r="71" spans="1:2">
      <c r="A71" s="2"/>
      <c r="B71" s="44"/>
    </row>
    <row r="72" spans="1:2">
      <c r="A72" s="2"/>
      <c r="B72" s="44"/>
    </row>
    <row r="73" spans="1:2">
      <c r="A73" s="2"/>
      <c r="B73" s="44"/>
    </row>
    <row r="74" spans="1:2">
      <c r="A74" s="2"/>
      <c r="B74" s="44"/>
    </row>
    <row r="75" spans="1:2">
      <c r="A75" s="2"/>
      <c r="B75" s="44"/>
    </row>
    <row r="76" spans="1:2">
      <c r="A76" s="2"/>
      <c r="B76" s="44"/>
    </row>
    <row r="77" spans="1:2">
      <c r="A77" s="2"/>
      <c r="B77" s="44"/>
    </row>
    <row r="78" spans="1:2">
      <c r="A78" s="2"/>
      <c r="B78" s="44"/>
    </row>
    <row r="79" spans="1:2">
      <c r="A79" s="2"/>
      <c r="B79" s="44"/>
    </row>
    <row r="80" spans="1:2">
      <c r="A80" s="2"/>
      <c r="B80" s="44"/>
    </row>
    <row r="81" spans="1:2">
      <c r="A81" s="2"/>
      <c r="B81" s="44"/>
    </row>
    <row r="82" spans="1:2">
      <c r="A82" s="2"/>
      <c r="B82" s="44"/>
    </row>
    <row r="83" spans="1:2">
      <c r="A83" s="2"/>
      <c r="B83" s="44"/>
    </row>
    <row r="84" spans="1:2">
      <c r="A84" s="2"/>
      <c r="B84" s="44"/>
    </row>
    <row r="85" spans="1:2">
      <c r="A85" s="2"/>
      <c r="B85" s="44"/>
    </row>
    <row r="86" spans="1:2">
      <c r="A86" s="2"/>
      <c r="B86" s="44"/>
    </row>
    <row r="87" spans="1:2">
      <c r="A87" s="2"/>
      <c r="B87" s="44"/>
    </row>
    <row r="88" spans="1:2">
      <c r="A88" s="2"/>
      <c r="B88" s="44"/>
    </row>
    <row r="89" spans="1:2">
      <c r="A89" s="2"/>
      <c r="B89" s="44"/>
    </row>
    <row r="90" spans="1:2">
      <c r="A90" s="2"/>
      <c r="B90" s="44"/>
    </row>
    <row r="91" spans="1:2">
      <c r="A91" s="2"/>
      <c r="B91" s="44"/>
    </row>
    <row r="92" spans="1:2">
      <c r="A92" s="2"/>
      <c r="B92" s="44"/>
    </row>
    <row r="93" spans="1:2">
      <c r="A93" s="2"/>
      <c r="B93" s="44"/>
    </row>
    <row r="94" spans="1:2">
      <c r="A94" s="2"/>
      <c r="B94" s="44"/>
    </row>
    <row r="95" spans="1:2">
      <c r="A95" s="2"/>
      <c r="B95" s="44"/>
    </row>
    <row r="96" spans="1:2">
      <c r="A96" s="2"/>
      <c r="B96" s="44"/>
    </row>
    <row r="97" spans="1:2">
      <c r="A97" s="2"/>
      <c r="B97" s="44"/>
    </row>
    <row r="98" spans="1:2">
      <c r="A98" s="2"/>
      <c r="B98" s="44"/>
    </row>
    <row r="99" spans="1:2">
      <c r="A99" s="2"/>
      <c r="B99" s="44"/>
    </row>
    <row r="100" spans="1:2">
      <c r="A100" s="2"/>
      <c r="B100" s="44"/>
    </row>
    <row r="101" spans="1:2">
      <c r="A101" s="2"/>
      <c r="B101" s="44"/>
    </row>
    <row r="102" spans="1:2">
      <c r="A102" s="2"/>
      <c r="B102" s="44"/>
    </row>
    <row r="103" spans="1:2">
      <c r="A103" s="2"/>
      <c r="B103" s="44"/>
    </row>
    <row r="104" spans="1:2">
      <c r="A104" s="2"/>
      <c r="B104" s="44"/>
    </row>
    <row r="105" spans="1:2">
      <c r="A105" s="2"/>
      <c r="B105" s="44"/>
    </row>
    <row r="106" spans="1:2">
      <c r="A106" s="2"/>
      <c r="B106" s="44"/>
    </row>
    <row r="107" spans="1:2">
      <c r="A107" s="2"/>
      <c r="B107" s="44"/>
    </row>
    <row r="108" spans="1:2">
      <c r="A108" s="2"/>
      <c r="B108" s="44"/>
    </row>
    <row r="109" spans="1:2">
      <c r="A109" s="2"/>
      <c r="B109" s="44"/>
    </row>
    <row r="110" spans="1:2">
      <c r="A110" s="2"/>
      <c r="B110" s="44"/>
    </row>
    <row r="111" spans="1:2">
      <c r="A111" s="2"/>
      <c r="B111" s="44"/>
    </row>
    <row r="112" spans="1:2">
      <c r="A112" s="2"/>
      <c r="B112" s="44"/>
    </row>
    <row r="113" spans="1:2">
      <c r="A113" s="2"/>
      <c r="B113" s="44"/>
    </row>
    <row r="114" spans="1:2">
      <c r="A114" s="2"/>
      <c r="B114" s="44"/>
    </row>
    <row r="115" spans="1:2">
      <c r="A115" s="2"/>
      <c r="B115" s="44"/>
    </row>
    <row r="116" spans="1:2">
      <c r="A116" s="2"/>
      <c r="B116" s="44"/>
    </row>
    <row r="117" spans="1:2">
      <c r="A117" s="2"/>
      <c r="B117" s="44"/>
    </row>
    <row r="118" spans="1:2">
      <c r="A118" s="2"/>
      <c r="B118" s="44"/>
    </row>
    <row r="119" spans="1:2">
      <c r="A119" s="2"/>
      <c r="B119" s="44"/>
    </row>
    <row r="120" spans="1:2">
      <c r="A120" s="2"/>
      <c r="B120" s="44"/>
    </row>
    <row r="121" spans="1:2">
      <c r="A121" s="2"/>
      <c r="B121" s="44"/>
    </row>
    <row r="122" spans="1:2">
      <c r="A122" s="2"/>
      <c r="B122" s="44"/>
    </row>
    <row r="123" spans="1:2">
      <c r="A123" s="2"/>
      <c r="B123" s="44"/>
    </row>
    <row r="124" spans="1:2">
      <c r="A124" s="2"/>
      <c r="B124" s="44"/>
    </row>
    <row r="125" spans="1:2">
      <c r="A125" s="2"/>
      <c r="B125" s="44"/>
    </row>
    <row r="126" spans="1:2">
      <c r="A126" s="2"/>
      <c r="B126" s="44"/>
    </row>
    <row r="127" spans="1:2">
      <c r="A127" s="2"/>
      <c r="B127" s="44"/>
    </row>
    <row r="128" spans="1:2">
      <c r="A128" s="2"/>
      <c r="B128" s="44"/>
    </row>
    <row r="129" spans="1:2">
      <c r="A129" s="2"/>
      <c r="B129" s="44"/>
    </row>
    <row r="130" spans="1:2">
      <c r="A130" s="2"/>
      <c r="B130" s="44"/>
    </row>
    <row r="131" spans="1:2">
      <c r="A131" s="2"/>
      <c r="B131" s="44"/>
    </row>
    <row r="132" spans="1:2">
      <c r="A132" s="2"/>
      <c r="B132" s="44"/>
    </row>
    <row r="133" spans="1:2">
      <c r="A133" s="2"/>
      <c r="B133" s="44"/>
    </row>
    <row r="134" spans="1:2">
      <c r="A134" s="2"/>
      <c r="B134" s="44"/>
    </row>
    <row r="135" spans="1:2">
      <c r="A135" s="2"/>
      <c r="B135" s="44"/>
    </row>
    <row r="136" spans="1:2">
      <c r="A136" s="2"/>
      <c r="B136" s="44"/>
    </row>
    <row r="137" spans="1:2">
      <c r="A137" s="2"/>
      <c r="B137" s="44"/>
    </row>
    <row r="138" spans="1:2">
      <c r="A138" s="2"/>
      <c r="B138" s="44"/>
    </row>
    <row r="139" spans="1:2">
      <c r="A139" s="2"/>
      <c r="B139" s="44"/>
    </row>
    <row r="140" spans="1:2">
      <c r="A140" s="2"/>
      <c r="B140" s="44"/>
    </row>
    <row r="141" spans="1:2">
      <c r="A141" s="2"/>
      <c r="B141" s="44"/>
    </row>
    <row r="142" spans="1:2">
      <c r="A142" s="2"/>
      <c r="B142" s="44"/>
    </row>
    <row r="143" spans="1:2">
      <c r="A143" s="2"/>
      <c r="B143" s="44"/>
    </row>
    <row r="144" spans="1:2">
      <c r="A144" s="2"/>
      <c r="B144" s="44"/>
    </row>
    <row r="145" spans="1:2">
      <c r="A145" s="2"/>
      <c r="B145" s="44"/>
    </row>
    <row r="146" spans="1:2">
      <c r="A146" s="2"/>
      <c r="B146" s="44"/>
    </row>
    <row r="147" spans="1:2">
      <c r="A147" s="2"/>
      <c r="B147" s="44"/>
    </row>
    <row r="148" spans="1:2">
      <c r="A148" s="2"/>
      <c r="B148" s="44"/>
    </row>
    <row r="149" spans="1:2">
      <c r="A149" s="2"/>
      <c r="B149" s="44"/>
    </row>
    <row r="150" spans="1:2">
      <c r="A150" s="2"/>
      <c r="B150" s="44"/>
    </row>
    <row r="151" spans="1:2">
      <c r="A151" s="2"/>
      <c r="B151" s="44"/>
    </row>
    <row r="152" spans="1:2">
      <c r="A152" s="2"/>
      <c r="B152" s="44"/>
    </row>
    <row r="153" spans="1:2">
      <c r="A153" s="2"/>
      <c r="B153" s="44"/>
    </row>
    <row r="154" spans="1:2">
      <c r="A154" s="2"/>
      <c r="B154" s="44"/>
    </row>
    <row r="155" spans="1:2">
      <c r="A155" s="2"/>
      <c r="B155" s="44"/>
    </row>
    <row r="156" spans="1:2">
      <c r="A156" s="2"/>
      <c r="B156" s="44"/>
    </row>
    <row r="157" spans="1:2">
      <c r="A157" s="2"/>
      <c r="B157" s="44"/>
    </row>
    <row r="158" spans="1:2">
      <c r="A158" s="2"/>
      <c r="B158" s="44"/>
    </row>
    <row r="159" spans="1:2">
      <c r="A159" s="2"/>
      <c r="B159" s="44"/>
    </row>
    <row r="160" spans="1:2">
      <c r="A160" s="2"/>
      <c r="B160" s="44"/>
    </row>
    <row r="161" spans="1:2">
      <c r="A161" s="2"/>
      <c r="B161" s="44"/>
    </row>
    <row r="162" spans="1:2">
      <c r="A162" s="2"/>
      <c r="B162" s="44"/>
    </row>
    <row r="163" spans="1:2">
      <c r="A163" s="2"/>
      <c r="B163" s="44"/>
    </row>
    <row r="164" spans="1:2">
      <c r="A164" s="2"/>
      <c r="B164" s="44"/>
    </row>
    <row r="165" spans="1:2">
      <c r="A165" s="2"/>
      <c r="B165" s="44"/>
    </row>
    <row r="166" spans="1:2">
      <c r="A166" s="2"/>
      <c r="B166" s="44"/>
    </row>
    <row r="167" spans="1:2">
      <c r="A167" s="2"/>
      <c r="B167" s="44"/>
    </row>
    <row r="168" spans="1:2">
      <c r="A168" s="2"/>
      <c r="B168" s="44"/>
    </row>
    <row r="169" spans="1:2">
      <c r="A169" s="2"/>
      <c r="B169" s="44"/>
    </row>
    <row r="170" spans="1:2">
      <c r="A170" s="2"/>
      <c r="B170" s="44"/>
    </row>
    <row r="171" spans="1:2">
      <c r="A171" s="2"/>
      <c r="B171" s="44"/>
    </row>
    <row r="172" spans="1:2">
      <c r="A172" s="2"/>
      <c r="B172" s="44"/>
    </row>
    <row r="173" spans="1:2">
      <c r="A173" s="2"/>
      <c r="B173" s="44"/>
    </row>
    <row r="174" spans="1:2">
      <c r="A174" s="2"/>
      <c r="B174" s="44"/>
    </row>
    <row r="175" spans="1:2">
      <c r="A175" s="2"/>
      <c r="B175" s="44"/>
    </row>
    <row r="176" spans="1:2">
      <c r="A176" s="2"/>
      <c r="B176" s="44"/>
    </row>
    <row r="177" spans="1:2">
      <c r="A177" s="2"/>
      <c r="B177" s="44"/>
    </row>
    <row r="178" spans="1:2">
      <c r="A178" s="2"/>
      <c r="B178" s="44"/>
    </row>
    <row r="179" spans="1:2">
      <c r="A179" s="2"/>
      <c r="B179" s="44"/>
    </row>
    <row r="180" spans="1:2">
      <c r="A180" s="2"/>
      <c r="B180" s="44"/>
    </row>
    <row r="181" spans="1:2">
      <c r="A181" s="2"/>
      <c r="B181" s="44"/>
    </row>
    <row r="182" spans="1:2">
      <c r="A182" s="2"/>
      <c r="B182" s="44"/>
    </row>
    <row r="183" spans="1:2">
      <c r="A183" s="11"/>
      <c r="B183" s="45"/>
    </row>
  </sheetData>
  <mergeCells count="2">
    <mergeCell ref="F5:G5"/>
    <mergeCell ref="I5:J5"/>
  </mergeCells>
  <phoneticPr fontId="0" type="noConversion"/>
  <pageMargins left="0.75" right="0.75" top="1" bottom="1" header="0.5" footer="0.5"/>
  <pageSetup orientation="landscape" r:id="rId1"/>
  <headerFooter alignWithMargins="0">
    <oddFooter>&amp;L&amp;F,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1"/>
  <sheetViews>
    <sheetView topLeftCell="A39" workbookViewId="0">
      <selection activeCell="B25" sqref="B25"/>
    </sheetView>
  </sheetViews>
  <sheetFormatPr defaultRowHeight="12.75"/>
  <cols>
    <col min="1" max="1" width="11.5703125" customWidth="1"/>
    <col min="3" max="3" width="16" bestFit="1" customWidth="1"/>
    <col min="4" max="4" width="16" hidden="1" customWidth="1"/>
    <col min="5" max="5" width="15.5703125" hidden="1" customWidth="1"/>
    <col min="7" max="7" width="14" bestFit="1" customWidth="1"/>
    <col min="8" max="8" width="14" hidden="1" customWidth="1"/>
    <col min="9" max="9" width="12.85546875" hidden="1" customWidth="1"/>
    <col min="11" max="11" width="15" bestFit="1" customWidth="1"/>
    <col min="12" max="12" width="15" hidden="1" customWidth="1"/>
    <col min="13" max="13" width="14.5703125" hidden="1" customWidth="1"/>
    <col min="15" max="15" width="15" bestFit="1" customWidth="1"/>
    <col min="16" max="16" width="16" hidden="1" customWidth="1"/>
    <col min="17" max="17" width="14.5703125" hidden="1" customWidth="1"/>
    <col min="19" max="19" width="15" bestFit="1" customWidth="1"/>
    <col min="20" max="20" width="15" hidden="1" customWidth="1"/>
    <col min="21" max="21" width="12.85546875" hidden="1" customWidth="1"/>
    <col min="23" max="23" width="15" bestFit="1" customWidth="1"/>
    <col min="24" max="24" width="15" hidden="1" customWidth="1"/>
    <col min="25" max="25" width="14.5703125" hidden="1" customWidth="1"/>
    <col min="27" max="27" width="15" bestFit="1" customWidth="1"/>
    <col min="28" max="28" width="15" hidden="1" customWidth="1"/>
    <col min="29" max="29" width="14.5703125" hidden="1" customWidth="1"/>
  </cols>
  <sheetData>
    <row r="1" spans="1:29">
      <c r="C1" t="s">
        <v>0</v>
      </c>
      <c r="G1" t="s">
        <v>1</v>
      </c>
      <c r="K1" t="s">
        <v>2</v>
      </c>
      <c r="O1" t="s">
        <v>3</v>
      </c>
      <c r="S1" t="s">
        <v>4</v>
      </c>
      <c r="W1" t="s">
        <v>5</v>
      </c>
      <c r="AA1" t="s">
        <v>6</v>
      </c>
    </row>
    <row r="2" spans="1:29" ht="13.5" customHeight="1">
      <c r="C2" s="3">
        <v>160696929.45400581</v>
      </c>
      <c r="D2" s="3">
        <v>171567368.04228643</v>
      </c>
      <c r="E2" s="3">
        <v>-10870438.588280687</v>
      </c>
      <c r="F2" s="3"/>
      <c r="G2" s="3">
        <v>4201611.7173700342</v>
      </c>
      <c r="H2" s="3">
        <v>4604301.6279983353</v>
      </c>
      <c r="I2" s="3">
        <v>-402689.91062830173</v>
      </c>
      <c r="J2" s="3"/>
      <c r="K2" s="3">
        <v>13526369.393817399</v>
      </c>
      <c r="L2" s="3">
        <v>15331330.320688635</v>
      </c>
      <c r="M2" s="3">
        <v>-1804960.9268712339</v>
      </c>
      <c r="N2" s="3"/>
      <c r="O2" s="3">
        <v>96790208.919224009</v>
      </c>
      <c r="P2" s="3">
        <v>101174438.62578133</v>
      </c>
      <c r="Q2" s="3">
        <v>-4384229.7065572739</v>
      </c>
      <c r="R2" s="3"/>
      <c r="S2" s="3">
        <v>18365466.878902588</v>
      </c>
      <c r="T2" s="3">
        <v>19126423.515555091</v>
      </c>
      <c r="U2" s="3">
        <v>-760956.63665250747</v>
      </c>
      <c r="V2" s="3"/>
      <c r="W2" s="3">
        <v>14237979.751415353</v>
      </c>
      <c r="X2" s="3">
        <v>15863722.585136358</v>
      </c>
      <c r="Y2" s="3">
        <v>-1625742.8337209965</v>
      </c>
      <c r="Z2" s="3"/>
      <c r="AA2" s="3">
        <v>13575292.793276289</v>
      </c>
      <c r="AB2" s="1">
        <v>15467151.367126673</v>
      </c>
      <c r="AC2" s="1">
        <v>-1891858.5738503807</v>
      </c>
    </row>
    <row r="3" spans="1:29" ht="13.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"/>
      <c r="AC3" s="1"/>
    </row>
    <row r="4" spans="1:29">
      <c r="A4" t="s">
        <v>7</v>
      </c>
      <c r="C4" t="s">
        <v>8</v>
      </c>
      <c r="D4" t="s">
        <v>9</v>
      </c>
      <c r="E4" t="s">
        <v>10</v>
      </c>
      <c r="G4" t="s">
        <v>8</v>
      </c>
      <c r="H4" t="s">
        <v>9</v>
      </c>
      <c r="I4" t="s">
        <v>10</v>
      </c>
      <c r="K4" t="s">
        <v>8</v>
      </c>
      <c r="L4" t="s">
        <v>9</v>
      </c>
      <c r="M4" t="s">
        <v>10</v>
      </c>
      <c r="O4" t="s">
        <v>8</v>
      </c>
      <c r="P4" t="s">
        <v>9</v>
      </c>
      <c r="Q4" t="s">
        <v>10</v>
      </c>
      <c r="S4" t="s">
        <v>8</v>
      </c>
      <c r="T4" t="s">
        <v>9</v>
      </c>
      <c r="U4" t="s">
        <v>10</v>
      </c>
      <c r="W4" t="s">
        <v>8</v>
      </c>
      <c r="X4" t="s">
        <v>9</v>
      </c>
      <c r="Y4" t="s">
        <v>10</v>
      </c>
      <c r="AA4" t="s">
        <v>8</v>
      </c>
      <c r="AB4" t="s">
        <v>9</v>
      </c>
      <c r="AC4" t="s">
        <v>10</v>
      </c>
    </row>
    <row r="6" spans="1:29">
      <c r="A6" s="2">
        <v>37347</v>
      </c>
      <c r="C6" s="3">
        <v>11965460.422074683</v>
      </c>
      <c r="D6" s="3">
        <v>12974165.908120424</v>
      </c>
      <c r="E6" s="3">
        <v>-1008705.4860457405</v>
      </c>
      <c r="F6" s="3"/>
      <c r="G6" s="3">
        <v>254735.70965880083</v>
      </c>
      <c r="H6" s="3">
        <v>279765.31543486635</v>
      </c>
      <c r="I6" s="3">
        <v>-25029.605776065524</v>
      </c>
      <c r="J6" s="3"/>
      <c r="K6" s="3">
        <v>2143055.2988024652</v>
      </c>
      <c r="L6" s="3">
        <v>2390528.8492663796</v>
      </c>
      <c r="M6" s="3">
        <v>-247473.55046391441</v>
      </c>
      <c r="N6" s="3"/>
      <c r="O6" s="3">
        <v>5774643.2294335421</v>
      </c>
      <c r="P6" s="3">
        <v>6090702.3963312833</v>
      </c>
      <c r="Q6" s="3">
        <v>-316059.16689774115</v>
      </c>
      <c r="R6" s="3"/>
      <c r="S6" s="3">
        <v>621013.47258694959</v>
      </c>
      <c r="T6" s="3">
        <v>665480.57624435332</v>
      </c>
      <c r="U6" s="3">
        <v>-44467.103657403728</v>
      </c>
      <c r="V6" s="3"/>
      <c r="W6" s="3">
        <v>1295760.6649755649</v>
      </c>
      <c r="X6" s="3">
        <v>1423107.3140701794</v>
      </c>
      <c r="Y6" s="3">
        <v>-127346.64909461443</v>
      </c>
      <c r="Z6" s="3"/>
      <c r="AA6" s="3">
        <v>1876252.0466173599</v>
      </c>
      <c r="AB6">
        <v>2124581.4567733598</v>
      </c>
      <c r="AC6">
        <v>-248329.41015599994</v>
      </c>
    </row>
    <row r="7" spans="1:29">
      <c r="A7" s="2">
        <v>37377</v>
      </c>
      <c r="C7" s="3">
        <v>9893838.4477797039</v>
      </c>
      <c r="D7" s="3">
        <v>10721237.261258371</v>
      </c>
      <c r="E7" s="3">
        <v>-827398.81347866729</v>
      </c>
      <c r="F7" s="3"/>
      <c r="G7" s="3">
        <v>158254.67767857003</v>
      </c>
      <c r="H7" s="3">
        <v>174365.84548886356</v>
      </c>
      <c r="I7" s="3">
        <v>-16111.167810293526</v>
      </c>
      <c r="J7" s="3"/>
      <c r="K7" s="3">
        <v>1520241.3552209502</v>
      </c>
      <c r="L7" s="3">
        <v>1700779.494710413</v>
      </c>
      <c r="M7" s="3">
        <v>-180538.13948946283</v>
      </c>
      <c r="N7" s="3"/>
      <c r="O7" s="3">
        <v>5406056.1430364512</v>
      </c>
      <c r="P7" s="3">
        <v>5714007.7200529436</v>
      </c>
      <c r="Q7" s="3">
        <v>-307951.57701649237</v>
      </c>
      <c r="R7" s="3"/>
      <c r="S7" s="3">
        <v>483969.01951827074</v>
      </c>
      <c r="T7" s="3">
        <v>521589.39234727918</v>
      </c>
      <c r="U7" s="3">
        <v>-37620.37282900844</v>
      </c>
      <c r="V7" s="3"/>
      <c r="W7" s="3">
        <v>788006.22124344169</v>
      </c>
      <c r="X7" s="3">
        <v>860408.2451245666</v>
      </c>
      <c r="Y7" s="3">
        <v>-72402.023881124915</v>
      </c>
      <c r="Z7" s="3"/>
      <c r="AA7" s="3">
        <v>1537311.0310820187</v>
      </c>
      <c r="AB7">
        <v>1750086.5635343036</v>
      </c>
      <c r="AC7">
        <v>-212775.53245228482</v>
      </c>
    </row>
    <row r="8" spans="1:29">
      <c r="A8" s="2">
        <v>37408</v>
      </c>
      <c r="C8" s="3">
        <v>8285515.9342451561</v>
      </c>
      <c r="D8" s="3">
        <v>9021911.5931770578</v>
      </c>
      <c r="E8" s="3">
        <v>-736395.65893190168</v>
      </c>
      <c r="F8" s="3"/>
      <c r="G8" s="3">
        <v>121979.85649859204</v>
      </c>
      <c r="H8" s="3">
        <v>135340.67709412592</v>
      </c>
      <c r="I8" s="3">
        <v>-13360.820595533878</v>
      </c>
      <c r="J8" s="3"/>
      <c r="K8" s="3">
        <v>874440.22688601853</v>
      </c>
      <c r="L8" s="3">
        <v>986505.98233158037</v>
      </c>
      <c r="M8" s="3">
        <v>-112065.75544556184</v>
      </c>
      <c r="N8" s="3"/>
      <c r="O8" s="3">
        <v>5008307.6762879957</v>
      </c>
      <c r="P8" s="3">
        <v>5305580.5817786939</v>
      </c>
      <c r="Q8" s="3">
        <v>-297272.90549069829</v>
      </c>
      <c r="R8" s="3"/>
      <c r="S8" s="3">
        <v>462000.86424301733</v>
      </c>
      <c r="T8" s="3">
        <v>499331.18620900193</v>
      </c>
      <c r="U8" s="3">
        <v>-37330.321965984593</v>
      </c>
      <c r="V8" s="3"/>
      <c r="W8" s="3">
        <v>427459.09619520302</v>
      </c>
      <c r="X8" s="3">
        <v>466370.92163065833</v>
      </c>
      <c r="Y8" s="3">
        <v>-38911.825435455306</v>
      </c>
      <c r="Z8" s="3"/>
      <c r="AA8" s="3">
        <v>1391328.214134329</v>
      </c>
      <c r="AB8">
        <v>1628782.2441329965</v>
      </c>
      <c r="AC8">
        <v>-237454.02999866754</v>
      </c>
    </row>
    <row r="9" spans="1:29">
      <c r="A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9">
      <c r="A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9">
      <c r="A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9">
      <c r="A12" s="2">
        <v>37438</v>
      </c>
      <c r="C12" s="3">
        <v>7079411.0542025333</v>
      </c>
      <c r="D12" s="3">
        <v>7694894.0955813834</v>
      </c>
      <c r="E12" s="3">
        <v>-615483.04137885012</v>
      </c>
      <c r="F12" s="3"/>
      <c r="G12" s="3">
        <v>106843.75975776371</v>
      </c>
      <c r="H12" s="3">
        <v>118706.35106183619</v>
      </c>
      <c r="I12" s="3">
        <v>-11862.591304072484</v>
      </c>
      <c r="J12" s="3"/>
      <c r="K12" s="3">
        <v>673172.99869144324</v>
      </c>
      <c r="L12" s="3">
        <v>763719.5733013117</v>
      </c>
      <c r="M12" s="3">
        <v>-90546.574609868461</v>
      </c>
      <c r="N12" s="3"/>
      <c r="O12" s="3">
        <v>4361291.2967658294</v>
      </c>
      <c r="P12" s="3">
        <v>4634389.4900119929</v>
      </c>
      <c r="Q12" s="3">
        <v>-273098.19324616343</v>
      </c>
      <c r="R12" s="3"/>
      <c r="S12" s="3">
        <v>578488.17352687998</v>
      </c>
      <c r="T12" s="3">
        <v>622378.08926234918</v>
      </c>
      <c r="U12" s="3">
        <v>-43889.9157354692</v>
      </c>
      <c r="V12" s="3"/>
      <c r="W12" s="3">
        <v>278074.92745976103</v>
      </c>
      <c r="X12" s="3">
        <v>303915.59928444255</v>
      </c>
      <c r="Y12" s="3">
        <v>-25840.671824681514</v>
      </c>
      <c r="Z12" s="3"/>
      <c r="AA12" s="3">
        <v>1081539.8980008559</v>
      </c>
      <c r="AB12">
        <v>1251784.9926594507</v>
      </c>
      <c r="AC12">
        <v>-170245.09465859481</v>
      </c>
    </row>
    <row r="13" spans="1:29">
      <c r="A13" s="2">
        <v>37469</v>
      </c>
      <c r="C13" s="3">
        <v>6817973.7504166048</v>
      </c>
      <c r="D13" s="3">
        <v>7412871.6698995102</v>
      </c>
      <c r="E13" s="3">
        <v>-594897.91948290542</v>
      </c>
      <c r="F13" s="3"/>
      <c r="G13" s="3">
        <v>110289.66187866635</v>
      </c>
      <c r="H13" s="3">
        <v>122162.60753881982</v>
      </c>
      <c r="I13" s="3">
        <v>-11872.945660153477</v>
      </c>
      <c r="J13" s="3"/>
      <c r="K13" s="3">
        <v>639143.21751294425</v>
      </c>
      <c r="L13" s="3">
        <v>726617.43955747178</v>
      </c>
      <c r="M13" s="3">
        <v>-87474.222044527531</v>
      </c>
      <c r="N13" s="3"/>
      <c r="O13" s="3">
        <v>4202399.7526712138</v>
      </c>
      <c r="P13" s="3">
        <v>4462789.8200121876</v>
      </c>
      <c r="Q13" s="3">
        <v>-260390.06734097376</v>
      </c>
      <c r="R13" s="3"/>
      <c r="S13" s="3">
        <v>504404.77401686111</v>
      </c>
      <c r="T13" s="3">
        <v>541490.65779442363</v>
      </c>
      <c r="U13" s="3">
        <v>-37085.883777562529</v>
      </c>
      <c r="V13" s="3"/>
      <c r="W13" s="3">
        <v>280699.73472433625</v>
      </c>
      <c r="X13" s="3">
        <v>306866.95213879662</v>
      </c>
      <c r="Y13" s="3">
        <v>-26167.217414460378</v>
      </c>
      <c r="Z13" s="3"/>
      <c r="AA13" s="3">
        <v>1081036.6096125827</v>
      </c>
      <c r="AB13">
        <v>1252944.1928578117</v>
      </c>
      <c r="AC13">
        <v>-171907.58324522898</v>
      </c>
    </row>
    <row r="14" spans="1:29">
      <c r="A14" s="2">
        <v>37500</v>
      </c>
      <c r="C14" s="3">
        <v>6497951.1237051962</v>
      </c>
      <c r="D14" s="3">
        <v>7052124.0625618119</v>
      </c>
      <c r="E14" s="3">
        <v>-554172.93885661568</v>
      </c>
      <c r="F14" s="3"/>
      <c r="G14" s="3">
        <v>123050.93177120181</v>
      </c>
      <c r="H14" s="3">
        <v>136231.41045040579</v>
      </c>
      <c r="I14" s="3">
        <v>-13180.478679203981</v>
      </c>
      <c r="J14" s="3"/>
      <c r="K14" s="3">
        <v>642346.14355852664</v>
      </c>
      <c r="L14" s="3">
        <v>726618.29185102356</v>
      </c>
      <c r="M14" s="3">
        <v>-84272.148292496917</v>
      </c>
      <c r="N14" s="3"/>
      <c r="O14" s="3">
        <v>3832006.194250124</v>
      </c>
      <c r="P14" s="3">
        <v>4057039.7671783646</v>
      </c>
      <c r="Q14" s="3">
        <v>-225033.57292824052</v>
      </c>
      <c r="R14" s="3"/>
      <c r="S14" s="3">
        <v>455888.38549388893</v>
      </c>
      <c r="T14" s="3">
        <v>484530.36786567437</v>
      </c>
      <c r="U14" s="3">
        <v>-28641.982371785445</v>
      </c>
      <c r="V14" s="3"/>
      <c r="W14" s="3">
        <v>359299.39990162366</v>
      </c>
      <c r="X14" s="3">
        <v>395933.52158672479</v>
      </c>
      <c r="Y14" s="3">
        <v>-36634.121685101127</v>
      </c>
      <c r="Z14" s="3"/>
      <c r="AA14" s="3">
        <v>1085360.0687298316</v>
      </c>
      <c r="AB14">
        <v>1251770.7036296197</v>
      </c>
      <c r="AC14">
        <v>-166410.63489978807</v>
      </c>
    </row>
    <row r="15" spans="1:29">
      <c r="A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9">
      <c r="A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9">
      <c r="A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9">
      <c r="A18" s="2">
        <v>37530</v>
      </c>
      <c r="C18" s="3">
        <v>7153142.8729075529</v>
      </c>
      <c r="D18" s="3">
        <v>7728865.7657293249</v>
      </c>
      <c r="E18" s="3">
        <v>-575722.89282177202</v>
      </c>
      <c r="F18" s="3"/>
      <c r="G18" s="3">
        <v>170395.60479728651</v>
      </c>
      <c r="H18" s="3">
        <v>187948.59032274224</v>
      </c>
      <c r="I18" s="3">
        <v>-17552.985525455733</v>
      </c>
      <c r="J18" s="3"/>
      <c r="K18" s="3">
        <v>726408.35518662143</v>
      </c>
      <c r="L18" s="3">
        <v>819997.60872249701</v>
      </c>
      <c r="M18" s="3">
        <v>-93589.253535875585</v>
      </c>
      <c r="N18" s="3"/>
      <c r="O18" s="3">
        <v>4101185.8167132549</v>
      </c>
      <c r="P18" s="3">
        <v>4322918.9143348737</v>
      </c>
      <c r="Q18" s="3">
        <v>-221733.09762161877</v>
      </c>
      <c r="R18" s="3"/>
      <c r="S18" s="3">
        <v>577081.31113962072</v>
      </c>
      <c r="T18" s="3">
        <v>609949.7618081558</v>
      </c>
      <c r="U18" s="3">
        <v>-32868.450668535079</v>
      </c>
      <c r="V18" s="3"/>
      <c r="W18" s="3">
        <v>585680.64178554481</v>
      </c>
      <c r="X18" s="3">
        <v>647135.15208356059</v>
      </c>
      <c r="Y18" s="3">
        <v>-61454.510298015783</v>
      </c>
      <c r="Z18" s="3"/>
      <c r="AA18" s="3">
        <v>992391.14328522456</v>
      </c>
      <c r="AB18">
        <v>1140915.7384574951</v>
      </c>
      <c r="AC18">
        <v>-148524.59517227055</v>
      </c>
    </row>
    <row r="19" spans="1:29">
      <c r="A19" s="2">
        <v>37561</v>
      </c>
      <c r="C19" s="3">
        <v>6666688.2172239507</v>
      </c>
      <c r="D19" s="3">
        <v>7251765.3821604997</v>
      </c>
      <c r="E19" s="3">
        <v>-585077.16493654903</v>
      </c>
      <c r="F19" s="3"/>
      <c r="G19" s="3">
        <v>204767.52664964731</v>
      </c>
      <c r="H19" s="3">
        <v>230715.62499054908</v>
      </c>
      <c r="I19" s="3">
        <v>-25948.098340901779</v>
      </c>
      <c r="J19" s="3"/>
      <c r="K19" s="3">
        <v>612615.97460947186</v>
      </c>
      <c r="L19" s="3">
        <v>710626.67978482589</v>
      </c>
      <c r="M19" s="3">
        <v>-98010.705175354029</v>
      </c>
      <c r="N19" s="3"/>
      <c r="O19" s="3">
        <v>3789806.7590867416</v>
      </c>
      <c r="P19" s="3">
        <v>3993529.2660049084</v>
      </c>
      <c r="Q19" s="3">
        <v>-203722.50691816676</v>
      </c>
      <c r="R19" s="3"/>
      <c r="S19" s="3">
        <v>540913.58378935885</v>
      </c>
      <c r="T19" s="3">
        <v>574373.8077692287</v>
      </c>
      <c r="U19" s="3">
        <v>-33460.223979869857</v>
      </c>
      <c r="V19" s="3"/>
      <c r="W19" s="3">
        <v>651317.62552607304</v>
      </c>
      <c r="X19" s="3">
        <v>734015.75233088934</v>
      </c>
      <c r="Y19" s="3">
        <v>-82698.126804816304</v>
      </c>
      <c r="Z19" s="3"/>
      <c r="AA19" s="3">
        <v>867266.74756265827</v>
      </c>
      <c r="AB19">
        <v>1008504.2512800987</v>
      </c>
      <c r="AC19">
        <v>-141237.50371744041</v>
      </c>
    </row>
    <row r="20" spans="1:29">
      <c r="A20" s="2">
        <v>37591</v>
      </c>
      <c r="C20" s="3">
        <v>6254153.0638900986</v>
      </c>
      <c r="D20" s="3">
        <v>6856217.8474715864</v>
      </c>
      <c r="E20" s="3">
        <v>-602064.78358148783</v>
      </c>
      <c r="F20" s="3"/>
      <c r="G20" s="3">
        <v>233440.52525218768</v>
      </c>
      <c r="H20" s="3">
        <v>267519.3271281757</v>
      </c>
      <c r="I20" s="3">
        <v>-34078.801875988021</v>
      </c>
      <c r="J20" s="3"/>
      <c r="K20" s="3">
        <v>498798.4308746247</v>
      </c>
      <c r="L20" s="3">
        <v>611553.66462145199</v>
      </c>
      <c r="M20" s="3">
        <v>-112755.23374682729</v>
      </c>
      <c r="N20" s="3"/>
      <c r="O20" s="3">
        <v>3647722.2493332988</v>
      </c>
      <c r="P20" s="3">
        <v>3840399.9423344829</v>
      </c>
      <c r="Q20" s="3">
        <v>-192677.69300118415</v>
      </c>
      <c r="R20" s="3"/>
      <c r="S20" s="3">
        <v>497716.9592710312</v>
      </c>
      <c r="T20" s="3">
        <v>529088.46819867962</v>
      </c>
      <c r="U20" s="3">
        <v>-31371.508927648421</v>
      </c>
      <c r="V20" s="3"/>
      <c r="W20" s="3">
        <v>635090.06657239073</v>
      </c>
      <c r="X20" s="3">
        <v>726769.78837630281</v>
      </c>
      <c r="Y20" s="3">
        <v>-91679.721803912078</v>
      </c>
      <c r="Z20" s="3"/>
      <c r="AA20" s="3">
        <v>741384.8325865661</v>
      </c>
      <c r="AB20">
        <v>880886.65681249357</v>
      </c>
      <c r="AC20">
        <v>-139501.82422592747</v>
      </c>
    </row>
    <row r="21" spans="1:29">
      <c r="A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9">
      <c r="A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9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9">
      <c r="A24" s="2">
        <v>37622</v>
      </c>
      <c r="C24" s="3">
        <v>5572123.7916023517</v>
      </c>
      <c r="D24" s="3">
        <v>6079164.3558704108</v>
      </c>
      <c r="E24" s="3">
        <v>-507040.5642680591</v>
      </c>
      <c r="F24" s="3"/>
      <c r="G24" s="3">
        <v>220423.06661408028</v>
      </c>
      <c r="H24" s="3">
        <v>254711.65406912376</v>
      </c>
      <c r="I24" s="3">
        <v>-34288.587455043482</v>
      </c>
      <c r="J24" s="3"/>
      <c r="K24" s="3">
        <v>417815.17667566694</v>
      </c>
      <c r="L24" s="3">
        <v>519191.67515714304</v>
      </c>
      <c r="M24" s="3">
        <v>-101376.4984814761</v>
      </c>
      <c r="N24" s="3"/>
      <c r="O24" s="3">
        <v>3424197.3132022354</v>
      </c>
      <c r="P24" s="3">
        <v>3600265.1726664328</v>
      </c>
      <c r="Q24" s="3">
        <v>-176067.85946419742</v>
      </c>
      <c r="R24" s="3"/>
      <c r="S24" s="3">
        <v>476666.25596320682</v>
      </c>
      <c r="T24" s="3">
        <v>506640.6007984411</v>
      </c>
      <c r="U24" s="3">
        <v>-29974.344835234282</v>
      </c>
      <c r="V24" s="3"/>
      <c r="W24" s="3">
        <v>701502.37070045306</v>
      </c>
      <c r="X24" s="3">
        <v>808108.60273288225</v>
      </c>
      <c r="Y24" s="3">
        <v>-106606.23203242919</v>
      </c>
      <c r="Z24" s="3"/>
      <c r="AA24" s="3">
        <v>331519.60844670911</v>
      </c>
      <c r="AB24">
        <v>390246.65044638765</v>
      </c>
      <c r="AC24">
        <v>-58727.041999678535</v>
      </c>
    </row>
    <row r="25" spans="1:29">
      <c r="A25" s="2">
        <v>37653</v>
      </c>
      <c r="C25" s="3">
        <v>5491511.1476406865</v>
      </c>
      <c r="D25" s="3">
        <v>5958081.2852650201</v>
      </c>
      <c r="E25" s="3">
        <v>-466570.13762433361</v>
      </c>
      <c r="F25" s="3"/>
      <c r="G25" s="3">
        <v>186640.69124351017</v>
      </c>
      <c r="H25" s="3">
        <v>213624.75378918971</v>
      </c>
      <c r="I25" s="3">
        <v>-26984.062545679539</v>
      </c>
      <c r="J25" s="3"/>
      <c r="K25" s="3">
        <v>403949.91850412422</v>
      </c>
      <c r="L25" s="3">
        <v>495868.66371904023</v>
      </c>
      <c r="M25" s="3">
        <v>-91918.745214916009</v>
      </c>
      <c r="N25" s="3"/>
      <c r="O25" s="3">
        <v>3441880.9350751624</v>
      </c>
      <c r="P25" s="3">
        <v>3612054.2155918758</v>
      </c>
      <c r="Q25" s="3">
        <v>-170173.28051671339</v>
      </c>
      <c r="R25" s="3"/>
      <c r="S25" s="3">
        <v>454496.87371939549</v>
      </c>
      <c r="T25" s="3">
        <v>482337.16975044395</v>
      </c>
      <c r="U25" s="3">
        <v>-27840.296031048463</v>
      </c>
      <c r="V25" s="3"/>
      <c r="W25" s="3">
        <v>671893.64388695953</v>
      </c>
      <c r="X25" s="3">
        <v>765951.74677272222</v>
      </c>
      <c r="Y25" s="3">
        <v>-94058.102885762695</v>
      </c>
      <c r="Z25" s="3"/>
      <c r="AA25" s="3">
        <v>332649.08521153498</v>
      </c>
      <c r="AB25">
        <v>388244.73564174859</v>
      </c>
      <c r="AC25">
        <v>-55595.650430213602</v>
      </c>
    </row>
    <row r="26" spans="1:29">
      <c r="A26" s="2">
        <v>37681</v>
      </c>
      <c r="C26" s="3">
        <v>5561939.4523882568</v>
      </c>
      <c r="D26" s="3">
        <v>5946208.6218420407</v>
      </c>
      <c r="E26" s="3">
        <v>-384269.16945378389</v>
      </c>
      <c r="F26" s="3"/>
      <c r="G26" s="3">
        <v>171392.86463175327</v>
      </c>
      <c r="H26" s="3">
        <v>191880.39382924256</v>
      </c>
      <c r="I26" s="3">
        <v>-20487.52919748929</v>
      </c>
      <c r="J26" s="3"/>
      <c r="K26" s="3">
        <v>461235.92557961046</v>
      </c>
      <c r="L26" s="3">
        <v>532713.13052372378</v>
      </c>
      <c r="M26" s="3">
        <v>-71477.204944113328</v>
      </c>
      <c r="N26" s="3"/>
      <c r="O26" s="3">
        <v>3669010.1226626728</v>
      </c>
      <c r="P26" s="3">
        <v>3831059.9572853306</v>
      </c>
      <c r="Q26" s="3">
        <v>-162049.83462265786</v>
      </c>
      <c r="R26" s="3"/>
      <c r="S26" s="3">
        <v>474114.21836977859</v>
      </c>
      <c r="T26" s="3">
        <v>498232.3525438392</v>
      </c>
      <c r="U26" s="3">
        <v>-24118.1341740606</v>
      </c>
      <c r="V26" s="3"/>
      <c r="W26" s="3">
        <v>620258.95797328709</v>
      </c>
      <c r="X26" s="3">
        <v>692139.04954159306</v>
      </c>
      <c r="Y26" s="3">
        <v>-71880.091568305972</v>
      </c>
      <c r="Z26" s="3"/>
      <c r="AA26" s="3">
        <v>165927.36317115495</v>
      </c>
      <c r="AB26">
        <v>200183.73811831046</v>
      </c>
      <c r="AC26">
        <v>-34256.374947155506</v>
      </c>
    </row>
    <row r="27" spans="1:29">
      <c r="A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9">
      <c r="A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9">
      <c r="A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9">
      <c r="A30" s="2">
        <v>37712</v>
      </c>
      <c r="C30" s="3">
        <v>4678528.5057564322</v>
      </c>
      <c r="D30" s="3">
        <v>4918778.2733732499</v>
      </c>
      <c r="E30" s="3">
        <v>-240249.76761681773</v>
      </c>
      <c r="F30" s="3"/>
      <c r="G30" s="3">
        <v>143436.01573456495</v>
      </c>
      <c r="H30" s="3">
        <v>156275.94192088666</v>
      </c>
      <c r="I30" s="3">
        <v>-12839.926186321711</v>
      </c>
      <c r="J30" s="3"/>
      <c r="K30" s="3">
        <v>451445.07665804576</v>
      </c>
      <c r="L30" s="3">
        <v>493977.25731317519</v>
      </c>
      <c r="M30" s="3">
        <v>-42532.180655129428</v>
      </c>
      <c r="N30" s="3"/>
      <c r="O30" s="3">
        <v>3231696.2045856626</v>
      </c>
      <c r="P30" s="3">
        <v>3357234.9341750476</v>
      </c>
      <c r="Q30" s="3">
        <v>-125538.72958938498</v>
      </c>
      <c r="R30" s="3"/>
      <c r="S30" s="3">
        <v>422969.26777272846</v>
      </c>
      <c r="T30" s="3">
        <v>441604.14078854007</v>
      </c>
      <c r="U30" s="3">
        <v>-18634.873015811609</v>
      </c>
      <c r="V30" s="3"/>
      <c r="W30" s="3">
        <v>381486.99793605093</v>
      </c>
      <c r="X30" s="3">
        <v>417208.29822082364</v>
      </c>
      <c r="Y30" s="3">
        <v>-35721.300284772704</v>
      </c>
      <c r="Z30" s="3"/>
      <c r="AA30" s="3">
        <v>47494.943069378402</v>
      </c>
      <c r="AB30">
        <v>52477.700954776861</v>
      </c>
      <c r="AC30">
        <v>-4982.7578853984596</v>
      </c>
    </row>
    <row r="31" spans="1:29">
      <c r="A31" s="2">
        <v>37742</v>
      </c>
      <c r="C31" s="3">
        <v>3851226.6133024474</v>
      </c>
      <c r="D31" s="3">
        <v>4048387.6371468212</v>
      </c>
      <c r="E31" s="3">
        <v>-197161.02384437388</v>
      </c>
      <c r="F31" s="3"/>
      <c r="G31" s="3">
        <v>92538.965845141371</v>
      </c>
      <c r="H31" s="3">
        <v>100689.87969255616</v>
      </c>
      <c r="I31" s="3">
        <v>-8150.9138474147912</v>
      </c>
      <c r="J31" s="3"/>
      <c r="K31" s="3">
        <v>333559.04432035086</v>
      </c>
      <c r="L31" s="3">
        <v>365339.14255351649</v>
      </c>
      <c r="M31" s="3">
        <v>-31780.098233165627</v>
      </c>
      <c r="N31" s="3"/>
      <c r="O31" s="3">
        <v>2789310.0761930798</v>
      </c>
      <c r="P31" s="3">
        <v>2904551.3453976349</v>
      </c>
      <c r="Q31" s="3">
        <v>-115241.26920455508</v>
      </c>
      <c r="R31" s="3"/>
      <c r="S31" s="3">
        <v>380853.65711071348</v>
      </c>
      <c r="T31" s="3">
        <v>397850.29999602272</v>
      </c>
      <c r="U31" s="3">
        <v>-16996.642885309237</v>
      </c>
      <c r="V31" s="3"/>
      <c r="W31" s="3">
        <v>231773.27721301402</v>
      </c>
      <c r="X31" s="3">
        <v>253542.57176117922</v>
      </c>
      <c r="Y31" s="3">
        <v>-21769.294548165199</v>
      </c>
      <c r="Z31" s="3"/>
      <c r="AA31" s="3">
        <v>23191.592620148047</v>
      </c>
      <c r="AB31">
        <v>26414.397745912174</v>
      </c>
      <c r="AC31">
        <v>-3222.8051257641273</v>
      </c>
    </row>
    <row r="32" spans="1:29">
      <c r="A32" s="2">
        <v>37773</v>
      </c>
      <c r="C32" s="3">
        <v>3164813.3196697449</v>
      </c>
      <c r="D32" s="3">
        <v>3324487.2427037377</v>
      </c>
      <c r="E32" s="3">
        <v>-159673.92303399276</v>
      </c>
      <c r="F32" s="3"/>
      <c r="G32" s="3">
        <v>76530.221884112354</v>
      </c>
      <c r="H32" s="3">
        <v>83593.786991900008</v>
      </c>
      <c r="I32" s="3">
        <v>-7063.5651077876537</v>
      </c>
      <c r="J32" s="3"/>
      <c r="K32" s="3">
        <v>227430.06760821617</v>
      </c>
      <c r="L32" s="3">
        <v>251285.38323065775</v>
      </c>
      <c r="M32" s="3">
        <v>-23855.315622441587</v>
      </c>
      <c r="N32" s="3"/>
      <c r="O32" s="3">
        <v>2471078.2096461402</v>
      </c>
      <c r="P32" s="3">
        <v>2576002.8005430996</v>
      </c>
      <c r="Q32" s="3">
        <v>-104924.59089695942</v>
      </c>
      <c r="R32" s="3"/>
      <c r="S32" s="3">
        <v>303919.57697644958</v>
      </c>
      <c r="T32" s="3">
        <v>318497.48496228579</v>
      </c>
      <c r="U32" s="3">
        <v>-14577.907985836209</v>
      </c>
      <c r="V32" s="3"/>
      <c r="W32" s="3">
        <v>76997.96532785664</v>
      </c>
      <c r="X32" s="3">
        <v>84113.423750612841</v>
      </c>
      <c r="Y32" s="3">
        <v>-7115.4584227562009</v>
      </c>
      <c r="Z32" s="3"/>
      <c r="AA32" s="3">
        <v>8857.2782269696982</v>
      </c>
      <c r="AB32">
        <v>10994.363225181518</v>
      </c>
      <c r="AC32">
        <v>-2137.0849982118198</v>
      </c>
    </row>
    <row r="33" spans="1:29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9">
      <c r="A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9">
      <c r="A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9">
      <c r="A36" s="2">
        <v>37803</v>
      </c>
      <c r="C36" s="3">
        <v>2815733.5347599504</v>
      </c>
      <c r="D36" s="3">
        <v>2961227.2894805311</v>
      </c>
      <c r="E36" s="3">
        <v>-145493.75472058076</v>
      </c>
      <c r="F36" s="3"/>
      <c r="G36" s="3">
        <v>66896.533073943763</v>
      </c>
      <c r="H36" s="3">
        <v>73054.737181240067</v>
      </c>
      <c r="I36" s="3">
        <v>-6158.2041072963038</v>
      </c>
      <c r="J36" s="3"/>
      <c r="K36" s="3">
        <v>189944.22615927804</v>
      </c>
      <c r="L36" s="3">
        <v>211267.20703007554</v>
      </c>
      <c r="M36" s="3">
        <v>-21322.980870797503</v>
      </c>
      <c r="N36" s="3"/>
      <c r="O36" s="3">
        <v>2209523.8902983624</v>
      </c>
      <c r="P36" s="3">
        <v>2305492.3029334671</v>
      </c>
      <c r="Q36" s="3">
        <v>-95968.412635104731</v>
      </c>
      <c r="R36" s="3"/>
      <c r="S36" s="3">
        <v>275308.84802400641</v>
      </c>
      <c r="T36" s="3">
        <v>288884.0936091406</v>
      </c>
      <c r="U36" s="3">
        <v>-13575.245585134195</v>
      </c>
      <c r="V36" s="3"/>
      <c r="W36" s="3">
        <v>67360.07663328317</v>
      </c>
      <c r="X36" s="3">
        <v>73808.853325615957</v>
      </c>
      <c r="Y36" s="3">
        <v>-6448.7766923327872</v>
      </c>
      <c r="Z36" s="3"/>
      <c r="AA36" s="3">
        <v>6699.9605710761543</v>
      </c>
      <c r="AB36">
        <v>8720.095400991222</v>
      </c>
      <c r="AC36">
        <v>-2020.1348299150677</v>
      </c>
    </row>
    <row r="37" spans="1:29">
      <c r="A37" s="2">
        <v>37834</v>
      </c>
      <c r="C37" s="3">
        <v>2725331.6726060752</v>
      </c>
      <c r="D37" s="3">
        <v>2869526.5785764931</v>
      </c>
      <c r="E37" s="3">
        <v>-144194.90597041789</v>
      </c>
      <c r="F37" s="3"/>
      <c r="G37" s="3">
        <v>71716.33170603319</v>
      </c>
      <c r="H37" s="3">
        <v>78464.304477560625</v>
      </c>
      <c r="I37" s="3">
        <v>-6747.9727715274348</v>
      </c>
      <c r="J37" s="3"/>
      <c r="K37" s="3">
        <v>166539.5725269762</v>
      </c>
      <c r="L37" s="3">
        <v>186166.54530942536</v>
      </c>
      <c r="M37" s="3">
        <v>-19626.972782449157</v>
      </c>
      <c r="N37" s="3"/>
      <c r="O37" s="3">
        <v>2154908.1208078493</v>
      </c>
      <c r="P37" s="3">
        <v>2251366.491723387</v>
      </c>
      <c r="Q37" s="3">
        <v>-96458.3709155377</v>
      </c>
      <c r="R37" s="3"/>
      <c r="S37" s="3">
        <v>265677.42831737531</v>
      </c>
      <c r="T37" s="3">
        <v>278866.74496538797</v>
      </c>
      <c r="U37" s="3">
        <v>-13189.316648012667</v>
      </c>
      <c r="V37" s="3"/>
      <c r="W37" s="3">
        <v>64059.8741543957</v>
      </c>
      <c r="X37" s="3">
        <v>70448.877375622702</v>
      </c>
      <c r="Y37" s="3">
        <v>-6389.0032212270016</v>
      </c>
      <c r="Z37" s="3"/>
      <c r="AA37" s="3">
        <v>2430.3450934447656</v>
      </c>
      <c r="AB37">
        <v>4213.6147251093744</v>
      </c>
      <c r="AC37">
        <v>-1783.2696316646088</v>
      </c>
    </row>
    <row r="38" spans="1:29" ht="13.5" customHeight="1">
      <c r="A38" s="2">
        <v>37865</v>
      </c>
      <c r="C38" s="3">
        <v>2676258.0993076325</v>
      </c>
      <c r="D38" s="3">
        <v>2814907.9118750496</v>
      </c>
      <c r="E38" s="3">
        <v>-138649.81256741704</v>
      </c>
      <c r="F38" s="3"/>
      <c r="G38" s="3">
        <v>76746.936098469538</v>
      </c>
      <c r="H38" s="3">
        <v>83847.286471785003</v>
      </c>
      <c r="I38" s="3">
        <v>-7100.3503733154648</v>
      </c>
      <c r="J38" s="3"/>
      <c r="K38" s="3">
        <v>184424.11110878966</v>
      </c>
      <c r="L38" s="3">
        <v>204771.87463005167</v>
      </c>
      <c r="M38" s="3">
        <v>-20347.763521262008</v>
      </c>
      <c r="N38" s="3"/>
      <c r="O38" s="3">
        <v>2009643.0627574623</v>
      </c>
      <c r="P38" s="3">
        <v>2092259.6481737923</v>
      </c>
      <c r="Q38" s="3">
        <v>-82616.585416330025</v>
      </c>
      <c r="R38" s="3"/>
      <c r="S38" s="3">
        <v>265207.86580141168</v>
      </c>
      <c r="T38" s="3">
        <v>278205.73490632803</v>
      </c>
      <c r="U38" s="3">
        <v>-12997.869104916346</v>
      </c>
      <c r="V38" s="3"/>
      <c r="W38" s="3">
        <v>134035.04629332526</v>
      </c>
      <c r="X38" s="3">
        <v>147627.60214622543</v>
      </c>
      <c r="Y38" s="3">
        <v>-13592.555852900172</v>
      </c>
      <c r="Z38" s="3"/>
      <c r="AA38" s="3">
        <v>6201.0772481740551</v>
      </c>
      <c r="AB38">
        <v>8195.7655468672165</v>
      </c>
      <c r="AC38">
        <v>-1994.6882986931614</v>
      </c>
    </row>
    <row r="39" spans="1:29" ht="13.5" customHeight="1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9" ht="13.5" customHeight="1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9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9">
      <c r="A42" s="2">
        <v>37895</v>
      </c>
      <c r="C42" s="3">
        <v>3017782.5930388137</v>
      </c>
      <c r="D42" s="3">
        <v>3187289.7736070761</v>
      </c>
      <c r="E42" s="3">
        <v>-169507.18056826247</v>
      </c>
      <c r="F42" s="3"/>
      <c r="G42" s="3">
        <v>89570.61130386671</v>
      </c>
      <c r="H42" s="3">
        <v>97975.803027868533</v>
      </c>
      <c r="I42" s="3">
        <v>-8405.1917240018229</v>
      </c>
      <c r="J42" s="3"/>
      <c r="K42" s="3">
        <v>205665.44792942243</v>
      </c>
      <c r="L42" s="3">
        <v>227687.61282330228</v>
      </c>
      <c r="M42" s="3">
        <v>-22022.164893879846</v>
      </c>
      <c r="N42" s="3"/>
      <c r="O42" s="3">
        <v>2109267.4706937089</v>
      </c>
      <c r="P42" s="3">
        <v>2198209.1412889105</v>
      </c>
      <c r="Q42" s="3">
        <v>-88941.670595201664</v>
      </c>
      <c r="R42" s="3"/>
      <c r="S42" s="3">
        <v>311541.72112292727</v>
      </c>
      <c r="T42" s="3">
        <v>327407.28872434387</v>
      </c>
      <c r="U42" s="3">
        <v>-15865.567601416609</v>
      </c>
      <c r="V42" s="3"/>
      <c r="W42" s="3">
        <v>282689.78268674773</v>
      </c>
      <c r="X42" s="3">
        <v>313748.40038131655</v>
      </c>
      <c r="Y42" s="3">
        <v>-31058.61769456882</v>
      </c>
      <c r="Z42" s="3"/>
      <c r="AA42" s="3">
        <v>19047.559302140304</v>
      </c>
      <c r="AB42">
        <v>22261.527361334996</v>
      </c>
      <c r="AC42">
        <v>-3213.9680591946926</v>
      </c>
    </row>
    <row r="43" spans="1:29">
      <c r="A43" s="2">
        <v>37926</v>
      </c>
      <c r="C43" s="3">
        <v>3132166.2406110559</v>
      </c>
      <c r="D43" s="3">
        <v>3330888.5284561245</v>
      </c>
      <c r="E43" s="3">
        <v>-198722.28784506861</v>
      </c>
      <c r="F43" s="3"/>
      <c r="G43" s="3">
        <v>104554.50050291323</v>
      </c>
      <c r="H43" s="3">
        <v>115615.27430349628</v>
      </c>
      <c r="I43" s="3">
        <v>-11060.773800583047</v>
      </c>
      <c r="J43" s="3"/>
      <c r="K43" s="3">
        <v>215862.26663087297</v>
      </c>
      <c r="L43" s="3">
        <v>243762.85820694201</v>
      </c>
      <c r="M43" s="3">
        <v>-27900.59157606904</v>
      </c>
      <c r="N43" s="3"/>
      <c r="O43" s="3">
        <v>2009197.9837905208</v>
      </c>
      <c r="P43" s="3">
        <v>2093469.4497333753</v>
      </c>
      <c r="Q43" s="3">
        <v>-84271.465942854527</v>
      </c>
      <c r="R43" s="3"/>
      <c r="S43" s="3">
        <v>321833.01339227951</v>
      </c>
      <c r="T43" s="3">
        <v>337666.11531525839</v>
      </c>
      <c r="U43" s="3">
        <v>-15833.10192297888</v>
      </c>
      <c r="V43" s="3"/>
      <c r="W43" s="3">
        <v>433800.84260056086</v>
      </c>
      <c r="X43" s="3">
        <v>487637.59363437555</v>
      </c>
      <c r="Y43" s="3">
        <v>-53836.751033814682</v>
      </c>
      <c r="Z43" s="3"/>
      <c r="AA43" s="3">
        <v>46917.6336939088</v>
      </c>
      <c r="AB43">
        <v>52737.23726267687</v>
      </c>
      <c r="AC43">
        <v>-5819.6035687680705</v>
      </c>
    </row>
    <row r="44" spans="1:29">
      <c r="A44" s="2">
        <v>37956</v>
      </c>
      <c r="C44" s="3">
        <v>3152916.644856384</v>
      </c>
      <c r="D44" s="3">
        <v>3363207.9381851233</v>
      </c>
      <c r="E44" s="3">
        <v>-210291.29332873924</v>
      </c>
      <c r="F44" s="3"/>
      <c r="G44" s="3">
        <v>119224.14980158958</v>
      </c>
      <c r="H44" s="3">
        <v>131571.31190756068</v>
      </c>
      <c r="I44" s="3">
        <v>-12347.162105971103</v>
      </c>
      <c r="J44" s="3"/>
      <c r="K44" s="3">
        <v>139091.5544200739</v>
      </c>
      <c r="L44" s="3">
        <v>170291.05881684946</v>
      </c>
      <c r="M44" s="3">
        <v>-31199.504396775563</v>
      </c>
      <c r="N44" s="3"/>
      <c r="O44" s="3">
        <v>2060352.1325135513</v>
      </c>
      <c r="P44" s="3">
        <v>2144059.164872156</v>
      </c>
      <c r="Q44" s="3">
        <v>-83707.032358604716</v>
      </c>
      <c r="R44" s="3"/>
      <c r="S44" s="3">
        <v>321755.00046140351</v>
      </c>
      <c r="T44" s="3">
        <v>337088.12619646033</v>
      </c>
      <c r="U44" s="3">
        <v>-15333.125735056819</v>
      </c>
      <c r="V44" s="3"/>
      <c r="W44" s="3">
        <v>428885.23995330255</v>
      </c>
      <c r="X44" s="3">
        <v>487370.5349485238</v>
      </c>
      <c r="Y44" s="3">
        <v>-58485.294995221251</v>
      </c>
      <c r="Z44" s="3"/>
      <c r="AA44" s="3">
        <v>83608.567706462767</v>
      </c>
      <c r="AB44">
        <v>92827.741443573163</v>
      </c>
      <c r="AC44">
        <v>-9219.1737371103955</v>
      </c>
    </row>
    <row r="45" spans="1:29">
      <c r="A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9">
      <c r="A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9">
      <c r="A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9">
      <c r="A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9">
      <c r="A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9">
      <c r="A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9">
      <c r="A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9">
      <c r="A52" s="2">
        <v>37987</v>
      </c>
      <c r="C52" s="3">
        <v>2937204.6681221197</v>
      </c>
      <c r="D52" s="3">
        <v>3148051.5949167274</v>
      </c>
      <c r="E52" s="3">
        <v>-210846.92679460766</v>
      </c>
      <c r="F52" s="3"/>
      <c r="G52" s="3">
        <v>107459.1583498049</v>
      </c>
      <c r="H52" s="3">
        <v>119232.74944746548</v>
      </c>
      <c r="I52" s="3">
        <v>-11773.591097660581</v>
      </c>
      <c r="J52" s="3"/>
      <c r="K52" s="3">
        <v>66990.658766002016</v>
      </c>
      <c r="L52" s="3">
        <v>96361.225453425126</v>
      </c>
      <c r="M52" s="3">
        <v>-29370.56668742311</v>
      </c>
      <c r="N52" s="3"/>
      <c r="O52" s="3">
        <v>1913691.8895588487</v>
      </c>
      <c r="P52" s="3">
        <v>1991640.2137219098</v>
      </c>
      <c r="Q52" s="3">
        <v>-77948.324163061101</v>
      </c>
      <c r="R52" s="3"/>
      <c r="S52" s="3">
        <v>318002.01657835761</v>
      </c>
      <c r="T52" s="3">
        <v>333045.69597836462</v>
      </c>
      <c r="U52" s="3">
        <v>-15043.679400007008</v>
      </c>
      <c r="V52" s="3"/>
      <c r="W52" s="3">
        <v>460058.19490576204</v>
      </c>
      <c r="X52" s="3">
        <v>528319.61584266392</v>
      </c>
      <c r="Y52" s="3">
        <v>-68261.420936901879</v>
      </c>
      <c r="Z52" s="3"/>
      <c r="AA52" s="3">
        <v>71002.749963344701</v>
      </c>
      <c r="AB52">
        <v>79452.094472898403</v>
      </c>
      <c r="AC52">
        <v>-8449.3445095537027</v>
      </c>
    </row>
    <row r="53" spans="1:29">
      <c r="A53" s="2">
        <v>38018</v>
      </c>
      <c r="C53" s="3">
        <v>2913732.361218336</v>
      </c>
      <c r="D53" s="3">
        <v>3097705.3373937202</v>
      </c>
      <c r="E53" s="3">
        <v>-183972.97617538413</v>
      </c>
      <c r="F53" s="3"/>
      <c r="G53" s="3">
        <v>91992.431396989239</v>
      </c>
      <c r="H53" s="3">
        <v>100777.66431225253</v>
      </c>
      <c r="I53" s="3">
        <v>-8785.2329152632883</v>
      </c>
      <c r="J53" s="3"/>
      <c r="K53" s="3">
        <v>84197.405456220222</v>
      </c>
      <c r="L53" s="3">
        <v>109533.64653821451</v>
      </c>
      <c r="M53" s="3">
        <v>-25336.241081994289</v>
      </c>
      <c r="N53" s="3"/>
      <c r="O53" s="3">
        <v>1900986.8742088559</v>
      </c>
      <c r="P53" s="3">
        <v>1972455.8171574527</v>
      </c>
      <c r="Q53" s="3">
        <v>-71468.942948596785</v>
      </c>
      <c r="R53" s="3"/>
      <c r="S53" s="3">
        <v>299264.03908255859</v>
      </c>
      <c r="T53" s="3">
        <v>312382.81594638032</v>
      </c>
      <c r="U53" s="3">
        <v>-13118.776863821724</v>
      </c>
      <c r="V53" s="3"/>
      <c r="W53" s="3">
        <v>467274.30993299605</v>
      </c>
      <c r="X53" s="3">
        <v>525109.42079343193</v>
      </c>
      <c r="Y53" s="3">
        <v>-57835.110860435874</v>
      </c>
      <c r="Z53" s="3"/>
      <c r="AA53" s="3">
        <v>70017.301140715615</v>
      </c>
      <c r="AB53">
        <v>77445.97264598847</v>
      </c>
      <c r="AC53">
        <v>-7428.6715052728541</v>
      </c>
    </row>
    <row r="54" spans="1:29">
      <c r="A54" s="2">
        <v>38047</v>
      </c>
      <c r="C54" s="3">
        <v>3086362.8901399039</v>
      </c>
      <c r="D54" s="3">
        <v>3254226.5559955998</v>
      </c>
      <c r="E54" s="3">
        <v>-167863.66585569596</v>
      </c>
      <c r="F54" s="3"/>
      <c r="G54" s="3">
        <v>89323.483130039604</v>
      </c>
      <c r="H54" s="3">
        <v>97057.76286062428</v>
      </c>
      <c r="I54" s="3">
        <v>-7734.2797305846761</v>
      </c>
      <c r="J54" s="3"/>
      <c r="K54" s="3">
        <v>166435.76599136819</v>
      </c>
      <c r="L54" s="3">
        <v>187725.55290288391</v>
      </c>
      <c r="M54" s="3">
        <v>-21289.786911515723</v>
      </c>
      <c r="N54" s="3"/>
      <c r="O54" s="3">
        <v>2024036.9204373758</v>
      </c>
      <c r="P54" s="3">
        <v>2096877.6041204841</v>
      </c>
      <c r="Q54" s="3">
        <v>-72840.683683108306</v>
      </c>
      <c r="R54" s="3"/>
      <c r="S54" s="3">
        <v>317779.17537609942</v>
      </c>
      <c r="T54" s="3">
        <v>331149.03048451158</v>
      </c>
      <c r="U54" s="3">
        <v>-13369.855108412157</v>
      </c>
      <c r="V54" s="3"/>
      <c r="W54" s="3">
        <v>433571.84721171146</v>
      </c>
      <c r="X54" s="3">
        <v>480465.60583595542</v>
      </c>
      <c r="Y54" s="3">
        <v>-46893.758624243957</v>
      </c>
      <c r="Z54" s="3"/>
      <c r="AA54" s="3">
        <v>55215.697993309244</v>
      </c>
      <c r="AB54">
        <v>60950.999791140181</v>
      </c>
      <c r="AC54">
        <v>-5735.3017978309363</v>
      </c>
    </row>
    <row r="55" spans="1:29">
      <c r="A55" s="2">
        <v>38078</v>
      </c>
      <c r="C55" s="3">
        <v>2696394.261669979</v>
      </c>
      <c r="D55" s="3">
        <v>2824169.8985092975</v>
      </c>
      <c r="E55" s="3">
        <v>-127775.63683931855</v>
      </c>
      <c r="F55" s="3"/>
      <c r="G55" s="3">
        <v>68915.123853574667</v>
      </c>
      <c r="H55" s="3">
        <v>74317.235118802215</v>
      </c>
      <c r="I55" s="3">
        <v>-5402.1112652275478</v>
      </c>
      <c r="J55" s="3"/>
      <c r="K55" s="3">
        <v>169499.1732285149</v>
      </c>
      <c r="L55" s="3">
        <v>184706.36115148471</v>
      </c>
      <c r="M55" s="3">
        <v>-15207.18792296981</v>
      </c>
      <c r="N55" s="3"/>
      <c r="O55" s="3">
        <v>1833925.2319060231</v>
      </c>
      <c r="P55" s="3">
        <v>1898574.0911181334</v>
      </c>
      <c r="Q55" s="3">
        <v>-64648.859212110285</v>
      </c>
      <c r="R55" s="3"/>
      <c r="S55" s="3">
        <v>282349.80434385757</v>
      </c>
      <c r="T55" s="3">
        <v>293649.64113546448</v>
      </c>
      <c r="U55" s="3">
        <v>-11299.836791606911</v>
      </c>
      <c r="V55" s="3"/>
      <c r="W55" s="3">
        <v>302994.89454459382</v>
      </c>
      <c r="X55" s="3">
        <v>330292.58758697566</v>
      </c>
      <c r="Y55" s="3">
        <v>-27297.693042381841</v>
      </c>
      <c r="Z55" s="3"/>
      <c r="AA55" s="3">
        <v>38710.033793414543</v>
      </c>
      <c r="AB55">
        <v>42629.9823984373</v>
      </c>
      <c r="AC55">
        <v>-3919.948605022757</v>
      </c>
    </row>
    <row r="56" spans="1:29">
      <c r="A56" s="2">
        <v>38108</v>
      </c>
      <c r="C56" s="3">
        <v>2211891.1206789888</v>
      </c>
      <c r="D56" s="3">
        <v>2315698.1158713601</v>
      </c>
      <c r="E56" s="3">
        <v>-103806.99519237131</v>
      </c>
      <c r="F56" s="3"/>
      <c r="G56" s="3">
        <v>53032.961432119075</v>
      </c>
      <c r="H56" s="3">
        <v>57375.614619686734</v>
      </c>
      <c r="I56" s="3">
        <v>-4342.6531875676592</v>
      </c>
      <c r="J56" s="3"/>
      <c r="K56" s="3">
        <v>123183.42722994174</v>
      </c>
      <c r="L56" s="3">
        <v>134813.14287512781</v>
      </c>
      <c r="M56" s="3">
        <v>-11629.715645186079</v>
      </c>
      <c r="N56" s="3"/>
      <c r="O56" s="3">
        <v>1579955.057159465</v>
      </c>
      <c r="P56" s="3">
        <v>1638290.3951529912</v>
      </c>
      <c r="Q56" s="3">
        <v>-58335.337993526133</v>
      </c>
      <c r="R56" s="3"/>
      <c r="S56" s="3">
        <v>253402.58515422361</v>
      </c>
      <c r="T56" s="3">
        <v>263679.28358898836</v>
      </c>
      <c r="U56" s="3">
        <v>-10276.698434764752</v>
      </c>
      <c r="V56" s="3"/>
      <c r="W56" s="3">
        <v>185148.75407040727</v>
      </c>
      <c r="X56" s="3">
        <v>201933.29939522874</v>
      </c>
      <c r="Y56" s="3">
        <v>-16784.545324821462</v>
      </c>
      <c r="Z56" s="3"/>
      <c r="AA56" s="3">
        <v>17168.335632832168</v>
      </c>
      <c r="AB56">
        <v>19606.380239337101</v>
      </c>
      <c r="AC56">
        <v>-2438.0446065049327</v>
      </c>
    </row>
    <row r="57" spans="1:29">
      <c r="A57" s="2">
        <v>38139</v>
      </c>
      <c r="C57" s="3">
        <v>1348039.2024476433</v>
      </c>
      <c r="D57" s="3">
        <v>1415048.8565296172</v>
      </c>
      <c r="E57" s="3">
        <v>-67009.654081973946</v>
      </c>
      <c r="F57" s="3"/>
      <c r="G57" s="3">
        <v>30369.115755259179</v>
      </c>
      <c r="H57" s="3">
        <v>33056.24637019595</v>
      </c>
      <c r="I57" s="3">
        <v>-2687.1306149367701</v>
      </c>
      <c r="J57" s="3"/>
      <c r="K57" s="3">
        <v>99981.486193532939</v>
      </c>
      <c r="L57" s="3">
        <v>110302.6495358268</v>
      </c>
      <c r="M57" s="3">
        <v>-10321.163342293861</v>
      </c>
      <c r="N57" s="3"/>
      <c r="O57" s="3">
        <v>935544.22117788123</v>
      </c>
      <c r="P57" s="3">
        <v>973513.61647479364</v>
      </c>
      <c r="Q57" s="3">
        <v>-37969.395296912408</v>
      </c>
      <c r="R57" s="3"/>
      <c r="S57" s="3">
        <v>234003.45443730467</v>
      </c>
      <c r="T57" s="3">
        <v>244064.2751386881</v>
      </c>
      <c r="U57" s="3">
        <v>-10060.820701383433</v>
      </c>
      <c r="V57" s="3"/>
      <c r="W57" s="3">
        <v>53231.862599804328</v>
      </c>
      <c r="X57" s="3">
        <v>58363.994787809075</v>
      </c>
      <c r="Y57" s="3">
        <v>-5132.1321880047471</v>
      </c>
      <c r="Z57" s="3"/>
      <c r="AA57" s="3">
        <v>-5090.9377161389275</v>
      </c>
      <c r="AB57">
        <v>-4251.9257776962768</v>
      </c>
      <c r="AC57">
        <v>-839.01193844265072</v>
      </c>
    </row>
    <row r="58" spans="1:29">
      <c r="A58" s="2">
        <v>38169</v>
      </c>
      <c r="C58" s="3">
        <v>1105002.9946094463</v>
      </c>
      <c r="D58" s="3">
        <v>1162284.0711965195</v>
      </c>
      <c r="E58" s="3">
        <v>-57281.076587073272</v>
      </c>
      <c r="F58" s="3"/>
      <c r="G58" s="3">
        <v>23972.49307468277</v>
      </c>
      <c r="H58" s="3">
        <v>26198.909601589032</v>
      </c>
      <c r="I58" s="3">
        <v>-2226.4165269062614</v>
      </c>
      <c r="J58" s="3"/>
      <c r="K58" s="3">
        <v>88118.237825189164</v>
      </c>
      <c r="L58" s="3">
        <v>97804.566088396736</v>
      </c>
      <c r="M58" s="3">
        <v>-9686.3282632075716</v>
      </c>
      <c r="N58" s="3"/>
      <c r="O58" s="3">
        <v>739492.76642690215</v>
      </c>
      <c r="P58" s="3">
        <v>770237.31395490945</v>
      </c>
      <c r="Q58" s="3">
        <v>-30744.547528007301</v>
      </c>
      <c r="R58" s="3"/>
      <c r="S58" s="3">
        <v>214029.98930404428</v>
      </c>
      <c r="T58" s="3">
        <v>223386.67139977691</v>
      </c>
      <c r="U58" s="3">
        <v>-9356.6820957326272</v>
      </c>
      <c r="V58" s="3"/>
      <c r="W58" s="3">
        <v>44895.759350596796</v>
      </c>
      <c r="X58" s="3">
        <v>49345.110161985511</v>
      </c>
      <c r="Y58" s="3">
        <v>-4449.3508113887146</v>
      </c>
      <c r="Z58" s="3"/>
      <c r="AA58" s="3">
        <v>-5506.2513719688723</v>
      </c>
      <c r="AB58">
        <v>-4688.5000101381156</v>
      </c>
      <c r="AC58">
        <v>-817.75136183075665</v>
      </c>
    </row>
    <row r="59" spans="1:29">
      <c r="A59" s="2">
        <v>38200</v>
      </c>
      <c r="C59" s="3">
        <v>1096487.4241858406</v>
      </c>
      <c r="D59" s="3">
        <v>1152572.5984053528</v>
      </c>
      <c r="E59" s="3">
        <v>-56085.174219512148</v>
      </c>
      <c r="F59" s="3"/>
      <c r="G59" s="3">
        <v>26456.647379256076</v>
      </c>
      <c r="H59" s="3">
        <v>28795.989020434317</v>
      </c>
      <c r="I59" s="3">
        <v>-2339.3416411782418</v>
      </c>
      <c r="J59" s="3"/>
      <c r="K59" s="3">
        <v>88375.815661786779</v>
      </c>
      <c r="L59" s="3">
        <v>97025.327504095709</v>
      </c>
      <c r="M59" s="3">
        <v>-8649.5118423089298</v>
      </c>
      <c r="N59" s="3"/>
      <c r="O59" s="3">
        <v>739924.88178606459</v>
      </c>
      <c r="P59" s="3">
        <v>770890.97078825918</v>
      </c>
      <c r="Q59" s="3">
        <v>-30966.089002194582</v>
      </c>
      <c r="R59" s="3"/>
      <c r="S59" s="3">
        <v>206670.00820100441</v>
      </c>
      <c r="T59" s="3">
        <v>215758.76477815147</v>
      </c>
      <c r="U59" s="3">
        <v>-9088.7565771470545</v>
      </c>
      <c r="V59" s="3"/>
      <c r="W59" s="3">
        <v>43289.557491837375</v>
      </c>
      <c r="X59" s="3">
        <v>47690.491986572139</v>
      </c>
      <c r="Y59" s="3">
        <v>-4400.9344947347636</v>
      </c>
      <c r="Z59" s="3"/>
      <c r="AA59" s="3">
        <v>-8229.4863341085438</v>
      </c>
      <c r="AB59">
        <v>-7588.9456721601164</v>
      </c>
      <c r="AC59">
        <v>-640.54066194842744</v>
      </c>
    </row>
    <row r="60" spans="1:29">
      <c r="A60" s="2">
        <v>38231</v>
      </c>
      <c r="C60" s="3">
        <v>1106226.0371813569</v>
      </c>
      <c r="D60" s="3">
        <v>1151959.920996405</v>
      </c>
      <c r="E60" s="3">
        <v>-45733.88381504803</v>
      </c>
      <c r="F60" s="3"/>
      <c r="G60" s="3">
        <v>24868.33913048236</v>
      </c>
      <c r="H60" s="3">
        <v>26590.187841857471</v>
      </c>
      <c r="I60" s="3">
        <v>-1721.8487113751107</v>
      </c>
      <c r="J60" s="3"/>
      <c r="K60" s="3">
        <v>103181.6276845744</v>
      </c>
      <c r="L60" s="3">
        <v>110162.49824742124</v>
      </c>
      <c r="M60" s="3">
        <v>-6980.8705628468451</v>
      </c>
      <c r="N60" s="3"/>
      <c r="O60" s="3">
        <v>671441.96038539743</v>
      </c>
      <c r="P60" s="3">
        <v>692497.15233823296</v>
      </c>
      <c r="Q60" s="3">
        <v>-21055.191952835536</v>
      </c>
      <c r="R60" s="3"/>
      <c r="S60" s="3">
        <v>205998.54008830621</v>
      </c>
      <c r="T60" s="3">
        <v>213027.60815028092</v>
      </c>
      <c r="U60" s="3">
        <v>-7029.0680619747145</v>
      </c>
      <c r="V60" s="3"/>
      <c r="W60" s="3">
        <v>105965.6101540099</v>
      </c>
      <c r="X60" s="3">
        <v>114284.62588634188</v>
      </c>
      <c r="Y60" s="3">
        <v>-8319.0157323319727</v>
      </c>
      <c r="Z60" s="3"/>
      <c r="AA60" s="3">
        <v>-5230.0402614134655</v>
      </c>
      <c r="AB60">
        <v>-4602.1514677295927</v>
      </c>
      <c r="AC60">
        <v>-627.88879368387279</v>
      </c>
    </row>
    <row r="61" spans="1:29">
      <c r="A61" s="2">
        <v>38261</v>
      </c>
      <c r="C61" s="3">
        <v>1317400.1675096827</v>
      </c>
      <c r="D61" s="3">
        <v>1396757.771447767</v>
      </c>
      <c r="E61" s="3">
        <v>-79357.603938084329</v>
      </c>
      <c r="F61" s="3"/>
      <c r="G61" s="3">
        <v>30307.72164205564</v>
      </c>
      <c r="H61" s="3">
        <v>32923.517351249327</v>
      </c>
      <c r="I61" s="3">
        <v>-2615.7957091936878</v>
      </c>
      <c r="J61" s="3"/>
      <c r="K61" s="3">
        <v>108944.22950017256</v>
      </c>
      <c r="L61" s="3">
        <v>119116.00687725501</v>
      </c>
      <c r="M61" s="3">
        <v>-10171.777377082457</v>
      </c>
      <c r="N61" s="3"/>
      <c r="O61" s="3">
        <v>712019.11811230029</v>
      </c>
      <c r="P61" s="3">
        <v>740746.20253972395</v>
      </c>
      <c r="Q61" s="3">
        <v>-28727.084427423659</v>
      </c>
      <c r="R61" s="3"/>
      <c r="S61" s="3">
        <v>238470.45681889291</v>
      </c>
      <c r="T61" s="3">
        <v>249460.14799773187</v>
      </c>
      <c r="U61" s="3">
        <v>-10989.691178838955</v>
      </c>
      <c r="V61" s="3"/>
      <c r="W61" s="3">
        <v>230944.33501708999</v>
      </c>
      <c r="X61" s="3">
        <v>256764.57235650191</v>
      </c>
      <c r="Y61" s="3">
        <v>-25820.23733941192</v>
      </c>
      <c r="Z61" s="3"/>
      <c r="AA61" s="3">
        <v>-3285.6935808285198</v>
      </c>
      <c r="AB61">
        <v>-2252.675674694794</v>
      </c>
      <c r="AC61">
        <v>-1033.0179061337258</v>
      </c>
    </row>
    <row r="62" spans="1:29">
      <c r="A62" s="2">
        <v>38292</v>
      </c>
      <c r="C62" s="3">
        <v>1372448.2426276973</v>
      </c>
      <c r="D62" s="3">
        <v>1472185.1605207985</v>
      </c>
      <c r="E62" s="3">
        <v>-99736.917893101228</v>
      </c>
      <c r="F62" s="3"/>
      <c r="G62" s="3">
        <v>30706.286506255365</v>
      </c>
      <c r="H62" s="3">
        <v>33809.715705010174</v>
      </c>
      <c r="I62" s="3">
        <v>-3103.4291987548095</v>
      </c>
      <c r="J62" s="3"/>
      <c r="K62" s="3">
        <v>52416.390636947435</v>
      </c>
      <c r="L62" s="3">
        <v>59513.667037451822</v>
      </c>
      <c r="M62" s="3">
        <v>-7097.2764005043864</v>
      </c>
      <c r="N62" s="3"/>
      <c r="O62" s="3">
        <v>664706.71983111498</v>
      </c>
      <c r="P62" s="3">
        <v>692180.66290381306</v>
      </c>
      <c r="Q62" s="3">
        <v>-27473.943072698079</v>
      </c>
      <c r="R62" s="3"/>
      <c r="S62" s="3">
        <v>248849.05773661201</v>
      </c>
      <c r="T62" s="3">
        <v>260700.20947928721</v>
      </c>
      <c r="U62" s="3">
        <v>-11851.151742675196</v>
      </c>
      <c r="V62" s="3"/>
      <c r="W62" s="3">
        <v>363759.16096662387</v>
      </c>
      <c r="X62" s="3">
        <v>412045.63782546314</v>
      </c>
      <c r="Y62" s="3">
        <v>-48286.476858839276</v>
      </c>
      <c r="Z62" s="3"/>
      <c r="AA62" s="3">
        <v>12010.626950143647</v>
      </c>
      <c r="AB62">
        <v>13935.267569773248</v>
      </c>
      <c r="AC62">
        <v>-1924.6406196296011</v>
      </c>
    </row>
    <row r="63" spans="1:29">
      <c r="A63" s="2">
        <v>38322</v>
      </c>
      <c r="C63" s="3">
        <v>1390523.7903649099</v>
      </c>
      <c r="D63" s="3">
        <v>1508051.2392672193</v>
      </c>
      <c r="E63" s="3">
        <v>-117527.44890230941</v>
      </c>
      <c r="F63" s="3"/>
      <c r="G63" s="3">
        <v>35097.964373618946</v>
      </c>
      <c r="H63" s="3">
        <v>38941.923031972627</v>
      </c>
      <c r="I63" s="3">
        <v>-3843.9586583536802</v>
      </c>
      <c r="J63" s="3"/>
      <c r="K63" s="3">
        <v>30658.051669475892</v>
      </c>
      <c r="L63" s="3">
        <v>40020.387945555885</v>
      </c>
      <c r="M63" s="3">
        <v>-9362.3362760799937</v>
      </c>
      <c r="N63" s="3"/>
      <c r="O63" s="3">
        <v>703561.54974739742</v>
      </c>
      <c r="P63" s="3">
        <v>734349.57384170196</v>
      </c>
      <c r="Q63" s="3">
        <v>-30788.024094304536</v>
      </c>
      <c r="R63" s="3"/>
      <c r="S63" s="3">
        <v>247233.92714275411</v>
      </c>
      <c r="T63" s="3">
        <v>259828.59962709798</v>
      </c>
      <c r="U63" s="3">
        <v>-12594.672484343871</v>
      </c>
      <c r="V63" s="3"/>
      <c r="W63" s="3">
        <v>339965.24173130922</v>
      </c>
      <c r="X63" s="3">
        <v>396718.60234885622</v>
      </c>
      <c r="Y63" s="3">
        <v>-56753.360617547005</v>
      </c>
      <c r="Z63" s="3"/>
      <c r="AA63" s="3">
        <v>34007.055700354234</v>
      </c>
      <c r="AB63">
        <v>38192.152472034664</v>
      </c>
      <c r="AC63">
        <v>-4185.0967716804298</v>
      </c>
    </row>
    <row r="64" spans="1:29">
      <c r="A64" s="2">
        <v>38353</v>
      </c>
      <c r="C64" s="3">
        <v>1345392.3229184984</v>
      </c>
      <c r="D64" s="3">
        <v>1473760.7889505955</v>
      </c>
      <c r="E64" s="3">
        <v>-128368.46603209712</v>
      </c>
      <c r="F64" s="3"/>
      <c r="G64" s="3">
        <v>31441.094078238311</v>
      </c>
      <c r="H64" s="3">
        <v>35161.670179103785</v>
      </c>
      <c r="I64" s="3">
        <v>-3720.5761008654736</v>
      </c>
      <c r="J64" s="3"/>
      <c r="K64" s="3">
        <v>1964.7271938909655</v>
      </c>
      <c r="L64" s="3">
        <v>10467.642504991702</v>
      </c>
      <c r="M64" s="3">
        <v>-8502.9153111007363</v>
      </c>
      <c r="N64" s="3"/>
      <c r="O64" s="3">
        <v>662238.49034222402</v>
      </c>
      <c r="P64" s="3">
        <v>692029.30309891514</v>
      </c>
      <c r="Q64" s="3">
        <v>-29790.812756691128</v>
      </c>
      <c r="R64" s="3"/>
      <c r="S64" s="3">
        <v>247075.2899662616</v>
      </c>
      <c r="T64" s="3">
        <v>260079.55470987424</v>
      </c>
      <c r="U64" s="3">
        <v>-13004.264743612643</v>
      </c>
      <c r="V64" s="3"/>
      <c r="W64" s="3">
        <v>375510.55657992861</v>
      </c>
      <c r="X64" s="3">
        <v>445103.93089614599</v>
      </c>
      <c r="Y64" s="3">
        <v>-69593.374316217378</v>
      </c>
      <c r="Z64" s="3"/>
      <c r="AA64" s="3">
        <v>27162.164757954946</v>
      </c>
      <c r="AB64">
        <v>30918.687561564657</v>
      </c>
      <c r="AC64">
        <v>-3756.5228036097105</v>
      </c>
    </row>
    <row r="65" spans="1:29">
      <c r="A65" s="2">
        <v>38384</v>
      </c>
      <c r="C65" s="3">
        <v>1361965.5997898544</v>
      </c>
      <c r="D65" s="3">
        <v>1479586.8067091818</v>
      </c>
      <c r="E65" s="3">
        <v>-117621.20691932738</v>
      </c>
      <c r="F65" s="3"/>
      <c r="G65" s="3">
        <v>28247.024908843196</v>
      </c>
      <c r="H65" s="3">
        <v>31245.028444894451</v>
      </c>
      <c r="I65" s="3">
        <v>-2998.0035360512557</v>
      </c>
      <c r="J65" s="3"/>
      <c r="K65" s="3">
        <v>10369.786724928004</v>
      </c>
      <c r="L65" s="3">
        <v>18640.914344261102</v>
      </c>
      <c r="M65" s="3">
        <v>-8271.1276193330978</v>
      </c>
      <c r="N65" s="3"/>
      <c r="O65" s="3">
        <v>678234.6502463395</v>
      </c>
      <c r="P65" s="3">
        <v>707816.13283920195</v>
      </c>
      <c r="Q65" s="3">
        <v>-29581.482592862449</v>
      </c>
      <c r="R65" s="3"/>
      <c r="S65" s="3">
        <v>233075.35000071529</v>
      </c>
      <c r="T65" s="3">
        <v>244888.17621232072</v>
      </c>
      <c r="U65" s="3">
        <v>-11812.826211605425</v>
      </c>
      <c r="V65" s="3"/>
      <c r="W65" s="3">
        <v>389751.75538839644</v>
      </c>
      <c r="X65" s="3">
        <v>451674.75669360423</v>
      </c>
      <c r="Y65" s="3">
        <v>-61923.001305207785</v>
      </c>
      <c r="Z65" s="3"/>
      <c r="AA65" s="3">
        <v>22287.032520631983</v>
      </c>
      <c r="AB65">
        <v>25321.798174899275</v>
      </c>
      <c r="AC65">
        <v>-3034.7656542672921</v>
      </c>
    </row>
    <row r="66" spans="1:29">
      <c r="A66" s="2">
        <v>38412</v>
      </c>
      <c r="C66" s="3">
        <v>1382494.4107024015</v>
      </c>
      <c r="D66" s="3">
        <v>1485687.4978964587</v>
      </c>
      <c r="E66" s="3">
        <v>-103193.08719405718</v>
      </c>
      <c r="F66" s="3"/>
      <c r="G66" s="3">
        <v>25470.21912807351</v>
      </c>
      <c r="H66" s="3">
        <v>27951.198726031045</v>
      </c>
      <c r="I66" s="3">
        <v>-2480.9795979575356</v>
      </c>
      <c r="J66" s="3"/>
      <c r="K66" s="3">
        <v>41239.992157405395</v>
      </c>
      <c r="L66" s="3">
        <v>48345.155629704692</v>
      </c>
      <c r="M66" s="3">
        <v>-7105.1634722992967</v>
      </c>
      <c r="N66" s="3"/>
      <c r="O66" s="3">
        <v>689371.81497480161</v>
      </c>
      <c r="P66" s="3">
        <v>718772.74756459915</v>
      </c>
      <c r="Q66" s="3">
        <v>-29400.932589797536</v>
      </c>
      <c r="R66" s="3"/>
      <c r="S66" s="3">
        <v>250447.54780054995</v>
      </c>
      <c r="T66" s="3">
        <v>262666.04731031565</v>
      </c>
      <c r="U66" s="3">
        <v>-12218.499509765708</v>
      </c>
      <c r="V66" s="3"/>
      <c r="W66" s="3">
        <v>365291.28219511395</v>
      </c>
      <c r="X66" s="3">
        <v>415440.60893218155</v>
      </c>
      <c r="Y66" s="3">
        <v>-50149.326737067604</v>
      </c>
      <c r="Z66" s="3"/>
      <c r="AA66" s="3">
        <v>10673.554446457158</v>
      </c>
      <c r="AB66">
        <v>12511.739733626659</v>
      </c>
      <c r="AC66">
        <v>-1838.185287169501</v>
      </c>
    </row>
    <row r="67" spans="1:29">
      <c r="A67" s="2">
        <v>38443</v>
      </c>
      <c r="C67" s="3">
        <v>1436072.0354270381</v>
      </c>
      <c r="D67" s="3">
        <v>1444097.177848106</v>
      </c>
      <c r="E67" s="3">
        <v>-8025.1424210679252</v>
      </c>
      <c r="F67" s="3"/>
      <c r="G67" s="3">
        <v>28835.423336275326</v>
      </c>
      <c r="H67" s="3">
        <v>28998.484267914097</v>
      </c>
      <c r="I67" s="3">
        <v>-163.06093163877085</v>
      </c>
      <c r="J67" s="3"/>
      <c r="K67" s="3">
        <v>71138.792985418273</v>
      </c>
      <c r="L67" s="3">
        <v>71540.234757692262</v>
      </c>
      <c r="M67" s="3">
        <v>-401.44177227398905</v>
      </c>
      <c r="N67" s="3"/>
      <c r="O67" s="3">
        <v>733200.22644320375</v>
      </c>
      <c r="P67" s="3">
        <v>737346.38759392966</v>
      </c>
      <c r="Q67" s="3">
        <v>-4146.1611507259076</v>
      </c>
      <c r="R67" s="3"/>
      <c r="S67" s="3">
        <v>253808.02461867558</v>
      </c>
      <c r="T67" s="3">
        <v>255243.0287401797</v>
      </c>
      <c r="U67" s="3">
        <v>-1435.0041215041128</v>
      </c>
      <c r="V67" s="3"/>
      <c r="W67" s="3">
        <v>345419.82003348338</v>
      </c>
      <c r="X67" s="3">
        <v>347279.53680520551</v>
      </c>
      <c r="Y67" s="3">
        <v>-1859.7167717221309</v>
      </c>
      <c r="Z67" s="3"/>
      <c r="AA67" s="3">
        <v>3669.7480099817185</v>
      </c>
      <c r="AB67">
        <v>3689.5056831847469</v>
      </c>
      <c r="AC67">
        <v>-19.757673203028389</v>
      </c>
    </row>
    <row r="68" spans="1:29">
      <c r="A68" s="2">
        <v>38473</v>
      </c>
      <c r="C68" s="3">
        <v>1151260.9497162076</v>
      </c>
      <c r="D68" s="3">
        <v>1157894.751219546</v>
      </c>
      <c r="E68" s="3">
        <v>-6633.8015033383854</v>
      </c>
      <c r="F68" s="3"/>
      <c r="G68" s="3">
        <v>20997.695441629687</v>
      </c>
      <c r="H68" s="3">
        <v>21119.733395798678</v>
      </c>
      <c r="I68" s="3">
        <v>-122.03795416899084</v>
      </c>
      <c r="J68" s="3"/>
      <c r="K68" s="3">
        <v>54108.364211284425</v>
      </c>
      <c r="L68" s="3">
        <v>54421.951316964813</v>
      </c>
      <c r="M68" s="3">
        <v>-313.58710568038805</v>
      </c>
      <c r="N68" s="3"/>
      <c r="O68" s="3">
        <v>642637.69569163222</v>
      </c>
      <c r="P68" s="3">
        <v>646372.68603245774</v>
      </c>
      <c r="Q68" s="3">
        <v>-3734.9903408255195</v>
      </c>
      <c r="R68" s="3"/>
      <c r="S68" s="3">
        <v>226755.53149441429</v>
      </c>
      <c r="T68" s="3">
        <v>228073.15390035269</v>
      </c>
      <c r="U68" s="3">
        <v>-1317.6224059383967</v>
      </c>
      <c r="V68" s="3"/>
      <c r="W68" s="3">
        <v>213581.71416990238</v>
      </c>
      <c r="X68" s="3">
        <v>214765.06438402101</v>
      </c>
      <c r="Y68" s="3">
        <v>-1183.3502141186327</v>
      </c>
      <c r="Z68" s="3"/>
      <c r="AA68" s="3">
        <v>-6820.051292655422</v>
      </c>
      <c r="AB68">
        <v>-6857.8378100491245</v>
      </c>
      <c r="AC68">
        <v>37.786517393702525</v>
      </c>
    </row>
    <row r="69" spans="1:29">
      <c r="A69" s="2">
        <v>38504</v>
      </c>
      <c r="C69" s="3">
        <v>936476.79690438788</v>
      </c>
      <c r="D69" s="3">
        <v>942057.06693162513</v>
      </c>
      <c r="E69" s="3">
        <v>-5580.2700272372458</v>
      </c>
      <c r="F69" s="3"/>
      <c r="G69" s="3">
        <v>19387.941122386605</v>
      </c>
      <c r="H69" s="3">
        <v>19503.781259167077</v>
      </c>
      <c r="I69" s="3">
        <v>-115.84013678047268</v>
      </c>
      <c r="J69" s="3"/>
      <c r="K69" s="3">
        <v>44712.568645600273</v>
      </c>
      <c r="L69" s="3">
        <v>44979.451402380168</v>
      </c>
      <c r="M69" s="3">
        <v>-266.88275677989441</v>
      </c>
      <c r="N69" s="3"/>
      <c r="O69" s="3">
        <v>607910.25444462488</v>
      </c>
      <c r="P69" s="3">
        <v>611542.43006247864</v>
      </c>
      <c r="Q69" s="3">
        <v>-3632.1756178537617</v>
      </c>
      <c r="R69" s="3"/>
      <c r="S69" s="3">
        <v>211116.77541383367</v>
      </c>
      <c r="T69" s="3">
        <v>212377.90372956515</v>
      </c>
      <c r="U69" s="3">
        <v>-1261.1283157314756</v>
      </c>
      <c r="V69" s="3"/>
      <c r="W69" s="3">
        <v>60559.71736690266</v>
      </c>
      <c r="X69" s="3">
        <v>60905.080791782697</v>
      </c>
      <c r="Y69" s="3">
        <v>-345.3634248800372</v>
      </c>
      <c r="Z69" s="3"/>
      <c r="AA69" s="3">
        <v>-7210.4600889601134</v>
      </c>
      <c r="AB69">
        <v>-7251.5803137486218</v>
      </c>
      <c r="AC69">
        <v>41.120224788508494</v>
      </c>
    </row>
    <row r="70" spans="1:29">
      <c r="A70" s="2">
        <v>38534</v>
      </c>
      <c r="C70" s="3">
        <v>879011.92758810241</v>
      </c>
      <c r="D70" s="3">
        <v>884389.46887044108</v>
      </c>
      <c r="E70" s="3">
        <v>-5377.5412823386723</v>
      </c>
      <c r="F70" s="3"/>
      <c r="G70" s="3">
        <v>15478.571718813173</v>
      </c>
      <c r="H70" s="3">
        <v>15573.489634301355</v>
      </c>
      <c r="I70" s="3">
        <v>-94.917915488182189</v>
      </c>
      <c r="J70" s="3"/>
      <c r="K70" s="3">
        <v>41440.338837140902</v>
      </c>
      <c r="L70" s="3">
        <v>41694.127297010884</v>
      </c>
      <c r="M70" s="3">
        <v>-253.78845986998203</v>
      </c>
      <c r="N70" s="3"/>
      <c r="O70" s="3">
        <v>580010.22733950848</v>
      </c>
      <c r="P70" s="3">
        <v>583566.97422423365</v>
      </c>
      <c r="Q70" s="3">
        <v>-3556.746884725173</v>
      </c>
      <c r="R70" s="3"/>
      <c r="S70" s="3">
        <v>197335.94553306702</v>
      </c>
      <c r="T70" s="3">
        <v>198545.828722915</v>
      </c>
      <c r="U70" s="3">
        <v>-1209.8831898479839</v>
      </c>
      <c r="V70" s="3"/>
      <c r="W70" s="3">
        <v>52239.664190641925</v>
      </c>
      <c r="X70" s="3">
        <v>52545.774993569321</v>
      </c>
      <c r="Y70" s="3">
        <v>-306.11080292739643</v>
      </c>
      <c r="Z70" s="3"/>
      <c r="AA70" s="3">
        <v>-7492.8200310691027</v>
      </c>
      <c r="AB70">
        <v>-7536.7260015892243</v>
      </c>
      <c r="AC70">
        <v>43.905970520121627</v>
      </c>
    </row>
    <row r="71" spans="1:29">
      <c r="A71" s="2">
        <v>38565</v>
      </c>
      <c r="C71" s="3">
        <v>867434.92857272376</v>
      </c>
      <c r="D71" s="3">
        <v>872896.65365759609</v>
      </c>
      <c r="E71" s="3">
        <v>-5461.7250848723343</v>
      </c>
      <c r="F71" s="3"/>
      <c r="G71" s="3">
        <v>19614.882906648705</v>
      </c>
      <c r="H71" s="3">
        <v>19738.349423033025</v>
      </c>
      <c r="I71" s="3">
        <v>-123.46651638432013</v>
      </c>
      <c r="J71" s="3"/>
      <c r="K71" s="3">
        <v>36708.709620577371</v>
      </c>
      <c r="L71" s="3">
        <v>36939.534063556246</v>
      </c>
      <c r="M71" s="3">
        <v>-230.8244429788756</v>
      </c>
      <c r="N71" s="3"/>
      <c r="O71" s="3">
        <v>623101.47209358041</v>
      </c>
      <c r="P71" s="3">
        <v>627023.60451106506</v>
      </c>
      <c r="Q71" s="3">
        <v>-3922.1324174846523</v>
      </c>
      <c r="R71" s="3"/>
      <c r="S71" s="3">
        <v>195822.25085546565</v>
      </c>
      <c r="T71" s="3">
        <v>197054.59563656547</v>
      </c>
      <c r="U71" s="3">
        <v>-1232.3447810998186</v>
      </c>
      <c r="V71" s="3"/>
      <c r="W71" s="3">
        <v>2453.5943370330278</v>
      </c>
      <c r="X71" s="3">
        <v>2468.3689019794756</v>
      </c>
      <c r="Y71" s="3">
        <v>-14.774564946447754</v>
      </c>
      <c r="Z71" s="3"/>
      <c r="AA71" s="3">
        <v>-10265.981240581357</v>
      </c>
      <c r="AB71">
        <v>-10327.798878603324</v>
      </c>
      <c r="AC71">
        <v>61.817638021966559</v>
      </c>
    </row>
    <row r="72" spans="1:29">
      <c r="A72" s="2">
        <v>38596</v>
      </c>
      <c r="C72" s="3">
        <v>830813.38855437585</v>
      </c>
      <c r="D72" s="3">
        <v>836178.94238018547</v>
      </c>
      <c r="E72" s="3">
        <v>-5365.5538258096203</v>
      </c>
      <c r="F72" s="3"/>
      <c r="G72" s="3">
        <v>16857.917917043604</v>
      </c>
      <c r="H72" s="3">
        <v>16966.775209681433</v>
      </c>
      <c r="I72" s="3">
        <v>-108.85729263782923</v>
      </c>
      <c r="J72" s="3"/>
      <c r="K72" s="3">
        <v>38122.912506623172</v>
      </c>
      <c r="L72" s="3">
        <v>38368.747765644534</v>
      </c>
      <c r="M72" s="3">
        <v>-245.83525902136171</v>
      </c>
      <c r="N72" s="3"/>
      <c r="O72" s="3">
        <v>583377.47881133901</v>
      </c>
      <c r="P72" s="3">
        <v>587144.54501973931</v>
      </c>
      <c r="Q72" s="3">
        <v>-3767.0662084002979</v>
      </c>
      <c r="R72" s="3"/>
      <c r="S72" s="3">
        <v>197087.8030530909</v>
      </c>
      <c r="T72" s="3">
        <v>198360.24665163617</v>
      </c>
      <c r="U72" s="3">
        <v>-1272.4435985452728</v>
      </c>
      <c r="V72" s="3"/>
      <c r="W72" s="3">
        <v>2607.3471878510991</v>
      </c>
      <c r="X72" s="3">
        <v>2623.4708929783374</v>
      </c>
      <c r="Y72" s="3">
        <v>-16.123705127238281</v>
      </c>
      <c r="Z72" s="3"/>
      <c r="AA72" s="3">
        <v>-7240.0709215719398</v>
      </c>
      <c r="AB72">
        <v>-7284.843159494354</v>
      </c>
      <c r="AC72">
        <v>44.772237922414206</v>
      </c>
    </row>
    <row r="73" spans="1:29">
      <c r="A73" s="2">
        <v>38626</v>
      </c>
      <c r="C73" s="3">
        <v>927455.51489313762</v>
      </c>
      <c r="D73" s="3">
        <v>933590.79541468224</v>
      </c>
      <c r="E73" s="3">
        <v>-6135.2805215446278</v>
      </c>
      <c r="F73" s="3"/>
      <c r="G73" s="3">
        <v>23022.042533422213</v>
      </c>
      <c r="H73" s="3">
        <v>23174.338482755233</v>
      </c>
      <c r="I73" s="3">
        <v>-152.29594933301996</v>
      </c>
      <c r="J73" s="3"/>
      <c r="K73" s="3">
        <v>36830.707074139435</v>
      </c>
      <c r="L73" s="3">
        <v>37073.964269368764</v>
      </c>
      <c r="M73" s="3">
        <v>-243.25719522932923</v>
      </c>
      <c r="N73" s="3"/>
      <c r="O73" s="3">
        <v>630586.05186840193</v>
      </c>
      <c r="P73" s="3">
        <v>634757.51933337806</v>
      </c>
      <c r="Q73" s="3">
        <v>-4171.4674649761291</v>
      </c>
      <c r="R73" s="3"/>
      <c r="S73" s="3">
        <v>239022.84970574503</v>
      </c>
      <c r="T73" s="3">
        <v>240603.8313275871</v>
      </c>
      <c r="U73" s="3">
        <v>-1580.9816218420747</v>
      </c>
      <c r="V73" s="3"/>
      <c r="W73" s="3">
        <v>2684.1367102306122</v>
      </c>
      <c r="X73" s="3">
        <v>2701.1578909859199</v>
      </c>
      <c r="Y73" s="3">
        <v>-17.021180755307796</v>
      </c>
      <c r="Z73" s="3"/>
      <c r="AA73" s="3">
        <v>-4690.272998801549</v>
      </c>
      <c r="AB73">
        <v>-4720.0158893929038</v>
      </c>
      <c r="AC73">
        <v>29.742890591354808</v>
      </c>
    </row>
    <row r="74" spans="1:29">
      <c r="A74" s="2">
        <v>38657</v>
      </c>
      <c r="C74" s="3">
        <v>904453.60281210602</v>
      </c>
      <c r="D74" s="3">
        <v>910578.90179157257</v>
      </c>
      <c r="E74" s="3">
        <v>-6125.2989794665482</v>
      </c>
      <c r="F74" s="3"/>
      <c r="G74" s="3">
        <v>24535.384771803801</v>
      </c>
      <c r="H74" s="3">
        <v>24701.67390199556</v>
      </c>
      <c r="I74" s="3">
        <v>-166.28913019175889</v>
      </c>
      <c r="J74" s="3"/>
      <c r="K74" s="3">
        <v>29342.612992498696</v>
      </c>
      <c r="L74" s="3">
        <v>29541.307825801199</v>
      </c>
      <c r="M74" s="3">
        <v>-198.69483330250296</v>
      </c>
      <c r="N74" s="3"/>
      <c r="O74" s="3">
        <v>584455.54629965837</v>
      </c>
      <c r="P74" s="3">
        <v>588416.70710206067</v>
      </c>
      <c r="Q74" s="3">
        <v>-3961.1608024023008</v>
      </c>
      <c r="R74" s="3"/>
      <c r="S74" s="3">
        <v>250672.27473257278</v>
      </c>
      <c r="T74" s="3">
        <v>252370.96732488507</v>
      </c>
      <c r="U74" s="3">
        <v>-1698.6925923122908</v>
      </c>
      <c r="V74" s="3"/>
      <c r="W74" s="3">
        <v>195.72890732426899</v>
      </c>
      <c r="X74" s="3">
        <v>197.00179172872501</v>
      </c>
      <c r="Y74" s="3">
        <v>-1.2728844044560219</v>
      </c>
      <c r="Z74" s="3"/>
      <c r="AA74" s="3">
        <v>15252.055108248198</v>
      </c>
      <c r="AB74">
        <v>15351.243845101388</v>
      </c>
      <c r="AC74">
        <v>-99.188736853189766</v>
      </c>
    </row>
    <row r="75" spans="1:29">
      <c r="A75" s="2">
        <v>38687</v>
      </c>
      <c r="C75" s="3">
        <v>981819.0308881579</v>
      </c>
      <c r="D75" s="3">
        <v>988615.75304474216</v>
      </c>
      <c r="E75" s="3">
        <v>-6796.7221565842628</v>
      </c>
      <c r="F75" s="3"/>
      <c r="G75" s="3">
        <v>32036.569572211192</v>
      </c>
      <c r="H75" s="3">
        <v>32258.742734511754</v>
      </c>
      <c r="I75" s="3">
        <v>-222.17316230056167</v>
      </c>
      <c r="J75" s="3"/>
      <c r="K75" s="3">
        <v>26891.614284129031</v>
      </c>
      <c r="L75" s="3">
        <v>27077.778212670502</v>
      </c>
      <c r="M75" s="3">
        <v>-186.16392854147125</v>
      </c>
      <c r="N75" s="3"/>
      <c r="O75" s="3">
        <v>626488.57968576578</v>
      </c>
      <c r="P75" s="3">
        <v>630833.26923126238</v>
      </c>
      <c r="Q75" s="3">
        <v>-4344.6895454965997</v>
      </c>
      <c r="R75" s="3"/>
      <c r="S75" s="3">
        <v>254024.38330029801</v>
      </c>
      <c r="T75" s="3">
        <v>255785.8258498488</v>
      </c>
      <c r="U75" s="3">
        <v>-1761.4425495507894</v>
      </c>
      <c r="V75" s="3"/>
      <c r="W75" s="3">
        <v>452.45262862904502</v>
      </c>
      <c r="X75" s="3">
        <v>455.46613676907799</v>
      </c>
      <c r="Y75" s="3">
        <v>-3.0135081400329682</v>
      </c>
      <c r="Z75" s="3"/>
      <c r="AA75" s="3">
        <v>41925.431417124855</v>
      </c>
      <c r="AB75">
        <v>42204.670879679674</v>
      </c>
      <c r="AC75">
        <v>-279.2394625548186</v>
      </c>
    </row>
    <row r="76" spans="1:29">
      <c r="A76" s="2">
        <v>38718</v>
      </c>
      <c r="C76" s="3">
        <v>915278.25966721459</v>
      </c>
      <c r="D76" s="3">
        <v>921765.0262778739</v>
      </c>
      <c r="E76" s="3">
        <v>-6486.7666106593097</v>
      </c>
      <c r="F76" s="3"/>
      <c r="G76" s="3">
        <v>29509.599919573287</v>
      </c>
      <c r="H76" s="3">
        <v>29719.050298123599</v>
      </c>
      <c r="I76" s="3">
        <v>-209.45037855031114</v>
      </c>
      <c r="J76" s="3"/>
      <c r="K76" s="3">
        <v>19068.675909855694</v>
      </c>
      <c r="L76" s="3">
        <v>19203.964332934363</v>
      </c>
      <c r="M76" s="3">
        <v>-135.28842307866944</v>
      </c>
      <c r="N76" s="3"/>
      <c r="O76" s="3">
        <v>579704.27028012217</v>
      </c>
      <c r="P76" s="3">
        <v>583818.8390708993</v>
      </c>
      <c r="Q76" s="3">
        <v>-4114.5687907771207</v>
      </c>
      <c r="R76" s="3"/>
      <c r="S76" s="3">
        <v>253104.07345050198</v>
      </c>
      <c r="T76" s="3">
        <v>254900.29924349469</v>
      </c>
      <c r="U76" s="3">
        <v>-1796.2257929927146</v>
      </c>
      <c r="V76" s="3"/>
      <c r="W76" s="3">
        <v>0</v>
      </c>
      <c r="X76" s="3">
        <v>0</v>
      </c>
      <c r="Y76" s="3">
        <v>0</v>
      </c>
      <c r="Z76" s="3"/>
      <c r="AA76" s="3">
        <v>33891.640107161526</v>
      </c>
      <c r="AB76">
        <v>34122.873332422037</v>
      </c>
      <c r="AC76">
        <v>-231.23322526051197</v>
      </c>
    </row>
    <row r="77" spans="1:29">
      <c r="A77" s="2">
        <v>38749</v>
      </c>
      <c r="C77" s="3">
        <v>900351.11105979409</v>
      </c>
      <c r="D77" s="3">
        <v>906879.87463271094</v>
      </c>
      <c r="E77" s="3">
        <v>-6528.7635729168542</v>
      </c>
      <c r="F77" s="3"/>
      <c r="G77" s="3">
        <v>24560.209595878227</v>
      </c>
      <c r="H77" s="3">
        <v>24738.518298202231</v>
      </c>
      <c r="I77" s="3">
        <v>-178.30870232400412</v>
      </c>
      <c r="J77" s="3"/>
      <c r="K77" s="3">
        <v>21340.761006516383</v>
      </c>
      <c r="L77" s="3">
        <v>21495.696304882797</v>
      </c>
      <c r="M77" s="3">
        <v>-154.93529836641392</v>
      </c>
      <c r="N77" s="3"/>
      <c r="O77" s="3">
        <v>589655.28561839263</v>
      </c>
      <c r="P77" s="3">
        <v>593936.22094130493</v>
      </c>
      <c r="Q77" s="3">
        <v>-4280.9353229122935</v>
      </c>
      <c r="R77" s="3"/>
      <c r="S77" s="3">
        <v>237240.35006438734</v>
      </c>
      <c r="T77" s="3">
        <v>238962.47345678267</v>
      </c>
      <c r="U77" s="3">
        <v>-1722.1233923953259</v>
      </c>
      <c r="V77" s="3"/>
      <c r="W77" s="3">
        <v>0</v>
      </c>
      <c r="X77" s="3">
        <v>0</v>
      </c>
      <c r="Y77" s="3">
        <v>0</v>
      </c>
      <c r="Z77" s="3"/>
      <c r="AA77" s="3">
        <v>27554.504774619476</v>
      </c>
      <c r="AB77">
        <v>27746.965631538274</v>
      </c>
      <c r="AC77">
        <v>-192.46085691879853</v>
      </c>
    </row>
    <row r="78" spans="1:29">
      <c r="A78" s="2">
        <v>38777</v>
      </c>
      <c r="C78" s="3">
        <v>922274.06517595355</v>
      </c>
      <c r="D78" s="3">
        <v>929101.24276614946</v>
      </c>
      <c r="E78" s="3">
        <v>-6827.1775901959045</v>
      </c>
      <c r="F78" s="3"/>
      <c r="G78" s="3">
        <v>19968.877700699733</v>
      </c>
      <c r="H78" s="3">
        <v>20116.787772185235</v>
      </c>
      <c r="I78" s="3">
        <v>-147.91007148550125</v>
      </c>
      <c r="J78" s="3"/>
      <c r="K78" s="3">
        <v>26772.774824710246</v>
      </c>
      <c r="L78" s="3">
        <v>26971.081564705411</v>
      </c>
      <c r="M78" s="3">
        <v>-198.30673999516512</v>
      </c>
      <c r="N78" s="3"/>
      <c r="O78" s="3">
        <v>607451.5605415873</v>
      </c>
      <c r="P78" s="3">
        <v>611950.97233079025</v>
      </c>
      <c r="Q78" s="3">
        <v>-4499.4117892029462</v>
      </c>
      <c r="R78" s="3"/>
      <c r="S78" s="3">
        <v>253924.78699103926</v>
      </c>
      <c r="T78" s="3">
        <v>255805.38367011884</v>
      </c>
      <c r="U78" s="3">
        <v>-1880.5966790795792</v>
      </c>
      <c r="V78" s="3"/>
      <c r="W78" s="3">
        <v>0</v>
      </c>
      <c r="X78" s="3">
        <v>0</v>
      </c>
      <c r="Y78" s="3">
        <v>0</v>
      </c>
      <c r="Z78" s="3"/>
      <c r="AA78" s="3">
        <v>14156.065117917009</v>
      </c>
      <c r="AB78">
        <v>14257.017428349674</v>
      </c>
      <c r="AC78">
        <v>-100.9523104326654</v>
      </c>
    </row>
    <row r="79" spans="1:29">
      <c r="A79" s="2">
        <v>38808</v>
      </c>
      <c r="C79" s="3">
        <v>811861.87313269521</v>
      </c>
      <c r="D79" s="3">
        <v>818026.97722844849</v>
      </c>
      <c r="E79" s="3">
        <v>-6165.1040957532823</v>
      </c>
      <c r="F79" s="3"/>
      <c r="G79" s="3">
        <v>15135.920100869816</v>
      </c>
      <c r="H79" s="3">
        <v>15250.876364563339</v>
      </c>
      <c r="I79" s="3">
        <v>-114.95626369352249</v>
      </c>
      <c r="J79" s="3"/>
      <c r="K79" s="3">
        <v>27170.564445747481</v>
      </c>
      <c r="L79" s="3">
        <v>27376.922998799542</v>
      </c>
      <c r="M79" s="3">
        <v>-206.35855305206132</v>
      </c>
      <c r="N79" s="3"/>
      <c r="O79" s="3">
        <v>546955.95516864571</v>
      </c>
      <c r="P79" s="3">
        <v>551110.04772410879</v>
      </c>
      <c r="Q79" s="3">
        <v>-4154.0925554630812</v>
      </c>
      <c r="R79" s="3"/>
      <c r="S79" s="3">
        <v>220088.31327752586</v>
      </c>
      <c r="T79" s="3">
        <v>221759.63351840165</v>
      </c>
      <c r="U79" s="3">
        <v>-1671.3202408757934</v>
      </c>
      <c r="V79" s="3"/>
      <c r="W79" s="3">
        <v>0</v>
      </c>
      <c r="X79" s="3">
        <v>0</v>
      </c>
      <c r="Y79" s="3">
        <v>0</v>
      </c>
      <c r="Z79" s="3"/>
      <c r="AA79" s="3">
        <v>2511.1201399063575</v>
      </c>
      <c r="AB79">
        <v>2529.4966225751996</v>
      </c>
      <c r="AC79">
        <v>-18.376482668842073</v>
      </c>
    </row>
    <row r="80" spans="1:29">
      <c r="A80" s="2">
        <v>38838</v>
      </c>
      <c r="C80" s="3">
        <v>506412.27808105457</v>
      </c>
      <c r="D80" s="3">
        <v>510375.69123027177</v>
      </c>
      <c r="E80" s="3">
        <v>-3963.4131492172019</v>
      </c>
      <c r="F80" s="3"/>
      <c r="G80" s="3">
        <v>11032.253180385322</v>
      </c>
      <c r="H80" s="3">
        <v>11118.554417753479</v>
      </c>
      <c r="I80" s="3">
        <v>-86.301237368157672</v>
      </c>
      <c r="J80" s="3"/>
      <c r="K80" s="3">
        <v>13020.910797084536</v>
      </c>
      <c r="L80" s="3">
        <v>13122.76856766641</v>
      </c>
      <c r="M80" s="3">
        <v>-101.85777058187341</v>
      </c>
      <c r="N80" s="3"/>
      <c r="O80" s="3">
        <v>294611.56313390698</v>
      </c>
      <c r="P80" s="3">
        <v>296916.20045737142</v>
      </c>
      <c r="Q80" s="3">
        <v>-2304.6373234644416</v>
      </c>
      <c r="R80" s="3"/>
      <c r="S80" s="3">
        <v>194674.38944192097</v>
      </c>
      <c r="T80" s="3">
        <v>196197.25520814524</v>
      </c>
      <c r="U80" s="3">
        <v>-1522.8657662242767</v>
      </c>
      <c r="V80" s="3"/>
      <c r="W80" s="3">
        <v>0</v>
      </c>
      <c r="X80" s="3">
        <v>0</v>
      </c>
      <c r="Y80" s="3">
        <v>0</v>
      </c>
      <c r="Z80" s="3"/>
      <c r="AA80" s="3">
        <v>-6926.8384722432384</v>
      </c>
      <c r="AB80">
        <v>-6979.0874206647713</v>
      </c>
      <c r="AC80">
        <v>52.248948421532987</v>
      </c>
    </row>
    <row r="81" spans="1:29">
      <c r="A81" s="2">
        <v>38869</v>
      </c>
      <c r="C81" s="3">
        <v>287071.54989718605</v>
      </c>
      <c r="D81" s="3">
        <v>289388.89251834573</v>
      </c>
      <c r="E81" s="3">
        <v>-2317.3426211596816</v>
      </c>
      <c r="F81" s="3"/>
      <c r="G81" s="3">
        <v>9262.9986458015392</v>
      </c>
      <c r="H81" s="3">
        <v>9337.6682113431452</v>
      </c>
      <c r="I81" s="3">
        <v>-74.669565541606062</v>
      </c>
      <c r="J81" s="3"/>
      <c r="K81" s="3">
        <v>9568.6159387979187</v>
      </c>
      <c r="L81" s="3">
        <v>9645.7491029389275</v>
      </c>
      <c r="M81" s="3">
        <v>-77.13316414100882</v>
      </c>
      <c r="N81" s="3"/>
      <c r="O81" s="3">
        <v>108431.0942467555</v>
      </c>
      <c r="P81" s="3">
        <v>109305.16354204527</v>
      </c>
      <c r="Q81" s="3">
        <v>-874.06929528976616</v>
      </c>
      <c r="R81" s="3"/>
      <c r="S81" s="3">
        <v>171285.21712946665</v>
      </c>
      <c r="T81" s="3">
        <v>172665.95712909437</v>
      </c>
      <c r="U81" s="3">
        <v>-1380.7399996277236</v>
      </c>
      <c r="V81" s="3"/>
      <c r="W81" s="3">
        <v>0</v>
      </c>
      <c r="X81" s="3">
        <v>0</v>
      </c>
      <c r="Y81" s="3">
        <v>0</v>
      </c>
      <c r="Z81" s="3"/>
      <c r="AA81" s="3">
        <v>-11476.376063635573</v>
      </c>
      <c r="AB81">
        <v>-11565.64546707597</v>
      </c>
      <c r="AC81">
        <v>89.269403440397582</v>
      </c>
    </row>
    <row r="82" spans="1:29">
      <c r="A82" s="2">
        <v>38899</v>
      </c>
      <c r="C82" s="3">
        <v>269392.86833454994</v>
      </c>
      <c r="D82" s="3">
        <v>271630.69397667947</v>
      </c>
      <c r="E82" s="3">
        <v>-2237.8256421295227</v>
      </c>
      <c r="F82" s="3"/>
      <c r="G82" s="3">
        <v>7324.5888486043596</v>
      </c>
      <c r="H82" s="3">
        <v>7385.3450772143651</v>
      </c>
      <c r="I82" s="3">
        <v>-60.756228610005564</v>
      </c>
      <c r="J82" s="3"/>
      <c r="K82" s="3">
        <v>5837.0123355573987</v>
      </c>
      <c r="L82" s="3">
        <v>5885.4293679927532</v>
      </c>
      <c r="M82" s="3">
        <v>-48.417032435354486</v>
      </c>
      <c r="N82" s="3"/>
      <c r="O82" s="3">
        <v>105996.62527601159</v>
      </c>
      <c r="P82" s="3">
        <v>106875.84939770197</v>
      </c>
      <c r="Q82" s="3">
        <v>-879.22412169037852</v>
      </c>
      <c r="R82" s="3"/>
      <c r="S82" s="3">
        <v>161651.82150374859</v>
      </c>
      <c r="T82" s="3">
        <v>162992.6960873612</v>
      </c>
      <c r="U82" s="3">
        <v>-1340.8745836126036</v>
      </c>
      <c r="V82" s="3"/>
      <c r="W82" s="3">
        <v>0</v>
      </c>
      <c r="X82" s="3">
        <v>0</v>
      </c>
      <c r="Y82" s="3">
        <v>0</v>
      </c>
      <c r="Z82" s="3"/>
      <c r="AA82" s="3">
        <v>-11417.179629371938</v>
      </c>
      <c r="AB82">
        <v>-11508.625953590861</v>
      </c>
      <c r="AC82">
        <v>91.44632421892311</v>
      </c>
    </row>
    <row r="83" spans="1:29">
      <c r="A83" s="2">
        <v>38930</v>
      </c>
      <c r="C83" s="3">
        <v>180043.4604072292</v>
      </c>
      <c r="D83" s="3">
        <v>181584.22054319482</v>
      </c>
      <c r="E83" s="3">
        <v>-1540.7601359656255</v>
      </c>
      <c r="F83" s="3"/>
      <c r="G83" s="3">
        <v>11050.69621421304</v>
      </c>
      <c r="H83" s="3">
        <v>11145.064045965584</v>
      </c>
      <c r="I83" s="3">
        <v>-94.367831752544589</v>
      </c>
      <c r="J83" s="3"/>
      <c r="K83" s="3">
        <v>5731.0944812259759</v>
      </c>
      <c r="L83" s="3">
        <v>5780.0353759242407</v>
      </c>
      <c r="M83" s="3">
        <v>-48.940894698264856</v>
      </c>
      <c r="N83" s="3"/>
      <c r="O83" s="3">
        <v>14570.393479271475</v>
      </c>
      <c r="P83" s="3">
        <v>14694.817896861732</v>
      </c>
      <c r="Q83" s="3">
        <v>-124.42441759025678</v>
      </c>
      <c r="R83" s="3"/>
      <c r="S83" s="3">
        <v>160047.10864361559</v>
      </c>
      <c r="T83" s="3">
        <v>161413.83688663226</v>
      </c>
      <c r="U83" s="3">
        <v>-1366.728243016667</v>
      </c>
      <c r="V83" s="3"/>
      <c r="W83" s="3">
        <v>0</v>
      </c>
      <c r="X83" s="3">
        <v>0</v>
      </c>
      <c r="Y83" s="3">
        <v>0</v>
      </c>
      <c r="Z83" s="3"/>
      <c r="AA83" s="3">
        <v>-11355.832411096912</v>
      </c>
      <c r="AB83">
        <v>-11449.533662189002</v>
      </c>
      <c r="AC83">
        <v>93.701251092090388</v>
      </c>
    </row>
    <row r="84" spans="1:29">
      <c r="A84" s="2">
        <v>38961</v>
      </c>
      <c r="C84" s="3">
        <v>173508.35593088943</v>
      </c>
      <c r="D84" s="3">
        <v>175036.33639795904</v>
      </c>
      <c r="E84" s="3">
        <v>-1527.980467069603</v>
      </c>
      <c r="F84" s="3"/>
      <c r="G84" s="3">
        <v>7648.7431711292711</v>
      </c>
      <c r="H84" s="3">
        <v>7715.9560090433297</v>
      </c>
      <c r="I84" s="3">
        <v>-67.212837914058582</v>
      </c>
      <c r="J84" s="3"/>
      <c r="K84" s="3">
        <v>4867.1485911063282</v>
      </c>
      <c r="L84" s="3">
        <v>4909.918345827924</v>
      </c>
      <c r="M84" s="3">
        <v>-42.769754721595746</v>
      </c>
      <c r="N84" s="3"/>
      <c r="O84" s="3">
        <v>14152.59447689517</v>
      </c>
      <c r="P84" s="3">
        <v>14276.959489205896</v>
      </c>
      <c r="Q84" s="3">
        <v>-124.36501231072543</v>
      </c>
      <c r="R84" s="3"/>
      <c r="S84" s="3">
        <v>158134.18086088257</v>
      </c>
      <c r="T84" s="3">
        <v>159523.77478880971</v>
      </c>
      <c r="U84" s="3">
        <v>-1389.5939279271406</v>
      </c>
      <c r="V84" s="3"/>
      <c r="W84" s="3">
        <v>0</v>
      </c>
      <c r="X84" s="3">
        <v>0</v>
      </c>
      <c r="Y84" s="3">
        <v>0</v>
      </c>
      <c r="Z84" s="3"/>
      <c r="AA84" s="3">
        <v>-11294.311169123917</v>
      </c>
      <c r="AB84">
        <v>-11390.272234927819</v>
      </c>
      <c r="AC84">
        <v>95.961065803901874</v>
      </c>
    </row>
    <row r="85" spans="1:29">
      <c r="A85" s="2">
        <v>38991</v>
      </c>
      <c r="C85" s="3">
        <v>216160.40268792625</v>
      </c>
      <c r="D85" s="3">
        <v>218115.71359318006</v>
      </c>
      <c r="E85" s="3">
        <v>-1955.3109052538057</v>
      </c>
      <c r="F85" s="3"/>
      <c r="G85" s="3">
        <v>9125.0792691608858</v>
      </c>
      <c r="H85" s="3">
        <v>9207.4821829634202</v>
      </c>
      <c r="I85" s="3">
        <v>-82.402913802534385</v>
      </c>
      <c r="J85" s="3"/>
      <c r="K85" s="3">
        <v>6712.6503787017837</v>
      </c>
      <c r="L85" s="3">
        <v>6773.2681480632054</v>
      </c>
      <c r="M85" s="3">
        <v>-60.617769361421779</v>
      </c>
      <c r="N85" s="3"/>
      <c r="O85" s="3">
        <v>15364.680460803387</v>
      </c>
      <c r="P85" s="3">
        <v>15503.429331061841</v>
      </c>
      <c r="Q85" s="3">
        <v>-138.74887025845419</v>
      </c>
      <c r="R85" s="3"/>
      <c r="S85" s="3">
        <v>196192.6075039639</v>
      </c>
      <c r="T85" s="3">
        <v>197964.30088305386</v>
      </c>
      <c r="U85" s="3">
        <v>-1771.6933790899639</v>
      </c>
      <c r="V85" s="3"/>
      <c r="W85" s="3">
        <v>0</v>
      </c>
      <c r="X85" s="3">
        <v>0</v>
      </c>
      <c r="Y85" s="3">
        <v>0</v>
      </c>
      <c r="Z85" s="3"/>
      <c r="AA85" s="3">
        <v>-11234.614924703696</v>
      </c>
      <c r="AB85">
        <v>-11332.766951962272</v>
      </c>
      <c r="AC85">
        <v>98.152027258576709</v>
      </c>
    </row>
    <row r="86" spans="1:29">
      <c r="A86" s="2">
        <v>39022</v>
      </c>
      <c r="C86" s="3">
        <v>220470.25505633949</v>
      </c>
      <c r="D86" s="3">
        <v>222520.53936131857</v>
      </c>
      <c r="E86" s="3">
        <v>-2050.2843049790827</v>
      </c>
      <c r="F86" s="3"/>
      <c r="G86" s="3">
        <v>8811.2243915153394</v>
      </c>
      <c r="H86" s="3">
        <v>8893.0327448541666</v>
      </c>
      <c r="I86" s="3">
        <v>-81.808353338827146</v>
      </c>
      <c r="J86" s="3"/>
      <c r="K86" s="3">
        <v>4889.3465188464843</v>
      </c>
      <c r="L86" s="3">
        <v>4934.741956510622</v>
      </c>
      <c r="M86" s="3">
        <v>-45.395437664137717</v>
      </c>
      <c r="N86" s="3"/>
      <c r="O86" s="3">
        <v>12226.483984666371</v>
      </c>
      <c r="P86" s="3">
        <v>12340.001525187979</v>
      </c>
      <c r="Q86" s="3">
        <v>-113.51754052160868</v>
      </c>
      <c r="R86" s="3"/>
      <c r="S86" s="3">
        <v>205715.9704148985</v>
      </c>
      <c r="T86" s="3">
        <v>207625.95296072337</v>
      </c>
      <c r="U86" s="3">
        <v>-1909.982545824867</v>
      </c>
      <c r="V86" s="3"/>
      <c r="W86" s="3">
        <v>0</v>
      </c>
      <c r="X86" s="3">
        <v>0</v>
      </c>
      <c r="Y86" s="3">
        <v>0</v>
      </c>
      <c r="Z86" s="3"/>
      <c r="AA86" s="3">
        <v>-11172.770253587223</v>
      </c>
      <c r="AB86">
        <v>-11273.189825957583</v>
      </c>
      <c r="AC86">
        <v>100.41957237035967</v>
      </c>
    </row>
    <row r="87" spans="1:29">
      <c r="A87" s="2">
        <v>39052</v>
      </c>
      <c r="C87" s="3">
        <v>225307.9629542504</v>
      </c>
      <c r="D87" s="3">
        <v>227459.28408281395</v>
      </c>
      <c r="E87" s="3">
        <v>-2151.321128563548</v>
      </c>
      <c r="F87" s="3"/>
      <c r="G87" s="3">
        <v>11158.414061212752</v>
      </c>
      <c r="H87" s="3">
        <v>11264.793785788217</v>
      </c>
      <c r="I87" s="3">
        <v>-106.37972457546493</v>
      </c>
      <c r="J87" s="3"/>
      <c r="K87" s="3">
        <v>4795.9772846202468</v>
      </c>
      <c r="L87" s="3">
        <v>4841.7001570472166</v>
      </c>
      <c r="M87" s="3">
        <v>-45.722872426969843</v>
      </c>
      <c r="N87" s="3"/>
      <c r="O87" s="3">
        <v>12223.67157127572</v>
      </c>
      <c r="P87" s="3">
        <v>12340.20702227439</v>
      </c>
      <c r="Q87" s="3">
        <v>-116.53545099867006</v>
      </c>
      <c r="R87" s="3"/>
      <c r="S87" s="3">
        <v>208242.67321201583</v>
      </c>
      <c r="T87" s="3">
        <v>210227.97310316761</v>
      </c>
      <c r="U87" s="3">
        <v>-1985.2998911517789</v>
      </c>
      <c r="V87" s="3"/>
      <c r="W87" s="3">
        <v>0</v>
      </c>
      <c r="X87" s="3">
        <v>0</v>
      </c>
      <c r="Y87" s="3">
        <v>0</v>
      </c>
      <c r="Z87" s="3"/>
      <c r="AA87" s="3">
        <v>-11112.773174874135</v>
      </c>
      <c r="AB87">
        <v>-11215.38998546348</v>
      </c>
      <c r="AC87">
        <v>102.61681058934482</v>
      </c>
    </row>
    <row r="88" spans="1:29">
      <c r="A88" s="2">
        <v>39083</v>
      </c>
      <c r="C88" s="3">
        <v>222142.54139825422</v>
      </c>
      <c r="D88" s="3">
        <v>224321.56003588936</v>
      </c>
      <c r="E88" s="3">
        <v>-2179.0186376351339</v>
      </c>
      <c r="F88" s="3"/>
      <c r="G88" s="3">
        <v>10013.349400612331</v>
      </c>
      <c r="H88" s="3">
        <v>10111.420759501827</v>
      </c>
      <c r="I88" s="3">
        <v>-98.071358889495968</v>
      </c>
      <c r="J88" s="3"/>
      <c r="K88" s="3">
        <v>2436.4352271485977</v>
      </c>
      <c r="L88" s="3">
        <v>2460.297823370207</v>
      </c>
      <c r="M88" s="3">
        <v>-23.862596221609238</v>
      </c>
      <c r="N88" s="3"/>
      <c r="O88" s="3">
        <v>11564.394413699571</v>
      </c>
      <c r="P88" s="3">
        <v>11677.656802687619</v>
      </c>
      <c r="Q88" s="3">
        <v>-113.26238898804877</v>
      </c>
      <c r="R88" s="3"/>
      <c r="S88" s="3">
        <v>209178.99253421932</v>
      </c>
      <c r="T88" s="3">
        <v>211227.7044315302</v>
      </c>
      <c r="U88" s="3">
        <v>-2048.7118973108882</v>
      </c>
      <c r="V88" s="3"/>
      <c r="W88" s="3">
        <v>0</v>
      </c>
      <c r="X88" s="3">
        <v>0</v>
      </c>
      <c r="Y88" s="3">
        <v>0</v>
      </c>
      <c r="Z88" s="3"/>
      <c r="AA88" s="3">
        <v>-11050.630177425614</v>
      </c>
      <c r="AB88">
        <v>-11155.519781200506</v>
      </c>
      <c r="AC88">
        <v>104.88960377489275</v>
      </c>
    </row>
    <row r="89" spans="1:29">
      <c r="A89" s="2">
        <v>39114</v>
      </c>
      <c r="C89" s="3">
        <v>207396.11317034072</v>
      </c>
      <c r="D89" s="3">
        <v>209485.40159342618</v>
      </c>
      <c r="E89" s="3">
        <v>-2089.2884230854688</v>
      </c>
      <c r="F89" s="3"/>
      <c r="G89" s="3">
        <v>7761.4768596358135</v>
      </c>
      <c r="H89" s="3">
        <v>7839.5397205536237</v>
      </c>
      <c r="I89" s="3">
        <v>-78.062860917810212</v>
      </c>
      <c r="J89" s="3"/>
      <c r="K89" s="3">
        <v>3026.7263445797644</v>
      </c>
      <c r="L89" s="3">
        <v>3057.1683496190353</v>
      </c>
      <c r="M89" s="3">
        <v>-30.442005039270953</v>
      </c>
      <c r="N89" s="3"/>
      <c r="O89" s="3">
        <v>12267.407130066109</v>
      </c>
      <c r="P89" s="3">
        <v>12390.789433967149</v>
      </c>
      <c r="Q89" s="3">
        <v>-123.38230390104036</v>
      </c>
      <c r="R89" s="3"/>
      <c r="S89" s="3">
        <v>195328.84798593225</v>
      </c>
      <c r="T89" s="3">
        <v>197293.4133604503</v>
      </c>
      <c r="U89" s="3">
        <v>-1964.5653745180462</v>
      </c>
      <c r="V89" s="3"/>
      <c r="W89" s="3">
        <v>0</v>
      </c>
      <c r="X89" s="3">
        <v>0</v>
      </c>
      <c r="Y89" s="3">
        <v>0</v>
      </c>
      <c r="Z89" s="3"/>
      <c r="AA89" s="3">
        <v>-10988.345149873247</v>
      </c>
      <c r="AB89">
        <v>-11095.509271163915</v>
      </c>
      <c r="AC89">
        <v>107.16412129066885</v>
      </c>
    </row>
    <row r="90" spans="1:29">
      <c r="A90" s="2">
        <v>39142</v>
      </c>
      <c r="C90" s="3">
        <v>224561.16200718132</v>
      </c>
      <c r="D90" s="3">
        <v>226877.20099917531</v>
      </c>
      <c r="E90" s="3">
        <v>-2316.0389919939917</v>
      </c>
      <c r="F90" s="3"/>
      <c r="G90" s="3">
        <v>7193.2124812940556</v>
      </c>
      <c r="H90" s="3">
        <v>7267.2927710408121</v>
      </c>
      <c r="I90" s="3">
        <v>-74.080289746756534</v>
      </c>
      <c r="J90" s="3"/>
      <c r="K90" s="3">
        <v>3782.5247351400958</v>
      </c>
      <c r="L90" s="3">
        <v>3821.4795872429868</v>
      </c>
      <c r="M90" s="3">
        <v>-38.954852102890982</v>
      </c>
      <c r="N90" s="3"/>
      <c r="O90" s="3">
        <v>11922.176816239411</v>
      </c>
      <c r="P90" s="3">
        <v>12044.95899669854</v>
      </c>
      <c r="Q90" s="3">
        <v>-122.78218045912945</v>
      </c>
      <c r="R90" s="3"/>
      <c r="S90" s="3">
        <v>212595.21895129059</v>
      </c>
      <c r="T90" s="3">
        <v>214784.66010288207</v>
      </c>
      <c r="U90" s="3">
        <v>-2189.4411515914835</v>
      </c>
      <c r="V90" s="3"/>
      <c r="W90" s="3">
        <v>0</v>
      </c>
      <c r="X90" s="3">
        <v>0</v>
      </c>
      <c r="Y90" s="3">
        <v>0</v>
      </c>
      <c r="Z90" s="3"/>
      <c r="AA90" s="3">
        <v>-10931.970976782803</v>
      </c>
      <c r="AB90">
        <v>-11041.190458689103</v>
      </c>
      <c r="AC90">
        <v>109.21948190630064</v>
      </c>
    </row>
    <row r="91" spans="1:29">
      <c r="A91" s="2">
        <v>39173</v>
      </c>
      <c r="C91" s="3">
        <v>195604.69571731312</v>
      </c>
      <c r="D91" s="3">
        <v>197671.17500548234</v>
      </c>
      <c r="E91" s="3">
        <v>-2066.4792881692119</v>
      </c>
      <c r="F91" s="3"/>
      <c r="G91" s="3">
        <v>4937.6753616755377</v>
      </c>
      <c r="H91" s="3">
        <v>4989.7546749056855</v>
      </c>
      <c r="I91" s="3">
        <v>-52.079313230147818</v>
      </c>
      <c r="J91" s="3"/>
      <c r="K91" s="3">
        <v>2118.7480690087809</v>
      </c>
      <c r="L91" s="3">
        <v>2141.0952134156651</v>
      </c>
      <c r="M91" s="3">
        <v>-22.347144406884127</v>
      </c>
      <c r="N91" s="3"/>
      <c r="O91" s="3">
        <v>11863.29980088515</v>
      </c>
      <c r="P91" s="3">
        <v>11988.425991049229</v>
      </c>
      <c r="Q91" s="3">
        <v>-125.12619016407916</v>
      </c>
      <c r="R91" s="3"/>
      <c r="S91" s="3">
        <v>187557.30064545508</v>
      </c>
      <c r="T91" s="3">
        <v>189535.53021573639</v>
      </c>
      <c r="U91" s="3">
        <v>-1978.2295702813135</v>
      </c>
      <c r="V91" s="3"/>
      <c r="W91" s="3">
        <v>0</v>
      </c>
      <c r="X91" s="3">
        <v>0</v>
      </c>
      <c r="Y91" s="3">
        <v>0</v>
      </c>
      <c r="Z91" s="3"/>
      <c r="AA91" s="3">
        <v>-10872.328159711411</v>
      </c>
      <c r="AB91">
        <v>-10983.631089624614</v>
      </c>
      <c r="AC91">
        <v>111.30292991320312</v>
      </c>
    </row>
    <row r="92" spans="1:29">
      <c r="A92" s="2">
        <v>39203</v>
      </c>
      <c r="C92" s="3">
        <v>165002.33377246911</v>
      </c>
      <c r="D92" s="3">
        <v>166773.51989311283</v>
      </c>
      <c r="E92" s="3">
        <v>-1771.186120643717</v>
      </c>
      <c r="F92" s="3"/>
      <c r="G92" s="3">
        <v>3457.8341436730816</v>
      </c>
      <c r="H92" s="3">
        <v>3494.8813256233761</v>
      </c>
      <c r="I92" s="3">
        <v>-37.047181950294544</v>
      </c>
      <c r="J92" s="3"/>
      <c r="K92" s="3">
        <v>1662.8138743425861</v>
      </c>
      <c r="L92" s="3">
        <v>1680.629236674223</v>
      </c>
      <c r="M92" s="3">
        <v>-17.815362331636834</v>
      </c>
      <c r="N92" s="3"/>
      <c r="O92" s="3">
        <v>2665.3304146383698</v>
      </c>
      <c r="P92" s="3">
        <v>2693.8867237978102</v>
      </c>
      <c r="Q92" s="3">
        <v>-28.556309159440389</v>
      </c>
      <c r="R92" s="3"/>
      <c r="S92" s="3">
        <v>168032.46487839229</v>
      </c>
      <c r="T92" s="3">
        <v>169832.76212842</v>
      </c>
      <c r="U92" s="3">
        <v>-1800.2972500277101</v>
      </c>
      <c r="V92" s="3"/>
      <c r="W92" s="3">
        <v>0</v>
      </c>
      <c r="X92" s="3">
        <v>0</v>
      </c>
      <c r="Y92" s="3">
        <v>0</v>
      </c>
      <c r="Z92" s="3"/>
      <c r="AA92" s="3">
        <v>-10816.109538577206</v>
      </c>
      <c r="AB92">
        <v>-10928.639521402598</v>
      </c>
      <c r="AC92">
        <v>112.52998282539193</v>
      </c>
    </row>
    <row r="93" spans="1:29">
      <c r="A93" s="2">
        <v>39234</v>
      </c>
      <c r="C93" s="3">
        <v>151698.15341526736</v>
      </c>
      <c r="D93" s="3">
        <v>153352.89829412277</v>
      </c>
      <c r="E93" s="3">
        <v>-1654.7448788554175</v>
      </c>
      <c r="F93" s="3"/>
      <c r="G93" s="3">
        <v>4325.383781452234</v>
      </c>
      <c r="H93" s="3">
        <v>4372.4705714670799</v>
      </c>
      <c r="I93" s="3">
        <v>-47.086790014845974</v>
      </c>
      <c r="J93" s="3"/>
      <c r="K93" s="3">
        <v>1307.044023298427</v>
      </c>
      <c r="L93" s="3">
        <v>1321.272704630504</v>
      </c>
      <c r="M93" s="3">
        <v>-14.228681332077031</v>
      </c>
      <c r="N93" s="3"/>
      <c r="O93" s="3">
        <v>2468.5120941615901</v>
      </c>
      <c r="P93" s="3">
        <v>2495.3846947214161</v>
      </c>
      <c r="Q93" s="3">
        <v>-26.872600559825969</v>
      </c>
      <c r="R93" s="3"/>
      <c r="S93" s="3">
        <v>154355.21005706821</v>
      </c>
      <c r="T93" s="3">
        <v>156035.54450388014</v>
      </c>
      <c r="U93" s="3">
        <v>-1680.3344468119321</v>
      </c>
      <c r="V93" s="3"/>
      <c r="W93" s="3">
        <v>0</v>
      </c>
      <c r="X93" s="3">
        <v>0</v>
      </c>
      <c r="Y93" s="3">
        <v>0</v>
      </c>
      <c r="Z93" s="3"/>
      <c r="AA93" s="3">
        <v>-10757.996540713095</v>
      </c>
      <c r="AB93">
        <v>-10871.774180576394</v>
      </c>
      <c r="AC93">
        <v>113.77763986329956</v>
      </c>
    </row>
    <row r="94" spans="1:29">
      <c r="A94" s="2">
        <v>39264</v>
      </c>
      <c r="C94" s="3">
        <v>-4944.2824709180768</v>
      </c>
      <c r="D94" s="3">
        <v>-4995.6122551891176</v>
      </c>
      <c r="E94" s="3">
        <v>51.329784271040808</v>
      </c>
      <c r="F94" s="3"/>
      <c r="G94" s="3">
        <v>2893.0694573812561</v>
      </c>
      <c r="H94" s="3">
        <v>2925.0457789308552</v>
      </c>
      <c r="I94" s="3">
        <v>-31.976321549599106</v>
      </c>
      <c r="J94" s="3"/>
      <c r="K94" s="3">
        <v>1299.105808574323</v>
      </c>
      <c r="L94" s="3">
        <v>1313.4644769968681</v>
      </c>
      <c r="M94" s="3">
        <v>-14.358668422545179</v>
      </c>
      <c r="N94" s="3"/>
      <c r="O94" s="3">
        <v>1565.2841247528499</v>
      </c>
      <c r="P94" s="3">
        <v>1582.5847907848699</v>
      </c>
      <c r="Q94" s="3">
        <v>-17.30066603201999</v>
      </c>
      <c r="R94" s="3"/>
      <c r="S94" s="3">
        <v>0</v>
      </c>
      <c r="T94" s="3">
        <v>0</v>
      </c>
      <c r="U94" s="3">
        <v>0</v>
      </c>
      <c r="V94" s="3"/>
      <c r="W94" s="3">
        <v>0</v>
      </c>
      <c r="X94" s="3">
        <v>0</v>
      </c>
      <c r="Y94" s="3">
        <v>0</v>
      </c>
      <c r="Z94" s="3"/>
      <c r="AA94" s="3">
        <v>-10701.741861626506</v>
      </c>
      <c r="AB94">
        <v>-10816.707301901712</v>
      </c>
      <c r="AC94">
        <v>114.96544027520576</v>
      </c>
    </row>
    <row r="95" spans="1:29">
      <c r="A95" s="2">
        <v>39295</v>
      </c>
      <c r="C95" s="3">
        <v>-3518.9131792857679</v>
      </c>
      <c r="D95" s="3">
        <v>-3555.1124248003916</v>
      </c>
      <c r="E95" s="3">
        <v>36.199245514623726</v>
      </c>
      <c r="F95" s="3"/>
      <c r="G95" s="3">
        <v>4406.5126533256998</v>
      </c>
      <c r="H95" s="3">
        <v>4455.9749947679829</v>
      </c>
      <c r="I95" s="3">
        <v>-49.462341442283105</v>
      </c>
      <c r="J95" s="3"/>
      <c r="K95" s="3">
        <v>1174.042838764097</v>
      </c>
      <c r="L95" s="3">
        <v>1187.2212663160949</v>
      </c>
      <c r="M95" s="3">
        <v>-13.178427551997856</v>
      </c>
      <c r="N95" s="3"/>
      <c r="O95" s="3">
        <v>1544.1301244830399</v>
      </c>
      <c r="P95" s="3">
        <v>1561.4627177279101</v>
      </c>
      <c r="Q95" s="3">
        <v>-17.332593244870168</v>
      </c>
      <c r="R95" s="3"/>
      <c r="S95" s="3">
        <v>0</v>
      </c>
      <c r="T95" s="3">
        <v>0</v>
      </c>
      <c r="U95" s="3">
        <v>0</v>
      </c>
      <c r="V95" s="3"/>
      <c r="W95" s="3">
        <v>0</v>
      </c>
      <c r="X95" s="3">
        <v>0</v>
      </c>
      <c r="Y95" s="3">
        <v>0</v>
      </c>
      <c r="Z95" s="3"/>
      <c r="AA95" s="3">
        <v>-10643.598795858605</v>
      </c>
      <c r="AB95">
        <v>-10759.77140361238</v>
      </c>
      <c r="AC95">
        <v>116.17260775377508</v>
      </c>
    </row>
    <row r="96" spans="1:29">
      <c r="A96" s="2">
        <v>39326</v>
      </c>
      <c r="C96" s="3">
        <v>-3930.4700104598651</v>
      </c>
      <c r="D96" s="3">
        <v>-3971.9832782754029</v>
      </c>
      <c r="E96" s="3">
        <v>41.513267815537802</v>
      </c>
      <c r="F96" s="3"/>
      <c r="G96" s="3">
        <v>3334.6763478752409</v>
      </c>
      <c r="H96" s="3">
        <v>3372.6812678402439</v>
      </c>
      <c r="I96" s="3">
        <v>-38.004919965002955</v>
      </c>
      <c r="J96" s="3"/>
      <c r="K96" s="3">
        <v>1772.835358233712</v>
      </c>
      <c r="L96" s="3">
        <v>1793.040157402223</v>
      </c>
      <c r="M96" s="3">
        <v>-20.204799168511045</v>
      </c>
      <c r="N96" s="3"/>
      <c r="O96" s="3">
        <v>1547.4642123056799</v>
      </c>
      <c r="P96" s="3">
        <v>1565.10048263664</v>
      </c>
      <c r="Q96" s="3">
        <v>-17.636270330960087</v>
      </c>
      <c r="R96" s="3"/>
      <c r="S96" s="3">
        <v>0</v>
      </c>
      <c r="T96" s="3">
        <v>0</v>
      </c>
      <c r="U96" s="3">
        <v>0</v>
      </c>
      <c r="V96" s="3"/>
      <c r="W96" s="3">
        <v>0</v>
      </c>
      <c r="X96" s="3">
        <v>0</v>
      </c>
      <c r="Y96" s="3">
        <v>0</v>
      </c>
      <c r="Z96" s="3"/>
      <c r="AA96" s="3">
        <v>-10585.445928874498</v>
      </c>
      <c r="AB96">
        <v>-10702.80518615451</v>
      </c>
      <c r="AC96">
        <v>117.35925728001166</v>
      </c>
    </row>
    <row r="97" spans="1:29">
      <c r="A97" s="2">
        <v>39356</v>
      </c>
      <c r="C97" s="3">
        <v>-1697.226189999923</v>
      </c>
      <c r="D97" s="3">
        <v>-1713.5874957548549</v>
      </c>
      <c r="E97" s="3">
        <v>16.361305754931891</v>
      </c>
      <c r="F97" s="3"/>
      <c r="G97" s="3">
        <v>3883.9726926253411</v>
      </c>
      <c r="H97" s="3">
        <v>3928.8844497586651</v>
      </c>
      <c r="I97" s="3">
        <v>-44.911757133324045</v>
      </c>
      <c r="J97" s="3"/>
      <c r="K97" s="3">
        <v>3401.8893369049788</v>
      </c>
      <c r="L97" s="3">
        <v>3441.2265927985691</v>
      </c>
      <c r="M97" s="3">
        <v>-39.337255893590282</v>
      </c>
      <c r="N97" s="3"/>
      <c r="O97" s="3">
        <v>1546.07486262357</v>
      </c>
      <c r="P97" s="3">
        <v>1563.95267594392</v>
      </c>
      <c r="Q97" s="3">
        <v>-17.877813320350015</v>
      </c>
      <c r="R97" s="3"/>
      <c r="S97" s="3">
        <v>0</v>
      </c>
      <c r="T97" s="3">
        <v>0</v>
      </c>
      <c r="U97" s="3">
        <v>0</v>
      </c>
      <c r="V97" s="3"/>
      <c r="W97" s="3">
        <v>0</v>
      </c>
      <c r="X97" s="3">
        <v>0</v>
      </c>
      <c r="Y97" s="3">
        <v>0</v>
      </c>
      <c r="Z97" s="3"/>
      <c r="AA97" s="3">
        <v>-10529.163082153813</v>
      </c>
      <c r="AB97">
        <v>-10647.65121425601</v>
      </c>
      <c r="AC97">
        <v>118.48813210219669</v>
      </c>
    </row>
    <row r="98" spans="1:29">
      <c r="A98" s="2">
        <v>39387</v>
      </c>
      <c r="C98" s="3">
        <v>-2474.5282120163502</v>
      </c>
      <c r="D98" s="3">
        <v>-2500.3214191992301</v>
      </c>
      <c r="E98" s="3">
        <v>25.793207182879996</v>
      </c>
      <c r="F98" s="3"/>
      <c r="G98" s="3">
        <v>4089.9803046642073</v>
      </c>
      <c r="H98" s="3">
        <v>4137.9776104883822</v>
      </c>
      <c r="I98" s="3">
        <v>-47.997305824174873</v>
      </c>
      <c r="J98" s="3"/>
      <c r="K98" s="3">
        <v>2340.9096897379741</v>
      </c>
      <c r="L98" s="3">
        <v>2368.3810587704911</v>
      </c>
      <c r="M98" s="3">
        <v>-27.471369032517032</v>
      </c>
      <c r="N98" s="3"/>
      <c r="O98" s="3">
        <v>1565.58340844228</v>
      </c>
      <c r="P98" s="3">
        <v>1583.9560606437001</v>
      </c>
      <c r="Q98" s="3">
        <v>-18.372652201420124</v>
      </c>
      <c r="R98" s="3"/>
      <c r="S98" s="3">
        <v>0</v>
      </c>
      <c r="T98" s="3">
        <v>0</v>
      </c>
      <c r="U98" s="3">
        <v>0</v>
      </c>
      <c r="V98" s="3"/>
      <c r="W98" s="3">
        <v>0</v>
      </c>
      <c r="X98" s="3">
        <v>0</v>
      </c>
      <c r="Y98" s="3">
        <v>0</v>
      </c>
      <c r="Z98" s="3"/>
      <c r="AA98" s="3">
        <v>-10471.001614860812</v>
      </c>
      <c r="AB98">
        <v>-10590.636149101803</v>
      </c>
      <c r="AC98">
        <v>119.63453424099134</v>
      </c>
    </row>
    <row r="99" spans="1:29">
      <c r="A99" s="2">
        <v>39417</v>
      </c>
      <c r="C99" s="3">
        <v>-1497.0453703244493</v>
      </c>
      <c r="D99" s="3">
        <v>-1511.6341120232646</v>
      </c>
      <c r="E99" s="3">
        <v>14.588741698815284</v>
      </c>
      <c r="F99" s="3"/>
      <c r="G99" s="3">
        <v>4610.8397124525291</v>
      </c>
      <c r="H99" s="3">
        <v>4665.7167238907732</v>
      </c>
      <c r="I99" s="3">
        <v>-54.877011438244153</v>
      </c>
      <c r="J99" s="3"/>
      <c r="K99" s="3">
        <v>2960.3804483378062</v>
      </c>
      <c r="L99" s="3">
        <v>2995.614124166148</v>
      </c>
      <c r="M99" s="3">
        <v>-35.233675828341802</v>
      </c>
      <c r="N99" s="3"/>
      <c r="O99" s="3">
        <v>1346.4517268715999</v>
      </c>
      <c r="P99" s="3">
        <v>1362.4768440790001</v>
      </c>
      <c r="Q99" s="3">
        <v>-16.025117207400172</v>
      </c>
      <c r="R99" s="3"/>
      <c r="S99" s="3">
        <v>0</v>
      </c>
      <c r="T99" s="3">
        <v>0</v>
      </c>
      <c r="U99" s="3">
        <v>0</v>
      </c>
      <c r="V99" s="3"/>
      <c r="W99" s="3">
        <v>0</v>
      </c>
      <c r="X99" s="3">
        <v>0</v>
      </c>
      <c r="Y99" s="3">
        <v>0</v>
      </c>
      <c r="Z99" s="3"/>
      <c r="AA99" s="3">
        <v>-10414.717257986384</v>
      </c>
      <c r="AB99">
        <v>-10535.441804159185</v>
      </c>
      <c r="AC99">
        <v>120.72454617280164</v>
      </c>
    </row>
    <row r="100" spans="1:29">
      <c r="A100" s="2">
        <v>39448</v>
      </c>
      <c r="C100" s="3">
        <v>-3086.1404291583858</v>
      </c>
      <c r="D100" s="3">
        <v>-3120.1908042273353</v>
      </c>
      <c r="E100" s="3">
        <v>34.050375068949506</v>
      </c>
      <c r="F100" s="3"/>
      <c r="G100" s="3">
        <v>4149.2770392897792</v>
      </c>
      <c r="H100" s="3">
        <v>4199.3739535725472</v>
      </c>
      <c r="I100" s="3">
        <v>-50.096914282768012</v>
      </c>
      <c r="J100" s="3"/>
      <c r="K100" s="3">
        <v>1804.4920723424539</v>
      </c>
      <c r="L100" s="3">
        <v>1826.2788761196139</v>
      </c>
      <c r="M100" s="3">
        <v>-21.786803777160003</v>
      </c>
      <c r="N100" s="3"/>
      <c r="O100" s="3">
        <v>1316.6516894843901</v>
      </c>
      <c r="P100" s="3">
        <v>1332.5484797453901</v>
      </c>
      <c r="Q100" s="3">
        <v>-15.896790260999978</v>
      </c>
      <c r="R100" s="3"/>
      <c r="S100" s="3">
        <v>0</v>
      </c>
      <c r="T100" s="3">
        <v>0</v>
      </c>
      <c r="U100" s="3">
        <v>0</v>
      </c>
      <c r="V100" s="3"/>
      <c r="W100" s="3">
        <v>0</v>
      </c>
      <c r="X100" s="3">
        <v>0</v>
      </c>
      <c r="Y100" s="3">
        <v>0</v>
      </c>
      <c r="Z100" s="3"/>
      <c r="AA100" s="3">
        <v>-10356.561230275009</v>
      </c>
      <c r="AB100">
        <v>-10478.392113664886</v>
      </c>
      <c r="AC100">
        <v>121.83088338987727</v>
      </c>
    </row>
    <row r="101" spans="1:29">
      <c r="A101" s="2">
        <v>39479</v>
      </c>
      <c r="C101" s="3">
        <v>-3332.8237953025964</v>
      </c>
      <c r="D101" s="3">
        <v>-3370.4434564299563</v>
      </c>
      <c r="E101" s="3">
        <v>37.619661127359905</v>
      </c>
      <c r="F101" s="3"/>
      <c r="G101" s="3">
        <v>3452.537461398887</v>
      </c>
      <c r="H101" s="3">
        <v>3494.8155821352952</v>
      </c>
      <c r="I101" s="3">
        <v>-42.278120736408255</v>
      </c>
      <c r="J101" s="3"/>
      <c r="K101" s="3">
        <v>2175.4741017371343</v>
      </c>
      <c r="L101" s="3">
        <v>2202.113916007208</v>
      </c>
      <c r="M101" s="3">
        <v>-26.639814270073657</v>
      </c>
      <c r="N101" s="3"/>
      <c r="O101" s="3">
        <v>1337.57793775805</v>
      </c>
      <c r="P101" s="3">
        <v>1353.9572767744</v>
      </c>
      <c r="Q101" s="3">
        <v>-16.379339016350059</v>
      </c>
      <c r="R101" s="3"/>
      <c r="S101" s="3">
        <v>0</v>
      </c>
      <c r="T101" s="3">
        <v>0</v>
      </c>
      <c r="U101" s="3">
        <v>0</v>
      </c>
      <c r="V101" s="3"/>
      <c r="W101" s="3">
        <v>0</v>
      </c>
      <c r="X101" s="3">
        <v>0</v>
      </c>
      <c r="Y101" s="3">
        <v>0</v>
      </c>
      <c r="Z101" s="3"/>
      <c r="AA101" s="3">
        <v>-10298.413296196668</v>
      </c>
      <c r="AB101">
        <v>-10421.330231346859</v>
      </c>
      <c r="AC101">
        <v>122.91693515019142</v>
      </c>
    </row>
    <row r="102" spans="1:29">
      <c r="A102" s="2">
        <v>39508</v>
      </c>
      <c r="C102" s="3">
        <v>-4171.0896873045567</v>
      </c>
      <c r="D102" s="3">
        <v>-4219.6617792450643</v>
      </c>
      <c r="E102" s="3">
        <v>48.572091940507562</v>
      </c>
      <c r="F102" s="3"/>
      <c r="G102" s="3">
        <v>3077.3674381036608</v>
      </c>
      <c r="H102" s="3">
        <v>3115.5460925173093</v>
      </c>
      <c r="I102" s="3">
        <v>-38.178654413648474</v>
      </c>
      <c r="J102" s="3"/>
      <c r="K102" s="3">
        <v>1566.6593471786123</v>
      </c>
      <c r="L102" s="3">
        <v>1586.0957476094609</v>
      </c>
      <c r="M102" s="3">
        <v>-19.436400430848607</v>
      </c>
      <c r="N102" s="3"/>
      <c r="O102" s="3">
        <v>1428.9108529692601</v>
      </c>
      <c r="P102" s="3">
        <v>1446.63830825066</v>
      </c>
      <c r="Q102" s="3">
        <v>-17.727455281399898</v>
      </c>
      <c r="R102" s="3"/>
      <c r="S102" s="3">
        <v>0</v>
      </c>
      <c r="T102" s="3">
        <v>0</v>
      </c>
      <c r="U102" s="3">
        <v>0</v>
      </c>
      <c r="V102" s="3"/>
      <c r="W102" s="3">
        <v>0</v>
      </c>
      <c r="X102" s="3">
        <v>0</v>
      </c>
      <c r="Y102" s="3">
        <v>0</v>
      </c>
      <c r="Z102" s="3"/>
      <c r="AA102" s="3">
        <v>-10244.02732555609</v>
      </c>
      <c r="AB102">
        <v>-10367.941927622494</v>
      </c>
      <c r="AC102">
        <v>123.91460206640477</v>
      </c>
    </row>
    <row r="103" spans="1:29">
      <c r="A103" s="2">
        <v>39539</v>
      </c>
      <c r="C103" s="3">
        <v>-4658.3163276425621</v>
      </c>
      <c r="D103" s="3">
        <v>-4713.7514709916886</v>
      </c>
      <c r="E103" s="3">
        <v>55.43514334912652</v>
      </c>
      <c r="F103" s="3"/>
      <c r="G103" s="3">
        <v>3077.589898470681</v>
      </c>
      <c r="H103" s="3">
        <v>3116.3000416815144</v>
      </c>
      <c r="I103" s="3">
        <v>-38.710143210833394</v>
      </c>
      <c r="J103" s="3"/>
      <c r="K103" s="3">
        <v>960.92824971036907</v>
      </c>
      <c r="L103" s="3">
        <v>973.01487313609096</v>
      </c>
      <c r="M103" s="3">
        <v>-12.086623425721882</v>
      </c>
      <c r="N103" s="3"/>
      <c r="O103" s="3">
        <v>1489.0706832630899</v>
      </c>
      <c r="P103" s="3">
        <v>1507.8003195374999</v>
      </c>
      <c r="Q103" s="3">
        <v>-18.729636274410041</v>
      </c>
      <c r="R103" s="3"/>
      <c r="S103" s="3">
        <v>0</v>
      </c>
      <c r="T103" s="3">
        <v>0</v>
      </c>
      <c r="U103" s="3">
        <v>0</v>
      </c>
      <c r="V103" s="3"/>
      <c r="W103" s="3">
        <v>0</v>
      </c>
      <c r="X103" s="3">
        <v>0</v>
      </c>
      <c r="Y103" s="3">
        <v>0</v>
      </c>
      <c r="Z103" s="3"/>
      <c r="AA103" s="3">
        <v>-10185.905159086702</v>
      </c>
      <c r="AB103">
        <v>-10310.866705346794</v>
      </c>
      <c r="AC103">
        <v>124.96154626009229</v>
      </c>
    </row>
    <row r="104" spans="1:29">
      <c r="A104" s="2">
        <v>39569</v>
      </c>
      <c r="C104" s="3">
        <v>-5379.4530576225552</v>
      </c>
      <c r="D104" s="3">
        <v>-5444.8703921049155</v>
      </c>
      <c r="E104" s="3">
        <v>65.417334482360275</v>
      </c>
      <c r="F104" s="3"/>
      <c r="G104" s="3">
        <v>2510.9149981447808</v>
      </c>
      <c r="H104" s="3">
        <v>2542.9148337050538</v>
      </c>
      <c r="I104" s="3">
        <v>-31.999835560272913</v>
      </c>
      <c r="J104" s="3"/>
      <c r="K104" s="3">
        <v>765.06523773408594</v>
      </c>
      <c r="L104" s="3">
        <v>774.81545302152404</v>
      </c>
      <c r="M104" s="3">
        <v>-9.7502152874380954</v>
      </c>
      <c r="N104" s="3"/>
      <c r="O104" s="3">
        <v>1474.2421772703699</v>
      </c>
      <c r="P104" s="3">
        <v>1493.0303510172</v>
      </c>
      <c r="Q104" s="3">
        <v>-18.788173746830125</v>
      </c>
      <c r="R104" s="3"/>
      <c r="S104" s="3">
        <v>0</v>
      </c>
      <c r="T104" s="3">
        <v>0</v>
      </c>
      <c r="U104" s="3">
        <v>0</v>
      </c>
      <c r="V104" s="3"/>
      <c r="W104" s="3">
        <v>0</v>
      </c>
      <c r="X104" s="3">
        <v>0</v>
      </c>
      <c r="Y104" s="3">
        <v>0</v>
      </c>
      <c r="Z104" s="3"/>
      <c r="AA104" s="3">
        <v>-10129.675470771792</v>
      </c>
      <c r="AB104">
        <v>-10255.631029848693</v>
      </c>
      <c r="AC104">
        <v>125.95555907690141</v>
      </c>
    </row>
    <row r="105" spans="1:29">
      <c r="A105" s="2">
        <v>39600</v>
      </c>
      <c r="C105" s="3">
        <v>-5264.146213904216</v>
      </c>
      <c r="D105" s="3">
        <v>-5329.0161088445566</v>
      </c>
      <c r="E105" s="3">
        <v>64.8698949403406</v>
      </c>
      <c r="F105" s="3"/>
      <c r="G105" s="3">
        <v>3364.354459623828</v>
      </c>
      <c r="H105" s="3">
        <v>3407.8085238261287</v>
      </c>
      <c r="I105" s="3">
        <v>-43.454064202300742</v>
      </c>
      <c r="J105" s="3"/>
      <c r="K105" s="3">
        <v>0</v>
      </c>
      <c r="L105" s="3">
        <v>0</v>
      </c>
      <c r="M105" s="3">
        <v>0</v>
      </c>
      <c r="N105" s="3"/>
      <c r="O105" s="3">
        <v>1443.0923461017701</v>
      </c>
      <c r="P105" s="3">
        <v>1461.7313534388099</v>
      </c>
      <c r="Q105" s="3">
        <v>-18.639007337039857</v>
      </c>
      <c r="R105" s="3"/>
      <c r="S105" s="3">
        <v>0</v>
      </c>
      <c r="T105" s="3">
        <v>0</v>
      </c>
      <c r="U105" s="3">
        <v>0</v>
      </c>
      <c r="V105" s="3"/>
      <c r="W105" s="3">
        <v>0</v>
      </c>
      <c r="X105" s="3">
        <v>0</v>
      </c>
      <c r="Y105" s="3">
        <v>0</v>
      </c>
      <c r="Z105" s="3"/>
      <c r="AA105" s="3">
        <v>-10071.593019629814</v>
      </c>
      <c r="AB105">
        <v>-10198.555986109495</v>
      </c>
      <c r="AC105">
        <v>126.9629664796812</v>
      </c>
    </row>
    <row r="106" spans="1:29">
      <c r="A106" s="2">
        <v>39630</v>
      </c>
      <c r="C106" s="3">
        <v>-6472.443913017647</v>
      </c>
      <c r="D106" s="3">
        <v>-6554.0130868225242</v>
      </c>
      <c r="E106" s="3">
        <v>81.569173804877209</v>
      </c>
      <c r="F106" s="3"/>
      <c r="G106" s="3">
        <v>2119.3637586563441</v>
      </c>
      <c r="H106" s="3">
        <v>2147.0896333094029</v>
      </c>
      <c r="I106" s="3">
        <v>-27.725874653058781</v>
      </c>
      <c r="J106" s="3"/>
      <c r="K106" s="3">
        <v>0</v>
      </c>
      <c r="L106" s="3">
        <v>0</v>
      </c>
      <c r="M106" s="3">
        <v>0</v>
      </c>
      <c r="N106" s="3"/>
      <c r="O106" s="3">
        <v>1423.6006272986101</v>
      </c>
      <c r="P106" s="3">
        <v>1442.22441115227</v>
      </c>
      <c r="Q106" s="3">
        <v>-18.623783853659916</v>
      </c>
      <c r="R106" s="3"/>
      <c r="S106" s="3">
        <v>0</v>
      </c>
      <c r="T106" s="3">
        <v>0</v>
      </c>
      <c r="U106" s="3">
        <v>0</v>
      </c>
      <c r="V106" s="3"/>
      <c r="W106" s="3">
        <v>0</v>
      </c>
      <c r="X106" s="3">
        <v>0</v>
      </c>
      <c r="Y106" s="3">
        <v>0</v>
      </c>
      <c r="Z106" s="3"/>
      <c r="AA106" s="3">
        <v>-10015.408298972601</v>
      </c>
      <c r="AB106">
        <v>-10143.327131284197</v>
      </c>
      <c r="AC106">
        <v>127.91883231159591</v>
      </c>
    </row>
    <row r="107" spans="1:29">
      <c r="A107" s="2">
        <v>39661</v>
      </c>
      <c r="C107" s="3">
        <v>-5129.3528275219933</v>
      </c>
      <c r="D107" s="3">
        <v>-5194.249977161905</v>
      </c>
      <c r="E107" s="3">
        <v>64.897149639911731</v>
      </c>
      <c r="F107" s="3"/>
      <c r="G107" s="3">
        <v>3424.5031122961673</v>
      </c>
      <c r="H107" s="3">
        <v>3469.8908627210658</v>
      </c>
      <c r="I107" s="3">
        <v>-45.387750424898513</v>
      </c>
      <c r="J107" s="3"/>
      <c r="K107" s="3">
        <v>0</v>
      </c>
      <c r="L107" s="3">
        <v>0</v>
      </c>
      <c r="M107" s="3">
        <v>0</v>
      </c>
      <c r="N107" s="3"/>
      <c r="O107" s="3">
        <v>1403.5230819846399</v>
      </c>
      <c r="P107" s="3">
        <v>1422.1251253386099</v>
      </c>
      <c r="Q107" s="3">
        <v>-18.602043353969975</v>
      </c>
      <c r="R107" s="3"/>
      <c r="S107" s="3">
        <v>0</v>
      </c>
      <c r="T107" s="3">
        <v>0</v>
      </c>
      <c r="U107" s="3">
        <v>0</v>
      </c>
      <c r="V107" s="3"/>
      <c r="W107" s="3">
        <v>0</v>
      </c>
      <c r="X107" s="3">
        <v>0</v>
      </c>
      <c r="Y107" s="3">
        <v>0</v>
      </c>
      <c r="Z107" s="3"/>
      <c r="AA107" s="3">
        <v>-9957.3790218028007</v>
      </c>
      <c r="AB107">
        <v>-10086.265965221581</v>
      </c>
      <c r="AC107">
        <v>128.88694341877999</v>
      </c>
    </row>
    <row r="108" spans="1:29">
      <c r="A108" s="2">
        <v>39692</v>
      </c>
      <c r="C108" s="3">
        <v>-6210.0959438403324</v>
      </c>
      <c r="D108" s="3">
        <v>-6290.400856883276</v>
      </c>
      <c r="E108" s="3">
        <v>80.304913042943554</v>
      </c>
      <c r="F108" s="3"/>
      <c r="G108" s="3">
        <v>2283.2427168775198</v>
      </c>
      <c r="H108" s="3">
        <v>2313.89624362021</v>
      </c>
      <c r="I108" s="3">
        <v>-30.653526742690246</v>
      </c>
      <c r="J108" s="3"/>
      <c r="K108" s="3">
        <v>0</v>
      </c>
      <c r="L108" s="3">
        <v>0</v>
      </c>
      <c r="M108" s="3">
        <v>0</v>
      </c>
      <c r="N108" s="3"/>
      <c r="O108" s="3">
        <v>1406.0432080748601</v>
      </c>
      <c r="P108" s="3">
        <v>1424.9199498078001</v>
      </c>
      <c r="Q108" s="3">
        <v>-18.87674173293999</v>
      </c>
      <c r="R108" s="3"/>
      <c r="S108" s="3">
        <v>0</v>
      </c>
      <c r="T108" s="3">
        <v>0</v>
      </c>
      <c r="U108" s="3">
        <v>0</v>
      </c>
      <c r="V108" s="3"/>
      <c r="W108" s="3">
        <v>0</v>
      </c>
      <c r="X108" s="3">
        <v>0</v>
      </c>
      <c r="Y108" s="3">
        <v>0</v>
      </c>
      <c r="Z108" s="3"/>
      <c r="AA108" s="3">
        <v>-9899.3818687927123</v>
      </c>
      <c r="AB108">
        <v>-10029.217050311287</v>
      </c>
      <c r="AC108">
        <v>129.83518151857425</v>
      </c>
    </row>
    <row r="109" spans="1:29">
      <c r="A109" s="2">
        <v>39722</v>
      </c>
      <c r="C109" s="3">
        <v>-5661.3339680750423</v>
      </c>
      <c r="D109" s="3">
        <v>-5735.2289886482258</v>
      </c>
      <c r="E109" s="3">
        <v>73.895020573183501</v>
      </c>
      <c r="F109" s="3"/>
      <c r="G109" s="3">
        <v>2777.7957248324601</v>
      </c>
      <c r="H109" s="3">
        <v>2815.5500730846802</v>
      </c>
      <c r="I109" s="3">
        <v>-37.754348252220097</v>
      </c>
      <c r="J109" s="3"/>
      <c r="K109" s="3">
        <v>0</v>
      </c>
      <c r="L109" s="3">
        <v>0</v>
      </c>
      <c r="M109" s="3">
        <v>0</v>
      </c>
      <c r="N109" s="3"/>
      <c r="O109" s="3">
        <v>1404.15969420079</v>
      </c>
      <c r="P109" s="3">
        <v>1423.24429917108</v>
      </c>
      <c r="Q109" s="3">
        <v>-19.084604970290002</v>
      </c>
      <c r="R109" s="3"/>
      <c r="S109" s="3">
        <v>0</v>
      </c>
      <c r="T109" s="3">
        <v>0</v>
      </c>
      <c r="U109" s="3">
        <v>0</v>
      </c>
      <c r="V109" s="3"/>
      <c r="W109" s="3">
        <v>0</v>
      </c>
      <c r="X109" s="3">
        <v>0</v>
      </c>
      <c r="Y109" s="3">
        <v>0</v>
      </c>
      <c r="Z109" s="3"/>
      <c r="AA109" s="3">
        <v>-9843.2893871082924</v>
      </c>
      <c r="AB109">
        <v>-9974.023360903986</v>
      </c>
      <c r="AC109">
        <v>130.7339737956936</v>
      </c>
    </row>
    <row r="110" spans="1:29">
      <c r="A110" s="2">
        <v>39753</v>
      </c>
      <c r="C110" s="3">
        <v>-5972.2967994520923</v>
      </c>
      <c r="D110" s="3">
        <v>-6051.4607767510652</v>
      </c>
      <c r="E110" s="3">
        <v>79.163977298972895</v>
      </c>
      <c r="F110" s="3"/>
      <c r="G110" s="3">
        <v>2481.4602001589201</v>
      </c>
      <c r="H110" s="3">
        <v>2515.6125811667098</v>
      </c>
      <c r="I110" s="3">
        <v>-34.1523810077897</v>
      </c>
      <c r="J110" s="3"/>
      <c r="K110" s="3">
        <v>0</v>
      </c>
      <c r="L110" s="3">
        <v>0</v>
      </c>
      <c r="M110" s="3">
        <v>0</v>
      </c>
      <c r="N110" s="3"/>
      <c r="O110" s="3">
        <v>1331.6083712003001</v>
      </c>
      <c r="P110" s="3">
        <v>1349.93532097104</v>
      </c>
      <c r="Q110" s="3">
        <v>-18.32694977073993</v>
      </c>
      <c r="R110" s="3"/>
      <c r="S110" s="3">
        <v>0</v>
      </c>
      <c r="T110" s="3">
        <v>0</v>
      </c>
      <c r="U110" s="3">
        <v>0</v>
      </c>
      <c r="V110" s="3"/>
      <c r="W110" s="3">
        <v>0</v>
      </c>
      <c r="X110" s="3">
        <v>0</v>
      </c>
      <c r="Y110" s="3">
        <v>0</v>
      </c>
      <c r="Z110" s="3"/>
      <c r="AA110" s="3">
        <v>-9785.3653708113125</v>
      </c>
      <c r="AB110">
        <v>-9917.0086788888148</v>
      </c>
      <c r="AC110">
        <v>131.6433080775023</v>
      </c>
    </row>
    <row r="111" spans="1:29">
      <c r="A111" s="2">
        <v>39783</v>
      </c>
      <c r="C111" s="3">
        <v>-5333.0313209265705</v>
      </c>
      <c r="D111" s="3">
        <v>-5404.2996325929453</v>
      </c>
      <c r="E111" s="3">
        <v>71.268311666374757</v>
      </c>
      <c r="F111" s="3"/>
      <c r="G111" s="3">
        <v>3177.9225063849999</v>
      </c>
      <c r="H111" s="3">
        <v>3222.18775323613</v>
      </c>
      <c r="I111" s="3">
        <v>-44.265246851130087</v>
      </c>
      <c r="J111" s="3"/>
      <c r="K111" s="3">
        <v>0</v>
      </c>
      <c r="L111" s="3">
        <v>0</v>
      </c>
      <c r="M111" s="3">
        <v>0</v>
      </c>
      <c r="N111" s="3"/>
      <c r="O111" s="3">
        <v>1218.3961557427299</v>
      </c>
      <c r="P111" s="3">
        <v>1235.3671820934601</v>
      </c>
      <c r="Q111" s="3">
        <v>-16.971026350730199</v>
      </c>
      <c r="R111" s="3"/>
      <c r="S111" s="3">
        <v>0</v>
      </c>
      <c r="T111" s="3">
        <v>0</v>
      </c>
      <c r="U111" s="3">
        <v>0</v>
      </c>
      <c r="V111" s="3"/>
      <c r="W111" s="3">
        <v>0</v>
      </c>
      <c r="X111" s="3">
        <v>0</v>
      </c>
      <c r="Y111" s="3">
        <v>0</v>
      </c>
      <c r="Z111" s="3"/>
      <c r="AA111" s="3">
        <v>-9729.3499830543005</v>
      </c>
      <c r="AB111">
        <v>-9861.8545679225354</v>
      </c>
      <c r="AC111">
        <v>132.50458486823482</v>
      </c>
    </row>
    <row r="112" spans="1:29">
      <c r="A112" s="2">
        <v>39814</v>
      </c>
      <c r="C112" s="3">
        <v>-5631.0855278164399</v>
      </c>
      <c r="D112" s="3">
        <v>-5707.4889692985835</v>
      </c>
      <c r="E112" s="3">
        <v>76.403441482143535</v>
      </c>
      <c r="F112" s="3"/>
      <c r="G112" s="3">
        <v>2850.6795722431202</v>
      </c>
      <c r="H112" s="3">
        <v>2890.8754513001199</v>
      </c>
      <c r="I112" s="3">
        <v>-40.195879056999729</v>
      </c>
      <c r="J112" s="3"/>
      <c r="K112" s="3">
        <v>0</v>
      </c>
      <c r="L112" s="3">
        <v>0</v>
      </c>
      <c r="M112" s="3">
        <v>0</v>
      </c>
      <c r="N112" s="3"/>
      <c r="O112" s="3">
        <v>1189.74701091425</v>
      </c>
      <c r="P112" s="3">
        <v>1206.5229851152001</v>
      </c>
      <c r="Q112" s="3">
        <v>-16.775974200950031</v>
      </c>
      <c r="R112" s="3"/>
      <c r="S112" s="3">
        <v>0</v>
      </c>
      <c r="T112" s="3">
        <v>0</v>
      </c>
      <c r="U112" s="3">
        <v>0</v>
      </c>
      <c r="V112" s="3"/>
      <c r="W112" s="3">
        <v>0</v>
      </c>
      <c r="X112" s="3">
        <v>0</v>
      </c>
      <c r="Y112" s="3">
        <v>0</v>
      </c>
      <c r="Z112" s="3"/>
      <c r="AA112" s="3">
        <v>-9671.5121109738102</v>
      </c>
      <c r="AB112">
        <v>-9804.8874057139037</v>
      </c>
      <c r="AC112">
        <v>133.37529474009352</v>
      </c>
    </row>
    <row r="113" spans="1:29">
      <c r="A113" s="2">
        <v>39845</v>
      </c>
      <c r="C113" s="3">
        <v>-5946.4939733316614</v>
      </c>
      <c r="D113" s="3">
        <v>-6028.382195907735</v>
      </c>
      <c r="E113" s="3">
        <v>81.888222576073531</v>
      </c>
      <c r="F113" s="3"/>
      <c r="G113" s="3">
        <v>2457.5596461054001</v>
      </c>
      <c r="H113" s="3">
        <v>2492.6336513891001</v>
      </c>
      <c r="I113" s="3">
        <v>-35.074005283699989</v>
      </c>
      <c r="J113" s="3"/>
      <c r="K113" s="3">
        <v>0</v>
      </c>
      <c r="L113" s="3">
        <v>0</v>
      </c>
      <c r="M113" s="3">
        <v>0</v>
      </c>
      <c r="N113" s="3"/>
      <c r="O113" s="3">
        <v>1209.66932275263</v>
      </c>
      <c r="P113" s="3">
        <v>1226.9335825580899</v>
      </c>
      <c r="Q113" s="3">
        <v>-17.264259805459915</v>
      </c>
      <c r="R113" s="3"/>
      <c r="S113" s="3">
        <v>0</v>
      </c>
      <c r="T113" s="3">
        <v>0</v>
      </c>
      <c r="U113" s="3">
        <v>0</v>
      </c>
      <c r="V113" s="3"/>
      <c r="W113" s="3">
        <v>0</v>
      </c>
      <c r="X113" s="3">
        <v>0</v>
      </c>
      <c r="Y113" s="3">
        <v>0</v>
      </c>
      <c r="Z113" s="3"/>
      <c r="AA113" s="3">
        <v>-9613.7229421896918</v>
      </c>
      <c r="AB113">
        <v>-9747.9494298549253</v>
      </c>
      <c r="AC113">
        <v>134.22648766523344</v>
      </c>
    </row>
    <row r="114" spans="1:29">
      <c r="A114" s="2">
        <v>39873</v>
      </c>
      <c r="C114" s="3">
        <v>-5790.1409579342371</v>
      </c>
      <c r="D114" s="3">
        <v>-5870.7103042715607</v>
      </c>
      <c r="E114" s="3">
        <v>80.569346337323623</v>
      </c>
      <c r="F114" s="3"/>
      <c r="G114" s="3">
        <v>2477.7076921329799</v>
      </c>
      <c r="H114" s="3">
        <v>2513.4528129811301</v>
      </c>
      <c r="I114" s="3">
        <v>-35.745120848150236</v>
      </c>
      <c r="J114" s="3"/>
      <c r="K114" s="3">
        <v>0</v>
      </c>
      <c r="L114" s="3">
        <v>0</v>
      </c>
      <c r="M114" s="3">
        <v>0</v>
      </c>
      <c r="N114" s="3"/>
      <c r="O114" s="3">
        <v>1293.7222190023001</v>
      </c>
      <c r="P114" s="3">
        <v>1312.3863484349199</v>
      </c>
      <c r="Q114" s="3">
        <v>-18.664129432619802</v>
      </c>
      <c r="R114" s="3"/>
      <c r="S114" s="3">
        <v>0</v>
      </c>
      <c r="T114" s="3">
        <v>0</v>
      </c>
      <c r="U114" s="3">
        <v>0</v>
      </c>
      <c r="V114" s="3"/>
      <c r="W114" s="3">
        <v>0</v>
      </c>
      <c r="X114" s="3">
        <v>0</v>
      </c>
      <c r="Y114" s="3">
        <v>0</v>
      </c>
      <c r="Z114" s="3"/>
      <c r="AA114" s="3">
        <v>-9561.5708690695174</v>
      </c>
      <c r="AB114">
        <v>-9696.5494656876108</v>
      </c>
      <c r="AC114">
        <v>134.97859661809343</v>
      </c>
    </row>
    <row r="115" spans="1:29">
      <c r="A115" s="2">
        <v>39904</v>
      </c>
      <c r="C115" s="3">
        <v>-5661.0266377027783</v>
      </c>
      <c r="D115" s="3">
        <v>-5740.8139153031543</v>
      </c>
      <c r="E115" s="3">
        <v>79.787277600376001</v>
      </c>
      <c r="F115" s="3"/>
      <c r="G115" s="3">
        <v>2496.2598270085</v>
      </c>
      <c r="H115" s="3">
        <v>2532.7431749161601</v>
      </c>
      <c r="I115" s="3">
        <v>-36.483347907660118</v>
      </c>
      <c r="J115" s="3"/>
      <c r="K115" s="3">
        <v>0</v>
      </c>
      <c r="L115" s="3">
        <v>0</v>
      </c>
      <c r="M115" s="3">
        <v>0</v>
      </c>
      <c r="N115" s="3"/>
      <c r="O115" s="3">
        <v>1350.1019404456399</v>
      </c>
      <c r="P115" s="3">
        <v>1369.83395642857</v>
      </c>
      <c r="Q115" s="3">
        <v>-19.732015982930079</v>
      </c>
      <c r="R115" s="3"/>
      <c r="S115" s="3">
        <v>0</v>
      </c>
      <c r="T115" s="3">
        <v>0</v>
      </c>
      <c r="U115" s="3">
        <v>0</v>
      </c>
      <c r="V115" s="3"/>
      <c r="W115" s="3">
        <v>0</v>
      </c>
      <c r="X115" s="3">
        <v>0</v>
      </c>
      <c r="Y115" s="3">
        <v>0</v>
      </c>
      <c r="Z115" s="3"/>
      <c r="AA115" s="3">
        <v>-9507.3884051569185</v>
      </c>
      <c r="AB115">
        <v>-9643.3910466478847</v>
      </c>
      <c r="AC115">
        <v>136.0026414909662</v>
      </c>
    </row>
    <row r="116" spans="1:29">
      <c r="A116" s="2">
        <v>39934</v>
      </c>
      <c r="C116" s="3">
        <v>-6096.1286089371988</v>
      </c>
      <c r="D116" s="3">
        <v>-6183.1530494673489</v>
      </c>
      <c r="E116" s="3">
        <v>87.024440530150059</v>
      </c>
      <c r="F116" s="3"/>
      <c r="G116" s="3">
        <v>2023.5003631852501</v>
      </c>
      <c r="H116" s="3">
        <v>2053.3587662427899</v>
      </c>
      <c r="I116" s="3">
        <v>-29.858403057539817</v>
      </c>
      <c r="J116" s="3"/>
      <c r="K116" s="3">
        <v>0</v>
      </c>
      <c r="L116" s="3">
        <v>0</v>
      </c>
      <c r="M116" s="3">
        <v>0</v>
      </c>
      <c r="N116" s="3"/>
      <c r="O116" s="3">
        <v>1337.0454480133601</v>
      </c>
      <c r="P116" s="3">
        <v>1356.77464728574</v>
      </c>
      <c r="Q116" s="3">
        <v>-19.729199272379901</v>
      </c>
      <c r="R116" s="3"/>
      <c r="S116" s="3">
        <v>0</v>
      </c>
      <c r="T116" s="3">
        <v>0</v>
      </c>
      <c r="U116" s="3">
        <v>0</v>
      </c>
      <c r="V116" s="3"/>
      <c r="W116" s="3">
        <v>0</v>
      </c>
      <c r="X116" s="3">
        <v>0</v>
      </c>
      <c r="Y116" s="3">
        <v>0</v>
      </c>
      <c r="Z116" s="3"/>
      <c r="AA116" s="3">
        <v>-9456.6744201358088</v>
      </c>
      <c r="AB116">
        <v>-9593.2864629958785</v>
      </c>
      <c r="AC116">
        <v>136.61204286006978</v>
      </c>
    </row>
    <row r="117" spans="1:29">
      <c r="A117" s="2">
        <v>39965</v>
      </c>
      <c r="C117" s="3">
        <v>-5307.069969616301</v>
      </c>
      <c r="D117" s="3">
        <v>-5383.2403539693441</v>
      </c>
      <c r="E117" s="3">
        <v>76.170384353043119</v>
      </c>
      <c r="F117" s="3"/>
      <c r="G117" s="3">
        <v>2788.5429517500602</v>
      </c>
      <c r="H117" s="3">
        <v>2830.09355606492</v>
      </c>
      <c r="I117" s="3">
        <v>-41.550604314859811</v>
      </c>
      <c r="J117" s="3"/>
      <c r="K117" s="3">
        <v>0</v>
      </c>
      <c r="L117" s="3">
        <v>0</v>
      </c>
      <c r="M117" s="3">
        <v>0</v>
      </c>
      <c r="N117" s="3"/>
      <c r="O117" s="3">
        <v>1308.7775647415599</v>
      </c>
      <c r="P117" s="3">
        <v>1328.2789673269499</v>
      </c>
      <c r="Q117" s="3">
        <v>-19.501402585389997</v>
      </c>
      <c r="R117" s="3"/>
      <c r="S117" s="3">
        <v>0</v>
      </c>
      <c r="T117" s="3">
        <v>0</v>
      </c>
      <c r="U117" s="3">
        <v>0</v>
      </c>
      <c r="V117" s="3"/>
      <c r="W117" s="3">
        <v>0</v>
      </c>
      <c r="X117" s="3">
        <v>0</v>
      </c>
      <c r="Y117" s="3">
        <v>0</v>
      </c>
      <c r="Z117" s="3"/>
      <c r="AA117" s="3">
        <v>-9404.3904861079209</v>
      </c>
      <c r="AB117">
        <v>-9541.6128773612145</v>
      </c>
      <c r="AC117">
        <v>137.22239125329361</v>
      </c>
    </row>
    <row r="118" spans="1:29">
      <c r="A118" s="2">
        <v>39995</v>
      </c>
      <c r="C118" s="3">
        <v>-6365.8595974205691</v>
      </c>
      <c r="D118" s="3">
        <v>-6458.7142784593034</v>
      </c>
      <c r="E118" s="3">
        <v>92.85468103873427</v>
      </c>
      <c r="F118" s="3"/>
      <c r="G118" s="3">
        <v>1696.96583553195</v>
      </c>
      <c r="H118" s="3">
        <v>1722.48791646666</v>
      </c>
      <c r="I118" s="3">
        <v>-25.522080934709948</v>
      </c>
      <c r="J118" s="3"/>
      <c r="K118" s="3">
        <v>0</v>
      </c>
      <c r="L118" s="3">
        <v>0</v>
      </c>
      <c r="M118" s="3">
        <v>0</v>
      </c>
      <c r="N118" s="3"/>
      <c r="O118" s="3">
        <v>1291.0854266905701</v>
      </c>
      <c r="P118" s="3">
        <v>1310.50313449804</v>
      </c>
      <c r="Q118" s="3">
        <v>-19.417707807469924</v>
      </c>
      <c r="R118" s="3"/>
      <c r="S118" s="3">
        <v>0</v>
      </c>
      <c r="T118" s="3">
        <v>0</v>
      </c>
      <c r="U118" s="3">
        <v>0</v>
      </c>
      <c r="V118" s="3"/>
      <c r="W118" s="3">
        <v>0</v>
      </c>
      <c r="X118" s="3">
        <v>0</v>
      </c>
      <c r="Y118" s="3">
        <v>0</v>
      </c>
      <c r="Z118" s="3"/>
      <c r="AA118" s="3">
        <v>-9353.9108596430888</v>
      </c>
      <c r="AB118">
        <v>-9491.7053294240031</v>
      </c>
      <c r="AC118">
        <v>137.79446978091437</v>
      </c>
    </row>
    <row r="119" spans="1:29">
      <c r="A119" s="2">
        <v>40026</v>
      </c>
      <c r="C119" s="3">
        <v>-5169.2252901687107</v>
      </c>
      <c r="D119" s="3">
        <v>-5244.8451231079671</v>
      </c>
      <c r="E119" s="3">
        <v>75.619832939256412</v>
      </c>
      <c r="F119" s="3"/>
      <c r="G119" s="3">
        <v>2859.7750167376898</v>
      </c>
      <c r="H119" s="3">
        <v>2903.1955249457701</v>
      </c>
      <c r="I119" s="3">
        <v>-43.420508208080264</v>
      </c>
      <c r="J119" s="3"/>
      <c r="K119" s="3">
        <v>0</v>
      </c>
      <c r="L119" s="3">
        <v>0</v>
      </c>
      <c r="M119" s="3">
        <v>0</v>
      </c>
      <c r="N119" s="3"/>
      <c r="O119" s="3">
        <v>1272.8710613378901</v>
      </c>
      <c r="P119" s="3">
        <v>1292.19730485117</v>
      </c>
      <c r="Q119" s="3">
        <v>-19.326243513279906</v>
      </c>
      <c r="R119" s="3"/>
      <c r="S119" s="3">
        <v>0</v>
      </c>
      <c r="T119" s="3">
        <v>0</v>
      </c>
      <c r="U119" s="3">
        <v>0</v>
      </c>
      <c r="V119" s="3"/>
      <c r="W119" s="3">
        <v>0</v>
      </c>
      <c r="X119" s="3">
        <v>0</v>
      </c>
      <c r="Y119" s="3">
        <v>0</v>
      </c>
      <c r="Z119" s="3"/>
      <c r="AA119" s="3">
        <v>-9301.8713682442904</v>
      </c>
      <c r="AB119">
        <v>-9440.2379529049067</v>
      </c>
      <c r="AC119">
        <v>138.36658466061635</v>
      </c>
    </row>
    <row r="120" spans="1:29">
      <c r="A120" s="2">
        <v>40057</v>
      </c>
      <c r="C120" s="3">
        <v>-5967.4790657516478</v>
      </c>
      <c r="D120" s="3">
        <v>-6056.0916816291119</v>
      </c>
      <c r="E120" s="3">
        <v>88.612615877464123</v>
      </c>
      <c r="F120" s="3"/>
      <c r="G120" s="3">
        <v>2006.9949429195501</v>
      </c>
      <c r="H120" s="3">
        <v>2037.75392714647</v>
      </c>
      <c r="I120" s="3">
        <v>-30.758984226919893</v>
      </c>
      <c r="J120" s="3"/>
      <c r="K120" s="3">
        <v>0</v>
      </c>
      <c r="L120" s="3">
        <v>0</v>
      </c>
      <c r="M120" s="3">
        <v>0</v>
      </c>
      <c r="N120" s="3"/>
      <c r="O120" s="3">
        <v>1275.4838118974001</v>
      </c>
      <c r="P120" s="3">
        <v>1295.0317368138301</v>
      </c>
      <c r="Q120" s="3">
        <v>-19.54792491643002</v>
      </c>
      <c r="R120" s="3"/>
      <c r="S120" s="3">
        <v>0</v>
      </c>
      <c r="T120" s="3">
        <v>0</v>
      </c>
      <c r="U120" s="3">
        <v>0</v>
      </c>
      <c r="V120" s="3"/>
      <c r="W120" s="3">
        <v>0</v>
      </c>
      <c r="X120" s="3">
        <v>0</v>
      </c>
      <c r="Y120" s="3">
        <v>0</v>
      </c>
      <c r="Z120" s="3"/>
      <c r="AA120" s="3">
        <v>-9249.9578205685975</v>
      </c>
      <c r="AB120">
        <v>-9388.8773455894116</v>
      </c>
      <c r="AC120">
        <v>138.91952502081404</v>
      </c>
    </row>
    <row r="121" spans="1:29">
      <c r="A121" s="2">
        <v>40087</v>
      </c>
      <c r="C121" s="3">
        <v>110955.66864915051</v>
      </c>
      <c r="D121" s="3">
        <v>112638.49853362536</v>
      </c>
      <c r="E121" s="3">
        <v>-1682.8298844748497</v>
      </c>
      <c r="F121" s="3"/>
      <c r="G121" s="3">
        <v>2441.30821992254</v>
      </c>
      <c r="H121" s="3">
        <v>2479.0590477503602</v>
      </c>
      <c r="I121" s="3">
        <v>-37.750827827820103</v>
      </c>
      <c r="J121" s="3"/>
      <c r="K121" s="3">
        <v>0</v>
      </c>
      <c r="L121" s="3">
        <v>0</v>
      </c>
      <c r="M121" s="3">
        <v>0</v>
      </c>
      <c r="N121" s="3"/>
      <c r="O121" s="3">
        <v>1273.98433412896</v>
      </c>
      <c r="P121" s="3">
        <v>1293.68441249701</v>
      </c>
      <c r="Q121" s="3">
        <v>-19.700078368050072</v>
      </c>
      <c r="R121" s="3"/>
      <c r="S121" s="3">
        <v>0</v>
      </c>
      <c r="T121" s="3">
        <v>0</v>
      </c>
      <c r="U121" s="3">
        <v>0</v>
      </c>
      <c r="V121" s="3"/>
      <c r="W121" s="3">
        <v>0</v>
      </c>
      <c r="X121" s="3">
        <v>0</v>
      </c>
      <c r="Y121" s="3">
        <v>0</v>
      </c>
      <c r="Z121" s="3"/>
      <c r="AA121" s="3">
        <v>107240.37609509901</v>
      </c>
      <c r="AB121">
        <v>108865.75507337799</v>
      </c>
      <c r="AC121">
        <v>-1625.3789782789827</v>
      </c>
    </row>
    <row r="122" spans="1:29">
      <c r="A122" s="2">
        <v>40118</v>
      </c>
      <c r="C122" s="3">
        <v>110009.00228165404</v>
      </c>
      <c r="D122" s="3">
        <v>111692.99400930188</v>
      </c>
      <c r="E122" s="3">
        <v>-1683.9917276478373</v>
      </c>
      <c r="F122" s="3"/>
      <c r="G122" s="3">
        <v>2164.0848914420699</v>
      </c>
      <c r="H122" s="3">
        <v>2197.8549253224301</v>
      </c>
      <c r="I122" s="3">
        <v>-33.770033880360188</v>
      </c>
      <c r="J122" s="3"/>
      <c r="K122" s="3">
        <v>0</v>
      </c>
      <c r="L122" s="3">
        <v>0</v>
      </c>
      <c r="M122" s="3">
        <v>0</v>
      </c>
      <c r="N122" s="3"/>
      <c r="O122" s="3">
        <v>1206.7578313270001</v>
      </c>
      <c r="P122" s="3">
        <v>1225.58900241944</v>
      </c>
      <c r="Q122" s="3">
        <v>-18.831171092439945</v>
      </c>
      <c r="R122" s="3"/>
      <c r="S122" s="3">
        <v>0</v>
      </c>
      <c r="T122" s="3">
        <v>0</v>
      </c>
      <c r="U122" s="3">
        <v>0</v>
      </c>
      <c r="V122" s="3"/>
      <c r="W122" s="3">
        <v>0</v>
      </c>
      <c r="X122" s="3">
        <v>0</v>
      </c>
      <c r="Y122" s="3">
        <v>0</v>
      </c>
      <c r="Z122" s="3"/>
      <c r="AA122" s="3">
        <v>106638.15955888497</v>
      </c>
      <c r="AB122">
        <v>108269.55008156001</v>
      </c>
      <c r="AC122">
        <v>-1631.3905226750358</v>
      </c>
    </row>
    <row r="123" spans="1:29">
      <c r="A123" s="2">
        <v>40148</v>
      </c>
      <c r="C123" s="3">
        <v>109905.90201495145</v>
      </c>
      <c r="D123" s="3">
        <v>111603.49156968013</v>
      </c>
      <c r="E123" s="3">
        <v>-1697.5895547286782</v>
      </c>
      <c r="F123" s="3"/>
      <c r="G123" s="3">
        <v>2746.4826834563701</v>
      </c>
      <c r="H123" s="3">
        <v>2789.7150100743502</v>
      </c>
      <c r="I123" s="3">
        <v>-43.232326617980107</v>
      </c>
      <c r="J123" s="3"/>
      <c r="K123" s="3">
        <v>0</v>
      </c>
      <c r="L123" s="3">
        <v>0</v>
      </c>
      <c r="M123" s="3">
        <v>0</v>
      </c>
      <c r="N123" s="3"/>
      <c r="O123" s="3">
        <v>1102.6151358580801</v>
      </c>
      <c r="P123" s="3">
        <v>1119.97137770679</v>
      </c>
      <c r="Q123" s="3">
        <v>-17.356241848709942</v>
      </c>
      <c r="R123" s="3"/>
      <c r="S123" s="3">
        <v>0</v>
      </c>
      <c r="T123" s="3">
        <v>0</v>
      </c>
      <c r="U123" s="3">
        <v>0</v>
      </c>
      <c r="V123" s="3"/>
      <c r="W123" s="3">
        <v>0</v>
      </c>
      <c r="X123" s="3">
        <v>0</v>
      </c>
      <c r="Y123" s="3">
        <v>0</v>
      </c>
      <c r="Z123" s="3"/>
      <c r="AA123" s="3">
        <v>106056.804195637</v>
      </c>
      <c r="AB123">
        <v>107693.80518189899</v>
      </c>
      <c r="AC123">
        <v>-1637.0009862619918</v>
      </c>
    </row>
    <row r="124" spans="1:29">
      <c r="A124" s="2">
        <v>40179</v>
      </c>
      <c r="C124" s="3">
        <v>108980.4950605218</v>
      </c>
      <c r="D124" s="3">
        <v>110679.02936357041</v>
      </c>
      <c r="E124" s="3">
        <v>-1698.534303048611</v>
      </c>
      <c r="F124" s="3"/>
      <c r="G124" s="3">
        <v>2447.1172735905602</v>
      </c>
      <c r="H124" s="3">
        <v>2485.98015446925</v>
      </c>
      <c r="I124" s="3">
        <v>-38.862880878689793</v>
      </c>
      <c r="J124" s="3"/>
      <c r="K124" s="3">
        <v>0</v>
      </c>
      <c r="L124" s="3">
        <v>0</v>
      </c>
      <c r="M124" s="3">
        <v>0</v>
      </c>
      <c r="N124" s="3"/>
      <c r="O124" s="3">
        <v>1075.81230995325</v>
      </c>
      <c r="P124" s="3">
        <v>1092.89737820917</v>
      </c>
      <c r="Q124" s="3">
        <v>-17.085068255920078</v>
      </c>
      <c r="R124" s="3"/>
      <c r="S124" s="3">
        <v>0</v>
      </c>
      <c r="T124" s="3">
        <v>0</v>
      </c>
      <c r="U124" s="3">
        <v>0</v>
      </c>
      <c r="V124" s="3"/>
      <c r="W124" s="3">
        <v>0</v>
      </c>
      <c r="X124" s="3">
        <v>0</v>
      </c>
      <c r="Y124" s="3">
        <v>0</v>
      </c>
      <c r="Z124" s="3"/>
      <c r="AA124" s="3">
        <v>105457.56547697799</v>
      </c>
      <c r="AB124">
        <v>107100.15183089199</v>
      </c>
      <c r="AC124">
        <v>-1642.5863539139973</v>
      </c>
    </row>
    <row r="125" spans="1:29">
      <c r="A125" s="2">
        <v>40210</v>
      </c>
      <c r="C125" s="3">
        <v>108082.69732756971</v>
      </c>
      <c r="D125" s="3">
        <v>109782.28703877098</v>
      </c>
      <c r="E125" s="3">
        <v>-1699.5897112012753</v>
      </c>
      <c r="F125" s="3"/>
      <c r="G125" s="3">
        <v>2127.2578522827498</v>
      </c>
      <c r="H125" s="3">
        <v>2161.3376600113802</v>
      </c>
      <c r="I125" s="3">
        <v>-34.079807728630385</v>
      </c>
      <c r="J125" s="3"/>
      <c r="K125" s="3">
        <v>0</v>
      </c>
      <c r="L125" s="3">
        <v>0</v>
      </c>
      <c r="M125" s="3">
        <v>0</v>
      </c>
      <c r="N125" s="3"/>
      <c r="O125" s="3">
        <v>1095.58050120197</v>
      </c>
      <c r="P125" s="3">
        <v>1113.1322863756</v>
      </c>
      <c r="Q125" s="3">
        <v>-17.551785173629924</v>
      </c>
      <c r="R125" s="3"/>
      <c r="S125" s="3">
        <v>0</v>
      </c>
      <c r="T125" s="3">
        <v>0</v>
      </c>
      <c r="U125" s="3">
        <v>0</v>
      </c>
      <c r="V125" s="3"/>
      <c r="W125" s="3">
        <v>0</v>
      </c>
      <c r="X125" s="3">
        <v>0</v>
      </c>
      <c r="Y125" s="3">
        <v>0</v>
      </c>
      <c r="Z125" s="3"/>
      <c r="AA125" s="3">
        <v>104859.85897408499</v>
      </c>
      <c r="AB125">
        <v>106507.81709238401</v>
      </c>
      <c r="AC125">
        <v>-1647.9581182990223</v>
      </c>
    </row>
    <row r="126" spans="1:29">
      <c r="A126" s="2">
        <v>40238</v>
      </c>
      <c r="C126" s="3">
        <v>107656.42003089497</v>
      </c>
      <c r="D126" s="3">
        <v>109362.89635911038</v>
      </c>
      <c r="E126" s="3">
        <v>-1706.4763282154163</v>
      </c>
      <c r="F126" s="3"/>
      <c r="G126" s="3">
        <v>2161.4557063866901</v>
      </c>
      <c r="H126" s="3">
        <v>2196.3543989909399</v>
      </c>
      <c r="I126" s="3">
        <v>-34.898692604249845</v>
      </c>
      <c r="J126" s="3"/>
      <c r="K126" s="3">
        <v>0</v>
      </c>
      <c r="L126" s="3">
        <v>0</v>
      </c>
      <c r="M126" s="3">
        <v>0</v>
      </c>
      <c r="N126" s="3"/>
      <c r="O126" s="3">
        <v>1173.6418903372601</v>
      </c>
      <c r="P126" s="3">
        <v>1192.5914193224401</v>
      </c>
      <c r="Q126" s="3">
        <v>-18.949528985179995</v>
      </c>
      <c r="R126" s="3"/>
      <c r="S126" s="3">
        <v>0</v>
      </c>
      <c r="T126" s="3">
        <v>0</v>
      </c>
      <c r="U126" s="3">
        <v>0</v>
      </c>
      <c r="V126" s="3"/>
      <c r="W126" s="3">
        <v>0</v>
      </c>
      <c r="X126" s="3">
        <v>0</v>
      </c>
      <c r="Y126" s="3">
        <v>0</v>
      </c>
      <c r="Z126" s="3"/>
      <c r="AA126" s="3">
        <v>104321.32243417102</v>
      </c>
      <c r="AB126">
        <v>105973.950540797</v>
      </c>
      <c r="AC126">
        <v>-1652.6281066259835</v>
      </c>
    </row>
    <row r="127" spans="1:29">
      <c r="A127" s="2">
        <v>40269</v>
      </c>
      <c r="C127" s="3">
        <v>107149.14396908437</v>
      </c>
      <c r="D127" s="3">
        <v>108862.4764857878</v>
      </c>
      <c r="E127" s="3">
        <v>-1713.3325167034345</v>
      </c>
      <c r="F127" s="3"/>
      <c r="G127" s="3">
        <v>2196.0027058128499</v>
      </c>
      <c r="H127" s="3">
        <v>2231.7626635852798</v>
      </c>
      <c r="I127" s="3">
        <v>-35.759957772429971</v>
      </c>
      <c r="J127" s="3"/>
      <c r="K127" s="3">
        <v>0</v>
      </c>
      <c r="L127" s="3">
        <v>0</v>
      </c>
      <c r="M127" s="3">
        <v>0</v>
      </c>
      <c r="N127" s="3"/>
      <c r="O127" s="3">
        <v>1226.57468958851</v>
      </c>
      <c r="P127" s="3">
        <v>1246.54837130953</v>
      </c>
      <c r="Q127" s="3">
        <v>-19.973681721020057</v>
      </c>
      <c r="R127" s="3"/>
      <c r="S127" s="3">
        <v>0</v>
      </c>
      <c r="T127" s="3">
        <v>0</v>
      </c>
      <c r="U127" s="3">
        <v>0</v>
      </c>
      <c r="V127" s="3"/>
      <c r="W127" s="3">
        <v>0</v>
      </c>
      <c r="X127" s="3">
        <v>0</v>
      </c>
      <c r="Y127" s="3">
        <v>0</v>
      </c>
      <c r="Z127" s="3"/>
      <c r="AA127" s="3">
        <v>103726.56657368301</v>
      </c>
      <c r="AB127">
        <v>105384.16545089299</v>
      </c>
      <c r="AC127">
        <v>-1657.5988772099809</v>
      </c>
    </row>
    <row r="128" spans="1:29">
      <c r="A128" s="2">
        <v>40299</v>
      </c>
      <c r="C128" s="3">
        <v>106147.59639319805</v>
      </c>
      <c r="D128" s="3">
        <v>107858.97916975226</v>
      </c>
      <c r="E128" s="3">
        <v>-1711.3827765542082</v>
      </c>
      <c r="F128" s="3"/>
      <c r="G128" s="3">
        <v>1780.5206148961199</v>
      </c>
      <c r="H128" s="3">
        <v>1809.7518147498299</v>
      </c>
      <c r="I128" s="3">
        <v>-29.231199853709995</v>
      </c>
      <c r="J128" s="3"/>
      <c r="K128" s="3">
        <v>0</v>
      </c>
      <c r="L128" s="3">
        <v>0</v>
      </c>
      <c r="M128" s="3">
        <v>0</v>
      </c>
      <c r="N128" s="3"/>
      <c r="O128" s="3">
        <v>1214.58641334393</v>
      </c>
      <c r="P128" s="3">
        <v>1234.5265465224099</v>
      </c>
      <c r="Q128" s="3">
        <v>-19.940133178479982</v>
      </c>
      <c r="R128" s="3"/>
      <c r="S128" s="3">
        <v>0</v>
      </c>
      <c r="T128" s="3">
        <v>0</v>
      </c>
      <c r="U128" s="3">
        <v>0</v>
      </c>
      <c r="V128" s="3"/>
      <c r="W128" s="3">
        <v>0</v>
      </c>
      <c r="X128" s="3">
        <v>0</v>
      </c>
      <c r="Y128" s="3">
        <v>0</v>
      </c>
      <c r="Z128" s="3"/>
      <c r="AA128" s="3">
        <v>103152.489364958</v>
      </c>
      <c r="AB128">
        <v>104814.70080848002</v>
      </c>
      <c r="AC128">
        <v>-1662.2114435220137</v>
      </c>
    </row>
    <row r="129" spans="1:29">
      <c r="A129" s="2">
        <v>40330</v>
      </c>
      <c r="C129" s="3">
        <v>106193.08924117226</v>
      </c>
      <c r="D129" s="3">
        <v>107919.99332604358</v>
      </c>
      <c r="E129" s="3">
        <v>-1726.9040848713194</v>
      </c>
      <c r="F129" s="3"/>
      <c r="G129" s="3">
        <v>2445.0907728424199</v>
      </c>
      <c r="H129" s="3">
        <v>2485.5670874433499</v>
      </c>
      <c r="I129" s="3">
        <v>-40.476314600929982</v>
      </c>
      <c r="J129" s="3"/>
      <c r="K129" s="3">
        <v>0</v>
      </c>
      <c r="L129" s="3">
        <v>0</v>
      </c>
      <c r="M129" s="3">
        <v>0</v>
      </c>
      <c r="N129" s="3"/>
      <c r="O129" s="3">
        <v>1187.1677145828401</v>
      </c>
      <c r="P129" s="3">
        <v>1206.82022582424</v>
      </c>
      <c r="Q129" s="3">
        <v>-19.652511241399907</v>
      </c>
      <c r="R129" s="3"/>
      <c r="S129" s="3">
        <v>0</v>
      </c>
      <c r="T129" s="3">
        <v>0</v>
      </c>
      <c r="U129" s="3">
        <v>0</v>
      </c>
      <c r="V129" s="3"/>
      <c r="W129" s="3">
        <v>0</v>
      </c>
      <c r="X129" s="3">
        <v>0</v>
      </c>
      <c r="Y129" s="3">
        <v>0</v>
      </c>
      <c r="Z129" s="3"/>
      <c r="AA129" s="3">
        <v>102560.830753747</v>
      </c>
      <c r="AB129">
        <v>104227.60601277598</v>
      </c>
      <c r="AC129">
        <v>-1666.7752590289892</v>
      </c>
    </row>
    <row r="130" spans="1:29">
      <c r="A130" s="2">
        <v>40360</v>
      </c>
      <c r="C130" s="3">
        <v>104650.81215045227</v>
      </c>
      <c r="D130" s="3">
        <v>106366.21189996567</v>
      </c>
      <c r="E130" s="3">
        <v>-1715.3997495133954</v>
      </c>
      <c r="F130" s="3"/>
      <c r="G130" s="3">
        <v>1489.26158546075</v>
      </c>
      <c r="H130" s="3">
        <v>1514.11135297484</v>
      </c>
      <c r="I130" s="3">
        <v>-24.84976751408999</v>
      </c>
      <c r="J130" s="3"/>
      <c r="K130" s="3">
        <v>0</v>
      </c>
      <c r="L130" s="3">
        <v>0</v>
      </c>
      <c r="M130" s="3">
        <v>0</v>
      </c>
      <c r="N130" s="3"/>
      <c r="O130" s="3">
        <v>1171.77718726752</v>
      </c>
      <c r="P130" s="3">
        <v>1191.32942104981</v>
      </c>
      <c r="Q130" s="3">
        <v>-19.552233782289932</v>
      </c>
      <c r="R130" s="3"/>
      <c r="S130" s="3">
        <v>0</v>
      </c>
      <c r="T130" s="3">
        <v>0</v>
      </c>
      <c r="U130" s="3">
        <v>0</v>
      </c>
      <c r="V130" s="3"/>
      <c r="W130" s="3">
        <v>0</v>
      </c>
      <c r="X130" s="3">
        <v>0</v>
      </c>
      <c r="Y130" s="3">
        <v>0</v>
      </c>
      <c r="Z130" s="3"/>
      <c r="AA130" s="3">
        <v>101989.77337772401</v>
      </c>
      <c r="AB130">
        <v>103660.77112594101</v>
      </c>
      <c r="AC130">
        <v>-1670.997748217007</v>
      </c>
    </row>
    <row r="131" spans="1:29">
      <c r="A131" s="2">
        <v>40391</v>
      </c>
      <c r="C131" s="3">
        <v>105062.11346855125</v>
      </c>
      <c r="D131" s="3">
        <v>106798.857125728</v>
      </c>
      <c r="E131" s="3">
        <v>-1736.7436571767466</v>
      </c>
      <c r="F131" s="3"/>
      <c r="G131" s="3">
        <v>2506.1536205581201</v>
      </c>
      <c r="H131" s="3">
        <v>2548.31103720903</v>
      </c>
      <c r="I131" s="3">
        <v>-42.157416650909909</v>
      </c>
      <c r="J131" s="3"/>
      <c r="K131" s="3">
        <v>0</v>
      </c>
      <c r="L131" s="3">
        <v>0</v>
      </c>
      <c r="M131" s="3">
        <v>0</v>
      </c>
      <c r="N131" s="3"/>
      <c r="O131" s="3">
        <v>1154.70164033111</v>
      </c>
      <c r="P131" s="3">
        <v>1174.12552470899</v>
      </c>
      <c r="Q131" s="3">
        <v>-19.423884377880086</v>
      </c>
      <c r="R131" s="3"/>
      <c r="S131" s="3">
        <v>0</v>
      </c>
      <c r="T131" s="3">
        <v>0</v>
      </c>
      <c r="U131" s="3">
        <v>0</v>
      </c>
      <c r="V131" s="3"/>
      <c r="W131" s="3">
        <v>0</v>
      </c>
      <c r="X131" s="3">
        <v>0</v>
      </c>
      <c r="Y131" s="3">
        <v>0</v>
      </c>
      <c r="Z131" s="3"/>
      <c r="AA131" s="3">
        <v>101401.25820766202</v>
      </c>
      <c r="AB131">
        <v>103076.42056380998</v>
      </c>
      <c r="AC131">
        <v>-1675.1623561479646</v>
      </c>
    </row>
    <row r="132" spans="1:29">
      <c r="A132" s="2">
        <v>40422</v>
      </c>
      <c r="C132" s="3">
        <v>103729.64580902782</v>
      </c>
      <c r="D132" s="3">
        <v>105458.20593214431</v>
      </c>
      <c r="E132" s="3">
        <v>-1728.560123116491</v>
      </c>
      <c r="F132" s="3"/>
      <c r="G132" s="3">
        <v>1758.45688561678</v>
      </c>
      <c r="H132" s="3">
        <v>1788.2741538412599</v>
      </c>
      <c r="I132" s="3">
        <v>-29.817268224479903</v>
      </c>
      <c r="J132" s="3"/>
      <c r="K132" s="3">
        <v>0</v>
      </c>
      <c r="L132" s="3">
        <v>0</v>
      </c>
      <c r="M132" s="3">
        <v>0</v>
      </c>
      <c r="N132" s="3"/>
      <c r="O132" s="3">
        <v>1156.83107584604</v>
      </c>
      <c r="P132" s="3">
        <v>1176.44687806505</v>
      </c>
      <c r="Q132" s="3">
        <v>-19.615802219009993</v>
      </c>
      <c r="R132" s="3"/>
      <c r="S132" s="3">
        <v>0</v>
      </c>
      <c r="T132" s="3">
        <v>0</v>
      </c>
      <c r="U132" s="3">
        <v>0</v>
      </c>
      <c r="V132" s="3"/>
      <c r="W132" s="3">
        <v>0</v>
      </c>
      <c r="X132" s="3">
        <v>0</v>
      </c>
      <c r="Y132" s="3">
        <v>0</v>
      </c>
      <c r="Z132" s="3"/>
      <c r="AA132" s="3">
        <v>100814.357847565</v>
      </c>
      <c r="AB132">
        <v>102493.48490023799</v>
      </c>
      <c r="AC132">
        <v>-1679.1270526729932</v>
      </c>
    </row>
    <row r="133" spans="1:29">
      <c r="A133" s="2">
        <v>40452</v>
      </c>
      <c r="C133" s="3">
        <v>103540.58026183261</v>
      </c>
      <c r="D133" s="3">
        <v>105279.61522160712</v>
      </c>
      <c r="E133" s="3">
        <v>-1739.034959774508</v>
      </c>
      <c r="F133" s="3"/>
      <c r="G133" s="3">
        <v>2137.5221168018402</v>
      </c>
      <c r="H133" s="3">
        <v>2174.0447822609499</v>
      </c>
      <c r="I133" s="3">
        <v>-36.522665459109703</v>
      </c>
      <c r="J133" s="3"/>
      <c r="K133" s="3">
        <v>0</v>
      </c>
      <c r="L133" s="3">
        <v>0</v>
      </c>
      <c r="M133" s="3">
        <v>0</v>
      </c>
      <c r="N133" s="3"/>
      <c r="O133" s="3">
        <v>1155.1200694357799</v>
      </c>
      <c r="P133" s="3">
        <v>1174.8569711171699</v>
      </c>
      <c r="Q133" s="3">
        <v>-19.736901681390009</v>
      </c>
      <c r="R133" s="3"/>
      <c r="S133" s="3">
        <v>0</v>
      </c>
      <c r="T133" s="3">
        <v>0</v>
      </c>
      <c r="U133" s="3">
        <v>0</v>
      </c>
      <c r="V133" s="3"/>
      <c r="W133" s="3">
        <v>0</v>
      </c>
      <c r="X133" s="3">
        <v>0</v>
      </c>
      <c r="Y133" s="3">
        <v>0</v>
      </c>
      <c r="Z133" s="3"/>
      <c r="AA133" s="3">
        <v>100247.938075595</v>
      </c>
      <c r="AB133">
        <v>101930.71346822901</v>
      </c>
      <c r="AC133">
        <v>-1682.7753926340083</v>
      </c>
    </row>
    <row r="134" spans="1:29">
      <c r="A134" s="2">
        <v>40483</v>
      </c>
      <c r="C134" s="3">
        <v>102625.7214662482</v>
      </c>
      <c r="D134" s="3">
        <v>104363.07082154341</v>
      </c>
      <c r="E134" s="3">
        <v>-1737.3493552952132</v>
      </c>
      <c r="F134" s="3"/>
      <c r="G134" s="3">
        <v>1877.1147190440699</v>
      </c>
      <c r="H134" s="3">
        <v>1909.4387955817999</v>
      </c>
      <c r="I134" s="3">
        <v>-32.324076537729979</v>
      </c>
      <c r="J134" s="3"/>
      <c r="K134" s="3">
        <v>0</v>
      </c>
      <c r="L134" s="3">
        <v>0</v>
      </c>
      <c r="M134" s="3">
        <v>0</v>
      </c>
      <c r="N134" s="3"/>
      <c r="O134" s="3">
        <v>1084.35815867412</v>
      </c>
      <c r="P134" s="3">
        <v>1103.0308992155999</v>
      </c>
      <c r="Q134" s="3">
        <v>-18.672740541479925</v>
      </c>
      <c r="R134" s="3"/>
      <c r="S134" s="3">
        <v>0</v>
      </c>
      <c r="T134" s="3">
        <v>0</v>
      </c>
      <c r="U134" s="3">
        <v>0</v>
      </c>
      <c r="V134" s="3"/>
      <c r="W134" s="3">
        <v>0</v>
      </c>
      <c r="X134" s="3">
        <v>0</v>
      </c>
      <c r="Y134" s="3">
        <v>0</v>
      </c>
      <c r="Z134" s="3"/>
      <c r="AA134" s="3">
        <v>99664.248588530012</v>
      </c>
      <c r="AB134">
        <v>101350.60112674601</v>
      </c>
      <c r="AC134">
        <v>-1686.3525382160005</v>
      </c>
    </row>
    <row r="135" spans="1:29">
      <c r="A135" s="2">
        <v>40513</v>
      </c>
      <c r="C135" s="3">
        <v>102445.33468776682</v>
      </c>
      <c r="D135" s="3">
        <v>104192.98512186063</v>
      </c>
      <c r="E135" s="3">
        <v>-1747.6504340938118</v>
      </c>
      <c r="F135" s="3"/>
      <c r="G135" s="3">
        <v>2355.9916975574401</v>
      </c>
      <c r="H135" s="3">
        <v>2396.8652822381</v>
      </c>
      <c r="I135" s="3">
        <v>-40.87358468065986</v>
      </c>
      <c r="J135" s="3"/>
      <c r="K135" s="3">
        <v>0</v>
      </c>
      <c r="L135" s="3">
        <v>0</v>
      </c>
      <c r="M135" s="3">
        <v>0</v>
      </c>
      <c r="N135" s="3"/>
      <c r="O135" s="3">
        <v>988.38581569938503</v>
      </c>
      <c r="P135" s="3">
        <v>1005.53310504554</v>
      </c>
      <c r="Q135" s="3">
        <v>-17.147289346154935</v>
      </c>
      <c r="R135" s="3"/>
      <c r="S135" s="3">
        <v>0</v>
      </c>
      <c r="T135" s="3">
        <v>0</v>
      </c>
      <c r="U135" s="3">
        <v>0</v>
      </c>
      <c r="V135" s="3"/>
      <c r="W135" s="3">
        <v>0</v>
      </c>
      <c r="X135" s="3">
        <v>0</v>
      </c>
      <c r="Y135" s="3">
        <v>0</v>
      </c>
      <c r="Z135" s="3"/>
      <c r="AA135" s="3">
        <v>99100.957174509997</v>
      </c>
      <c r="AB135">
        <v>100790.58673457699</v>
      </c>
      <c r="AC135">
        <v>-1689.6295600669982</v>
      </c>
    </row>
    <row r="136" spans="1:29">
      <c r="A136" s="2">
        <v>40544</v>
      </c>
      <c r="C136" s="3">
        <v>101564.5192459362</v>
      </c>
      <c r="D136" s="3">
        <v>103310.55858029165</v>
      </c>
      <c r="E136" s="3">
        <v>-1746.039334355446</v>
      </c>
      <c r="F136" s="3"/>
      <c r="G136" s="3">
        <v>2081.2640681620501</v>
      </c>
      <c r="H136" s="3">
        <v>2117.6468874003799</v>
      </c>
      <c r="I136" s="3">
        <v>-36.38281923832983</v>
      </c>
      <c r="J136" s="3"/>
      <c r="K136" s="3">
        <v>0</v>
      </c>
      <c r="L136" s="3">
        <v>0</v>
      </c>
      <c r="M136" s="3">
        <v>0</v>
      </c>
      <c r="N136" s="3"/>
      <c r="O136" s="3">
        <v>962.73338652115103</v>
      </c>
      <c r="P136" s="3">
        <v>979.56304082226995</v>
      </c>
      <c r="Q136" s="3">
        <v>-16.829654301118921</v>
      </c>
      <c r="R136" s="3"/>
      <c r="S136" s="3">
        <v>0</v>
      </c>
      <c r="T136" s="3">
        <v>0</v>
      </c>
      <c r="U136" s="3">
        <v>0</v>
      </c>
      <c r="V136" s="3"/>
      <c r="W136" s="3">
        <v>0</v>
      </c>
      <c r="X136" s="3">
        <v>0</v>
      </c>
      <c r="Y136" s="3">
        <v>0</v>
      </c>
      <c r="Z136" s="3"/>
      <c r="AA136" s="3">
        <v>98520.521791253006</v>
      </c>
      <c r="AB136">
        <v>100213.34865206899</v>
      </c>
      <c r="AC136">
        <v>-1692.8268608159851</v>
      </c>
    </row>
    <row r="137" spans="1:29">
      <c r="A137" s="2">
        <v>40575</v>
      </c>
      <c r="C137" s="3">
        <v>100749.70720884971</v>
      </c>
      <c r="D137" s="3">
        <v>102494.99713083387</v>
      </c>
      <c r="E137" s="3">
        <v>-1745.2899219841638</v>
      </c>
      <c r="F137" s="3"/>
      <c r="G137" s="3">
        <v>1826.07353238615</v>
      </c>
      <c r="H137" s="3">
        <v>1858.23578239478</v>
      </c>
      <c r="I137" s="3">
        <v>-32.162250008630053</v>
      </c>
      <c r="J137" s="3"/>
      <c r="K137" s="3">
        <v>0</v>
      </c>
      <c r="L137" s="3">
        <v>0</v>
      </c>
      <c r="M137" s="3">
        <v>0</v>
      </c>
      <c r="N137" s="3"/>
      <c r="O137" s="3">
        <v>981.87735361058196</v>
      </c>
      <c r="P137" s="3">
        <v>999.17095343806</v>
      </c>
      <c r="Q137" s="3">
        <v>-17.293599827478033</v>
      </c>
      <c r="R137" s="3"/>
      <c r="S137" s="3">
        <v>0</v>
      </c>
      <c r="T137" s="3">
        <v>0</v>
      </c>
      <c r="U137" s="3">
        <v>0</v>
      </c>
      <c r="V137" s="3"/>
      <c r="W137" s="3">
        <v>0</v>
      </c>
      <c r="X137" s="3">
        <v>0</v>
      </c>
      <c r="Y137" s="3">
        <v>0</v>
      </c>
      <c r="Z137" s="3"/>
      <c r="AA137" s="3">
        <v>97941.756322852976</v>
      </c>
      <c r="AB137">
        <v>99637.590395001025</v>
      </c>
      <c r="AC137">
        <v>-1695.834072148049</v>
      </c>
    </row>
    <row r="138" spans="1:29">
      <c r="A138" s="2">
        <v>40603</v>
      </c>
      <c r="C138" s="3">
        <v>100345.29202411512</v>
      </c>
      <c r="D138" s="3">
        <v>102095.54146612264</v>
      </c>
      <c r="E138" s="3">
        <v>-1750.2494420075236</v>
      </c>
      <c r="F138" s="3"/>
      <c r="G138" s="3">
        <v>1871.33969358575</v>
      </c>
      <c r="H138" s="3">
        <v>1904.52070414437</v>
      </c>
      <c r="I138" s="3">
        <v>-33.181010558620073</v>
      </c>
      <c r="J138" s="3"/>
      <c r="K138" s="3">
        <v>0</v>
      </c>
      <c r="L138" s="3">
        <v>0</v>
      </c>
      <c r="M138" s="3">
        <v>0</v>
      </c>
      <c r="N138" s="3"/>
      <c r="O138" s="3">
        <v>1053.5076784893499</v>
      </c>
      <c r="P138" s="3">
        <v>1072.18758440027</v>
      </c>
      <c r="Q138" s="3">
        <v>-18.67990591092007</v>
      </c>
      <c r="R138" s="3"/>
      <c r="S138" s="3">
        <v>0</v>
      </c>
      <c r="T138" s="3">
        <v>0</v>
      </c>
      <c r="U138" s="3">
        <v>0</v>
      </c>
      <c r="V138" s="3"/>
      <c r="W138" s="3">
        <v>0</v>
      </c>
      <c r="X138" s="3">
        <v>0</v>
      </c>
      <c r="Y138" s="3">
        <v>0</v>
      </c>
      <c r="Z138" s="3"/>
      <c r="AA138" s="3">
        <v>97420.444652040009</v>
      </c>
      <c r="AB138">
        <v>99118.833177577995</v>
      </c>
      <c r="AC138">
        <v>-1698.3885255379864</v>
      </c>
    </row>
    <row r="139" spans="1:29">
      <c r="A139" s="2">
        <v>40634</v>
      </c>
      <c r="C139" s="3">
        <v>3018.4123008039301</v>
      </c>
      <c r="D139" s="3">
        <v>3072.3258781824998</v>
      </c>
      <c r="E139" s="3">
        <v>-53.913577378569698</v>
      </c>
      <c r="F139" s="3"/>
      <c r="G139" s="3">
        <v>1919.30976823421</v>
      </c>
      <c r="H139" s="3">
        <v>1953.5916506912799</v>
      </c>
      <c r="I139" s="3">
        <v>-34.281882457069969</v>
      </c>
      <c r="J139" s="3"/>
      <c r="K139" s="3">
        <v>0</v>
      </c>
      <c r="L139" s="3">
        <v>0</v>
      </c>
      <c r="M139" s="3">
        <v>0</v>
      </c>
      <c r="N139" s="3"/>
      <c r="O139" s="3">
        <v>1099.1025325697201</v>
      </c>
      <c r="P139" s="3">
        <v>1118.7342274912201</v>
      </c>
      <c r="Q139" s="3">
        <v>-19.631694921499957</v>
      </c>
      <c r="R139" s="3"/>
      <c r="S139" s="3">
        <v>0</v>
      </c>
      <c r="T139" s="3">
        <v>0</v>
      </c>
      <c r="U139" s="3">
        <v>0</v>
      </c>
      <c r="V139" s="3"/>
      <c r="W139" s="3">
        <v>0</v>
      </c>
      <c r="X139" s="3">
        <v>0</v>
      </c>
      <c r="Y139" s="3">
        <v>0</v>
      </c>
      <c r="Z139" s="3"/>
      <c r="AA139" s="3">
        <v>0</v>
      </c>
      <c r="AB139">
        <v>0</v>
      </c>
      <c r="AC139">
        <v>0</v>
      </c>
    </row>
    <row r="140" spans="1:29">
      <c r="A140" s="2">
        <v>40664</v>
      </c>
      <c r="C140" s="3">
        <v>2660.8354565161699</v>
      </c>
      <c r="D140" s="3">
        <v>2708.6962940250401</v>
      </c>
      <c r="E140" s="3">
        <v>-47.860837508870191</v>
      </c>
      <c r="F140" s="3"/>
      <c r="G140" s="3">
        <v>1556.63013159559</v>
      </c>
      <c r="H140" s="3">
        <v>1584.6294660178901</v>
      </c>
      <c r="I140" s="3">
        <v>-27.99933442230008</v>
      </c>
      <c r="J140" s="3"/>
      <c r="K140" s="3">
        <v>0</v>
      </c>
      <c r="L140" s="3">
        <v>0</v>
      </c>
      <c r="M140" s="3">
        <v>0</v>
      </c>
      <c r="N140" s="3"/>
      <c r="O140" s="3">
        <v>1104.2053249205801</v>
      </c>
      <c r="P140" s="3">
        <v>1124.06682800715</v>
      </c>
      <c r="Q140" s="3">
        <v>-19.861503086569883</v>
      </c>
      <c r="R140" s="3"/>
      <c r="S140" s="3">
        <v>0</v>
      </c>
      <c r="T140" s="3">
        <v>0</v>
      </c>
      <c r="U140" s="3">
        <v>0</v>
      </c>
      <c r="V140" s="3"/>
      <c r="W140" s="3">
        <v>0</v>
      </c>
      <c r="X140" s="3">
        <v>0</v>
      </c>
      <c r="Y140" s="3">
        <v>0</v>
      </c>
      <c r="Z140" s="3"/>
      <c r="AA140" s="3">
        <v>0</v>
      </c>
      <c r="AB140">
        <v>0</v>
      </c>
      <c r="AC140">
        <v>0</v>
      </c>
    </row>
    <row r="141" spans="1:29">
      <c r="A141" s="2">
        <v>40695</v>
      </c>
      <c r="C141" s="3">
        <v>3219.1626229285703</v>
      </c>
      <c r="D141" s="3">
        <v>3277.48180963715</v>
      </c>
      <c r="E141" s="3">
        <v>-58.319186708579764</v>
      </c>
      <c r="F141" s="3"/>
      <c r="G141" s="3">
        <v>2139.2584667088699</v>
      </c>
      <c r="H141" s="3">
        <v>2178.0138290659302</v>
      </c>
      <c r="I141" s="3">
        <v>-38.755362357060221</v>
      </c>
      <c r="J141" s="3"/>
      <c r="K141" s="3">
        <v>0</v>
      </c>
      <c r="L141" s="3">
        <v>0</v>
      </c>
      <c r="M141" s="3">
        <v>0</v>
      </c>
      <c r="N141" s="3"/>
      <c r="O141" s="3">
        <v>1079.9041562197001</v>
      </c>
      <c r="P141" s="3">
        <v>1099.4679805712201</v>
      </c>
      <c r="Q141" s="3">
        <v>-19.563824351519997</v>
      </c>
      <c r="R141" s="3"/>
      <c r="S141" s="3">
        <v>0</v>
      </c>
      <c r="T141" s="3">
        <v>0</v>
      </c>
      <c r="U141" s="3">
        <v>0</v>
      </c>
      <c r="V141" s="3"/>
      <c r="W141" s="3">
        <v>0</v>
      </c>
      <c r="X141" s="3">
        <v>0</v>
      </c>
      <c r="Y141" s="3">
        <v>0</v>
      </c>
      <c r="Z141" s="3"/>
      <c r="AA141" s="3">
        <v>0</v>
      </c>
      <c r="AB141">
        <v>0</v>
      </c>
      <c r="AC141">
        <v>0</v>
      </c>
    </row>
    <row r="142" spans="1:29">
      <c r="A142" s="2">
        <v>40725</v>
      </c>
      <c r="C142" s="3">
        <v>2362.5360259312001</v>
      </c>
      <c r="D142" s="3">
        <v>2405.6300486708101</v>
      </c>
      <c r="E142" s="3">
        <v>-43.094022739609954</v>
      </c>
      <c r="F142" s="3"/>
      <c r="G142" s="3">
        <v>1298.16647832636</v>
      </c>
      <c r="H142" s="3">
        <v>1321.8457852756601</v>
      </c>
      <c r="I142" s="3">
        <v>-23.679306949300098</v>
      </c>
      <c r="J142" s="3"/>
      <c r="K142" s="3">
        <v>0</v>
      </c>
      <c r="L142" s="3">
        <v>0</v>
      </c>
      <c r="M142" s="3">
        <v>0</v>
      </c>
      <c r="N142" s="3"/>
      <c r="O142" s="3">
        <v>1064.3695476048399</v>
      </c>
      <c r="P142" s="3">
        <v>1083.78426339515</v>
      </c>
      <c r="Q142" s="3">
        <v>-19.414715790310083</v>
      </c>
      <c r="R142" s="3"/>
      <c r="S142" s="3">
        <v>0</v>
      </c>
      <c r="T142" s="3">
        <v>0</v>
      </c>
      <c r="U142" s="3">
        <v>0</v>
      </c>
      <c r="V142" s="3"/>
      <c r="W142" s="3">
        <v>0</v>
      </c>
      <c r="X142" s="3">
        <v>0</v>
      </c>
      <c r="Y142" s="3">
        <v>0</v>
      </c>
      <c r="Z142" s="3"/>
      <c r="AA142" s="3">
        <v>0</v>
      </c>
      <c r="AB142">
        <v>0</v>
      </c>
      <c r="AC142">
        <v>0</v>
      </c>
    </row>
    <row r="143" spans="1:29">
      <c r="A143" s="2">
        <v>40756</v>
      </c>
      <c r="C143" s="3">
        <v>3229.4582311068898</v>
      </c>
      <c r="D143" s="3">
        <v>3288.77817547937</v>
      </c>
      <c r="E143" s="3">
        <v>-59.319944372480222</v>
      </c>
      <c r="F143" s="3"/>
      <c r="G143" s="3">
        <v>2181.07007234005</v>
      </c>
      <c r="H143" s="3">
        <v>2221.13281540867</v>
      </c>
      <c r="I143" s="3">
        <v>-40.062743068619966</v>
      </c>
      <c r="J143" s="3"/>
      <c r="K143" s="3">
        <v>0</v>
      </c>
      <c r="L143" s="3">
        <v>0</v>
      </c>
      <c r="M143" s="3">
        <v>0</v>
      </c>
      <c r="N143" s="3"/>
      <c r="O143" s="3">
        <v>1048.38815876684</v>
      </c>
      <c r="P143" s="3">
        <v>1067.6453600707</v>
      </c>
      <c r="Q143" s="3">
        <v>-19.257201303860029</v>
      </c>
      <c r="R143" s="3"/>
      <c r="S143" s="3">
        <v>0</v>
      </c>
      <c r="T143" s="3">
        <v>0</v>
      </c>
      <c r="U143" s="3">
        <v>0</v>
      </c>
      <c r="V143" s="3"/>
      <c r="W143" s="3">
        <v>0</v>
      </c>
      <c r="X143" s="3">
        <v>0</v>
      </c>
      <c r="Y143" s="3">
        <v>0</v>
      </c>
      <c r="Z143" s="3"/>
      <c r="AA143" s="3">
        <v>0</v>
      </c>
      <c r="AB143">
        <v>0</v>
      </c>
      <c r="AC143">
        <v>0</v>
      </c>
    </row>
    <row r="144" spans="1:29">
      <c r="A144" s="2">
        <v>40787</v>
      </c>
      <c r="C144" s="3">
        <v>2580.1452330120001</v>
      </c>
      <c r="D144" s="3">
        <v>2627.8664056702701</v>
      </c>
      <c r="E144" s="3">
        <v>-47.721172658270007</v>
      </c>
      <c r="F144" s="3"/>
      <c r="G144" s="3">
        <v>1530.04203859637</v>
      </c>
      <c r="H144" s="3">
        <v>1558.3409883469701</v>
      </c>
      <c r="I144" s="3">
        <v>-28.298949750600059</v>
      </c>
      <c r="J144" s="3"/>
      <c r="K144" s="3">
        <v>0</v>
      </c>
      <c r="L144" s="3">
        <v>0</v>
      </c>
      <c r="M144" s="3">
        <v>0</v>
      </c>
      <c r="N144" s="3"/>
      <c r="O144" s="3">
        <v>1050.10319441563</v>
      </c>
      <c r="P144" s="3">
        <v>1069.5254173233</v>
      </c>
      <c r="Q144" s="3">
        <v>-19.422222907669948</v>
      </c>
      <c r="R144" s="3"/>
      <c r="S144" s="3">
        <v>0</v>
      </c>
      <c r="T144" s="3">
        <v>0</v>
      </c>
      <c r="U144" s="3">
        <v>0</v>
      </c>
      <c r="V144" s="3"/>
      <c r="W144" s="3">
        <v>0</v>
      </c>
      <c r="X144" s="3">
        <v>0</v>
      </c>
      <c r="Y144" s="3">
        <v>0</v>
      </c>
      <c r="Z144" s="3"/>
      <c r="AA144" s="3">
        <v>0</v>
      </c>
      <c r="AB144">
        <v>0</v>
      </c>
      <c r="AC144">
        <v>0</v>
      </c>
    </row>
    <row r="145" spans="1:29">
      <c r="A145" s="2">
        <v>40817</v>
      </c>
      <c r="C145" s="3">
        <v>2906.7067044299802</v>
      </c>
      <c r="D145" s="3">
        <v>2960.8236357297501</v>
      </c>
      <c r="E145" s="3">
        <v>-54.116931299769931</v>
      </c>
      <c r="F145" s="3"/>
      <c r="G145" s="3">
        <v>1858.46608442449</v>
      </c>
      <c r="H145" s="3">
        <v>1893.0669202296499</v>
      </c>
      <c r="I145" s="3">
        <v>-34.600835805159932</v>
      </c>
      <c r="J145" s="3"/>
      <c r="K145" s="3">
        <v>0</v>
      </c>
      <c r="L145" s="3">
        <v>0</v>
      </c>
      <c r="M145" s="3">
        <v>0</v>
      </c>
      <c r="N145" s="3"/>
      <c r="O145" s="3">
        <v>1048.24062000549</v>
      </c>
      <c r="P145" s="3">
        <v>1067.7567155001</v>
      </c>
      <c r="Q145" s="3">
        <v>-19.516095494609999</v>
      </c>
      <c r="R145" s="3"/>
      <c r="S145" s="3">
        <v>0</v>
      </c>
      <c r="T145" s="3">
        <v>0</v>
      </c>
      <c r="U145" s="3">
        <v>0</v>
      </c>
      <c r="V145" s="3"/>
      <c r="W145" s="3">
        <v>0</v>
      </c>
      <c r="X145" s="3">
        <v>0</v>
      </c>
      <c r="Y145" s="3">
        <v>0</v>
      </c>
      <c r="Z145" s="3"/>
      <c r="AA145" s="3">
        <v>0</v>
      </c>
      <c r="AB145">
        <v>0</v>
      </c>
      <c r="AC145">
        <v>0</v>
      </c>
    </row>
    <row r="146" spans="1:29">
      <c r="A146" s="2">
        <v>40848</v>
      </c>
      <c r="C146" s="3">
        <v>2608.5332636496219</v>
      </c>
      <c r="D146" s="3">
        <v>2657.4270871322997</v>
      </c>
      <c r="E146" s="3">
        <v>-48.893823482677817</v>
      </c>
      <c r="F146" s="3"/>
      <c r="G146" s="3">
        <v>1614.5156689795799</v>
      </c>
      <c r="H146" s="3">
        <v>1644.7778263494499</v>
      </c>
      <c r="I146" s="3">
        <v>-30.26215736987001</v>
      </c>
      <c r="J146" s="3"/>
      <c r="K146" s="3">
        <v>0</v>
      </c>
      <c r="L146" s="3">
        <v>0</v>
      </c>
      <c r="M146" s="3">
        <v>0</v>
      </c>
      <c r="N146" s="3"/>
      <c r="O146" s="3">
        <v>994.01759467004194</v>
      </c>
      <c r="P146" s="3">
        <v>1012.64926078285</v>
      </c>
      <c r="Q146" s="3">
        <v>-18.631666112808034</v>
      </c>
      <c r="R146" s="3"/>
      <c r="S146" s="3">
        <v>0</v>
      </c>
      <c r="T146" s="3">
        <v>0</v>
      </c>
      <c r="U146" s="3">
        <v>0</v>
      </c>
      <c r="V146" s="3"/>
      <c r="W146" s="3">
        <v>0</v>
      </c>
      <c r="X146" s="3">
        <v>0</v>
      </c>
      <c r="Y146" s="3">
        <v>0</v>
      </c>
      <c r="Z146" s="3"/>
      <c r="AA146" s="3">
        <v>0</v>
      </c>
      <c r="AB146">
        <v>0</v>
      </c>
      <c r="AC146">
        <v>0</v>
      </c>
    </row>
    <row r="147" spans="1:29">
      <c r="A147" s="2">
        <v>40878</v>
      </c>
      <c r="C147" s="3">
        <v>2905.05338292639</v>
      </c>
      <c r="D147" s="3">
        <v>2959.8570813584611</v>
      </c>
      <c r="E147" s="3">
        <v>-54.803698432071087</v>
      </c>
      <c r="F147" s="3"/>
      <c r="G147" s="3">
        <v>2000.0778934400701</v>
      </c>
      <c r="H147" s="3">
        <v>2037.8092708932199</v>
      </c>
      <c r="I147" s="3">
        <v>-37.731377453149889</v>
      </c>
      <c r="J147" s="3"/>
      <c r="K147" s="3">
        <v>0</v>
      </c>
      <c r="L147" s="3">
        <v>0</v>
      </c>
      <c r="M147" s="3">
        <v>0</v>
      </c>
      <c r="N147" s="3"/>
      <c r="O147" s="3">
        <v>904.97548948632004</v>
      </c>
      <c r="P147" s="3">
        <v>922.04781046524101</v>
      </c>
      <c r="Q147" s="3">
        <v>-17.07232097892097</v>
      </c>
      <c r="R147" s="3"/>
      <c r="S147" s="3">
        <v>0</v>
      </c>
      <c r="T147" s="3">
        <v>0</v>
      </c>
      <c r="U147" s="3">
        <v>0</v>
      </c>
      <c r="V147" s="3"/>
      <c r="W147" s="3">
        <v>0</v>
      </c>
      <c r="X147" s="3">
        <v>0</v>
      </c>
      <c r="Y147" s="3">
        <v>0</v>
      </c>
      <c r="Z147" s="3"/>
      <c r="AA147" s="3">
        <v>0</v>
      </c>
      <c r="AB147">
        <v>0</v>
      </c>
      <c r="AC147">
        <v>0</v>
      </c>
    </row>
    <row r="148" spans="1:29">
      <c r="A148" s="2">
        <v>40909</v>
      </c>
      <c r="C148" s="3">
        <v>2629.4676644305059</v>
      </c>
      <c r="D148" s="3">
        <v>2679.399928440555</v>
      </c>
      <c r="E148" s="3">
        <v>-49.932264010049039</v>
      </c>
      <c r="F148" s="3"/>
      <c r="G148" s="3">
        <v>1748.7382800969899</v>
      </c>
      <c r="H148" s="3">
        <v>1781.9459375508</v>
      </c>
      <c r="I148" s="3">
        <v>-33.207657453810043</v>
      </c>
      <c r="J148" s="3"/>
      <c r="K148" s="3">
        <v>0</v>
      </c>
      <c r="L148" s="3">
        <v>0</v>
      </c>
      <c r="M148" s="3">
        <v>0</v>
      </c>
      <c r="N148" s="3"/>
      <c r="O148" s="3">
        <v>880.72938433351601</v>
      </c>
      <c r="P148" s="3">
        <v>897.453990889755</v>
      </c>
      <c r="Q148" s="3">
        <v>-16.724606556238996</v>
      </c>
      <c r="R148" s="3"/>
      <c r="S148" s="3">
        <v>0</v>
      </c>
      <c r="T148" s="3">
        <v>0</v>
      </c>
      <c r="U148" s="3">
        <v>0</v>
      </c>
      <c r="V148" s="3"/>
      <c r="W148" s="3">
        <v>0</v>
      </c>
      <c r="X148" s="3">
        <v>0</v>
      </c>
      <c r="Y148" s="3">
        <v>0</v>
      </c>
      <c r="Z148" s="3"/>
      <c r="AA148" s="3">
        <v>0</v>
      </c>
      <c r="AB148">
        <v>0</v>
      </c>
      <c r="AC148">
        <v>0</v>
      </c>
    </row>
    <row r="149" spans="1:29">
      <c r="A149" s="2">
        <v>40940</v>
      </c>
      <c r="C149" s="3">
        <v>2450.3493435258551</v>
      </c>
      <c r="D149" s="3">
        <v>2497.1837866544693</v>
      </c>
      <c r="E149" s="3">
        <v>-46.834443128614112</v>
      </c>
      <c r="F149" s="3"/>
      <c r="G149" s="3">
        <v>1551.6236077471999</v>
      </c>
      <c r="H149" s="3">
        <v>1581.28036987626</v>
      </c>
      <c r="I149" s="3">
        <v>-29.656762129060098</v>
      </c>
      <c r="J149" s="3"/>
      <c r="K149" s="3">
        <v>0</v>
      </c>
      <c r="L149" s="3">
        <v>0</v>
      </c>
      <c r="M149" s="3">
        <v>0</v>
      </c>
      <c r="N149" s="3"/>
      <c r="O149" s="3">
        <v>898.72573577865501</v>
      </c>
      <c r="P149" s="3">
        <v>915.90341677820902</v>
      </c>
      <c r="Q149" s="3">
        <v>-17.177680999554013</v>
      </c>
      <c r="R149" s="3"/>
      <c r="S149" s="3">
        <v>0</v>
      </c>
      <c r="T149" s="3">
        <v>0</v>
      </c>
      <c r="U149" s="3">
        <v>0</v>
      </c>
      <c r="V149" s="3"/>
      <c r="W149" s="3">
        <v>0</v>
      </c>
      <c r="X149" s="3">
        <v>0</v>
      </c>
      <c r="Y149" s="3">
        <v>0</v>
      </c>
      <c r="Z149" s="3"/>
      <c r="AA149" s="3">
        <v>0</v>
      </c>
      <c r="AB149">
        <v>0</v>
      </c>
      <c r="AC149">
        <v>0</v>
      </c>
    </row>
    <row r="150" spans="1:29">
      <c r="A150" s="2">
        <v>40969</v>
      </c>
      <c r="C150" s="3">
        <v>2570.6151270024948</v>
      </c>
      <c r="D150" s="3">
        <v>2620.0446113504481</v>
      </c>
      <c r="E150" s="3">
        <v>-49.429484347953348</v>
      </c>
      <c r="F150" s="3"/>
      <c r="G150" s="3">
        <v>1605.9439437768799</v>
      </c>
      <c r="H150" s="3">
        <v>1636.8240939007801</v>
      </c>
      <c r="I150" s="3">
        <v>-30.880150123900194</v>
      </c>
      <c r="J150" s="3"/>
      <c r="K150" s="3">
        <v>0</v>
      </c>
      <c r="L150" s="3">
        <v>0</v>
      </c>
      <c r="M150" s="3">
        <v>0</v>
      </c>
      <c r="N150" s="3"/>
      <c r="O150" s="3">
        <v>964.67118322561498</v>
      </c>
      <c r="P150" s="3">
        <v>983.22051744966802</v>
      </c>
      <c r="Q150" s="3">
        <v>-18.549334224053041</v>
      </c>
      <c r="R150" s="3"/>
      <c r="S150" s="3">
        <v>0</v>
      </c>
      <c r="T150" s="3">
        <v>0</v>
      </c>
      <c r="U150" s="3">
        <v>0</v>
      </c>
      <c r="V150" s="3"/>
      <c r="W150" s="3">
        <v>0</v>
      </c>
      <c r="X150" s="3">
        <v>0</v>
      </c>
      <c r="Y150" s="3">
        <v>0</v>
      </c>
      <c r="Z150" s="3"/>
      <c r="AA150" s="3">
        <v>0</v>
      </c>
      <c r="AB150">
        <v>0</v>
      </c>
      <c r="AC150">
        <v>0</v>
      </c>
    </row>
    <row r="151" spans="1:29">
      <c r="A151" s="2">
        <v>41000</v>
      </c>
      <c r="C151" s="3">
        <v>2673.4543542593401</v>
      </c>
      <c r="D151" s="3">
        <v>2725.4244636363501</v>
      </c>
      <c r="E151" s="3">
        <v>-51.970109377009976</v>
      </c>
      <c r="F151" s="3"/>
      <c r="G151" s="3">
        <v>1666.00804602016</v>
      </c>
      <c r="H151" s="3">
        <v>1698.39409377022</v>
      </c>
      <c r="I151" s="3">
        <v>-32.386047750060015</v>
      </c>
      <c r="J151" s="3"/>
      <c r="K151" s="3">
        <v>0</v>
      </c>
      <c r="L151" s="3">
        <v>0</v>
      </c>
      <c r="M151" s="3">
        <v>0</v>
      </c>
      <c r="N151" s="3"/>
      <c r="O151" s="3">
        <v>1007.44630823918</v>
      </c>
      <c r="P151" s="3">
        <v>1027.0303698661301</v>
      </c>
      <c r="Q151" s="3">
        <v>-19.584061626950074</v>
      </c>
      <c r="R151" s="3"/>
      <c r="S151" s="3">
        <v>0</v>
      </c>
      <c r="T151" s="3">
        <v>0</v>
      </c>
      <c r="U151" s="3">
        <v>0</v>
      </c>
      <c r="V151" s="3"/>
      <c r="W151" s="3">
        <v>0</v>
      </c>
      <c r="X151" s="3">
        <v>0</v>
      </c>
      <c r="Y151" s="3">
        <v>0</v>
      </c>
      <c r="Z151" s="3"/>
      <c r="AA151" s="3">
        <v>0</v>
      </c>
      <c r="AB151">
        <v>0</v>
      </c>
      <c r="AC151">
        <v>0</v>
      </c>
    </row>
    <row r="152" spans="1:29">
      <c r="A152" s="2">
        <v>41030</v>
      </c>
      <c r="C152" s="3">
        <v>2350.5988991845779</v>
      </c>
      <c r="D152" s="3">
        <v>2396.5752058242597</v>
      </c>
      <c r="E152" s="3">
        <v>-45.976306639681752</v>
      </c>
      <c r="F152" s="3"/>
      <c r="G152" s="3">
        <v>1352.5588737826899</v>
      </c>
      <c r="H152" s="3">
        <v>1379.0141152749</v>
      </c>
      <c r="I152" s="3">
        <v>-26.455241492210007</v>
      </c>
      <c r="J152" s="3"/>
      <c r="K152" s="3">
        <v>0</v>
      </c>
      <c r="L152" s="3">
        <v>0</v>
      </c>
      <c r="M152" s="3">
        <v>0</v>
      </c>
      <c r="N152" s="3"/>
      <c r="O152" s="3">
        <v>998.04002540188799</v>
      </c>
      <c r="P152" s="3">
        <v>1017.56109054936</v>
      </c>
      <c r="Q152" s="3">
        <v>-19.521065147471973</v>
      </c>
      <c r="R152" s="3"/>
      <c r="S152" s="3">
        <v>0</v>
      </c>
      <c r="T152" s="3">
        <v>0</v>
      </c>
      <c r="U152" s="3">
        <v>0</v>
      </c>
      <c r="V152" s="3"/>
      <c r="W152" s="3">
        <v>0</v>
      </c>
      <c r="X152" s="3">
        <v>0</v>
      </c>
      <c r="Y152" s="3">
        <v>0</v>
      </c>
      <c r="Z152" s="3"/>
      <c r="AA152" s="3">
        <v>0</v>
      </c>
      <c r="AB152">
        <v>0</v>
      </c>
      <c r="AC152">
        <v>0</v>
      </c>
    </row>
    <row r="153" spans="1:29">
      <c r="A153" s="2">
        <v>41061</v>
      </c>
      <c r="C153" s="3">
        <v>1857.0343331694901</v>
      </c>
      <c r="D153" s="3">
        <v>1893.58607927043</v>
      </c>
      <c r="E153" s="3">
        <v>-36.551746100939909</v>
      </c>
      <c r="F153" s="3"/>
      <c r="G153" s="3">
        <v>1857.0343331694901</v>
      </c>
      <c r="H153" s="3">
        <v>1893.58607927043</v>
      </c>
      <c r="I153" s="3">
        <v>-36.551746100939909</v>
      </c>
      <c r="J153" s="3"/>
      <c r="K153" s="3">
        <v>0</v>
      </c>
      <c r="L153" s="3">
        <v>0</v>
      </c>
      <c r="M153" s="3">
        <v>0</v>
      </c>
      <c r="N153" s="3"/>
      <c r="O153" s="3">
        <v>0</v>
      </c>
      <c r="P153" s="3">
        <v>0</v>
      </c>
      <c r="Q153" s="3">
        <v>0</v>
      </c>
      <c r="R153" s="3"/>
      <c r="S153" s="3">
        <v>0</v>
      </c>
      <c r="T153" s="3">
        <v>0</v>
      </c>
      <c r="U153" s="3">
        <v>0</v>
      </c>
      <c r="V153" s="3"/>
      <c r="W153" s="3">
        <v>0</v>
      </c>
      <c r="X153" s="3">
        <v>0</v>
      </c>
      <c r="Y153" s="3">
        <v>0</v>
      </c>
      <c r="Z153" s="3"/>
      <c r="AA153" s="3">
        <v>0</v>
      </c>
      <c r="AB153">
        <v>0</v>
      </c>
      <c r="AC153">
        <v>0</v>
      </c>
    </row>
    <row r="154" spans="1:29">
      <c r="A154" s="2">
        <v>41091</v>
      </c>
      <c r="C154" s="3">
        <v>1125.7581732973099</v>
      </c>
      <c r="D154" s="3">
        <v>1148.05012247522</v>
      </c>
      <c r="E154" s="3">
        <v>-22.291949177910055</v>
      </c>
      <c r="F154" s="3"/>
      <c r="G154" s="3">
        <v>1125.7581732973099</v>
      </c>
      <c r="H154" s="3">
        <v>1148.05012247522</v>
      </c>
      <c r="I154" s="3">
        <v>-22.291949177910055</v>
      </c>
      <c r="J154" s="3"/>
      <c r="K154" s="3">
        <v>0</v>
      </c>
      <c r="L154" s="3">
        <v>0</v>
      </c>
      <c r="M154" s="3">
        <v>0</v>
      </c>
      <c r="N154" s="3"/>
      <c r="O154" s="3">
        <v>0</v>
      </c>
      <c r="P154" s="3">
        <v>0</v>
      </c>
      <c r="Q154" s="3">
        <v>0</v>
      </c>
      <c r="R154" s="3"/>
      <c r="S154" s="3">
        <v>0</v>
      </c>
      <c r="T154" s="3">
        <v>0</v>
      </c>
      <c r="U154" s="3">
        <v>0</v>
      </c>
      <c r="V154" s="3"/>
      <c r="W154" s="3">
        <v>0</v>
      </c>
      <c r="X154" s="3">
        <v>0</v>
      </c>
      <c r="Y154" s="3">
        <v>0</v>
      </c>
      <c r="Z154" s="3"/>
      <c r="AA154" s="3">
        <v>0</v>
      </c>
      <c r="AB154">
        <v>0</v>
      </c>
      <c r="AC154">
        <v>0</v>
      </c>
    </row>
    <row r="155" spans="1:29">
      <c r="A155" s="2">
        <v>41122</v>
      </c>
      <c r="C155" s="3">
        <v>1889.2911701236801</v>
      </c>
      <c r="D155" s="3">
        <v>1926.93323523034</v>
      </c>
      <c r="E155" s="3">
        <v>-37.642065106659857</v>
      </c>
      <c r="F155" s="3"/>
      <c r="G155" s="3">
        <v>1889.2911701236801</v>
      </c>
      <c r="H155" s="3">
        <v>1926.93323523034</v>
      </c>
      <c r="I155" s="3">
        <v>-37.642065106659857</v>
      </c>
      <c r="J155" s="3"/>
      <c r="K155" s="3">
        <v>0</v>
      </c>
      <c r="L155" s="3">
        <v>0</v>
      </c>
      <c r="M155" s="3">
        <v>0</v>
      </c>
      <c r="N155" s="3"/>
      <c r="O155" s="3">
        <v>0</v>
      </c>
      <c r="P155" s="3">
        <v>0</v>
      </c>
      <c r="Q155" s="3">
        <v>0</v>
      </c>
      <c r="R155" s="3"/>
      <c r="S155" s="3">
        <v>0</v>
      </c>
      <c r="T155" s="3">
        <v>0</v>
      </c>
      <c r="U155" s="3">
        <v>0</v>
      </c>
      <c r="V155" s="3"/>
      <c r="W155" s="3">
        <v>0</v>
      </c>
      <c r="X155" s="3">
        <v>0</v>
      </c>
      <c r="Y155" s="3">
        <v>0</v>
      </c>
      <c r="Z155" s="3"/>
      <c r="AA155" s="3">
        <v>0</v>
      </c>
      <c r="AB155">
        <v>0</v>
      </c>
      <c r="AC155">
        <v>0</v>
      </c>
    </row>
    <row r="156" spans="1:29">
      <c r="A156" s="2">
        <v>41153</v>
      </c>
      <c r="C156" s="3">
        <v>1326.0256400194801</v>
      </c>
      <c r="D156" s="3">
        <v>1352.6064217625899</v>
      </c>
      <c r="E156" s="3">
        <v>-26.58078174310981</v>
      </c>
      <c r="F156" s="3"/>
      <c r="G156" s="3">
        <v>1326.0256400194801</v>
      </c>
      <c r="H156" s="3">
        <v>1352.6064217625899</v>
      </c>
      <c r="I156" s="3">
        <v>-26.58078174310981</v>
      </c>
      <c r="J156" s="3"/>
      <c r="K156" s="3">
        <v>0</v>
      </c>
      <c r="L156" s="3">
        <v>0</v>
      </c>
      <c r="M156" s="3">
        <v>0</v>
      </c>
      <c r="N156" s="3"/>
      <c r="O156" s="3">
        <v>0</v>
      </c>
      <c r="P156" s="3">
        <v>0</v>
      </c>
      <c r="Q156" s="3">
        <v>0</v>
      </c>
      <c r="R156" s="3"/>
      <c r="S156" s="3">
        <v>0</v>
      </c>
      <c r="T156" s="3">
        <v>0</v>
      </c>
      <c r="U156" s="3">
        <v>0</v>
      </c>
      <c r="V156" s="3"/>
      <c r="W156" s="3">
        <v>0</v>
      </c>
      <c r="X156" s="3">
        <v>0</v>
      </c>
      <c r="Y156" s="3">
        <v>0</v>
      </c>
      <c r="Z156" s="3"/>
      <c r="AA156" s="3">
        <v>0</v>
      </c>
      <c r="AB156">
        <v>0</v>
      </c>
      <c r="AC156">
        <v>0</v>
      </c>
    </row>
    <row r="157" spans="1:29">
      <c r="A157" s="2">
        <v>41183</v>
      </c>
      <c r="C157" s="3">
        <v>1610.43199471752</v>
      </c>
      <c r="D157" s="3">
        <v>1642.9022602068401</v>
      </c>
      <c r="E157" s="3">
        <v>-32.470265489320127</v>
      </c>
      <c r="F157" s="3"/>
      <c r="G157" s="3">
        <v>1610.43199471752</v>
      </c>
      <c r="H157" s="3">
        <v>1642.9022602068401</v>
      </c>
      <c r="I157" s="3">
        <v>-32.470265489320127</v>
      </c>
      <c r="J157" s="3"/>
      <c r="K157" s="3">
        <v>0</v>
      </c>
      <c r="L157" s="3">
        <v>0</v>
      </c>
      <c r="M157" s="3">
        <v>0</v>
      </c>
      <c r="N157" s="3"/>
      <c r="O157" s="3">
        <v>0</v>
      </c>
      <c r="P157" s="3">
        <v>0</v>
      </c>
      <c r="Q157" s="3">
        <v>0</v>
      </c>
      <c r="R157" s="3"/>
      <c r="S157" s="3">
        <v>0</v>
      </c>
      <c r="T157" s="3">
        <v>0</v>
      </c>
      <c r="U157" s="3">
        <v>0</v>
      </c>
      <c r="V157" s="3"/>
      <c r="W157" s="3">
        <v>0</v>
      </c>
      <c r="X157" s="3">
        <v>0</v>
      </c>
      <c r="Y157" s="3">
        <v>0</v>
      </c>
      <c r="Z157" s="3"/>
      <c r="AA157" s="3">
        <v>0</v>
      </c>
      <c r="AB157">
        <v>0</v>
      </c>
      <c r="AC157">
        <v>0</v>
      </c>
    </row>
    <row r="158" spans="1:29">
      <c r="A158" s="2">
        <v>41214</v>
      </c>
      <c r="C158" s="3">
        <v>1382.5382717224199</v>
      </c>
      <c r="D158" s="3">
        <v>1410.57991803146</v>
      </c>
      <c r="E158" s="3">
        <v>-28.041646309040061</v>
      </c>
      <c r="F158" s="3"/>
      <c r="G158" s="3">
        <v>1382.5382717224199</v>
      </c>
      <c r="H158" s="3">
        <v>1410.57991803146</v>
      </c>
      <c r="I158" s="3">
        <v>-28.041646309040061</v>
      </c>
      <c r="J158" s="3"/>
      <c r="K158" s="3">
        <v>0</v>
      </c>
      <c r="L158" s="3">
        <v>0</v>
      </c>
      <c r="M158" s="3">
        <v>0</v>
      </c>
      <c r="N158" s="3"/>
      <c r="O158" s="3">
        <v>0</v>
      </c>
      <c r="P158" s="3">
        <v>0</v>
      </c>
      <c r="Q158" s="3">
        <v>0</v>
      </c>
      <c r="R158" s="3"/>
      <c r="S158" s="3">
        <v>0</v>
      </c>
      <c r="T158" s="3">
        <v>0</v>
      </c>
      <c r="U158" s="3">
        <v>0</v>
      </c>
      <c r="V158" s="3"/>
      <c r="W158" s="3">
        <v>0</v>
      </c>
      <c r="X158" s="3">
        <v>0</v>
      </c>
      <c r="Y158" s="3">
        <v>0</v>
      </c>
      <c r="Z158" s="3"/>
      <c r="AA158" s="3">
        <v>0</v>
      </c>
      <c r="AB158">
        <v>0</v>
      </c>
      <c r="AC158">
        <v>0</v>
      </c>
    </row>
    <row r="159" spans="1:29">
      <c r="A159" s="2">
        <v>41244</v>
      </c>
      <c r="C159" s="3">
        <v>1687.33072652959</v>
      </c>
      <c r="D159" s="3">
        <v>1721.74974552407</v>
      </c>
      <c r="E159" s="3">
        <v>-34.419018994479984</v>
      </c>
      <c r="F159" s="3"/>
      <c r="G159" s="3">
        <v>1687.33072652959</v>
      </c>
      <c r="H159" s="3">
        <v>1721.74974552407</v>
      </c>
      <c r="I159" s="3">
        <v>-34.419018994479984</v>
      </c>
      <c r="J159" s="3"/>
      <c r="K159" s="3">
        <v>0</v>
      </c>
      <c r="L159" s="3">
        <v>0</v>
      </c>
      <c r="M159" s="3">
        <v>0</v>
      </c>
      <c r="N159" s="3"/>
      <c r="O159" s="3">
        <v>0</v>
      </c>
      <c r="P159" s="3">
        <v>0</v>
      </c>
      <c r="Q159" s="3">
        <v>0</v>
      </c>
      <c r="R159" s="3"/>
      <c r="S159" s="3">
        <v>0</v>
      </c>
      <c r="T159" s="3">
        <v>0</v>
      </c>
      <c r="U159" s="3">
        <v>0</v>
      </c>
      <c r="V159" s="3"/>
      <c r="W159" s="3">
        <v>0</v>
      </c>
      <c r="X159" s="3">
        <v>0</v>
      </c>
      <c r="Y159" s="3">
        <v>0</v>
      </c>
      <c r="Z159" s="3"/>
      <c r="AA159" s="3">
        <v>0</v>
      </c>
      <c r="AB159">
        <v>0</v>
      </c>
      <c r="AC159">
        <v>0</v>
      </c>
    </row>
    <row r="160" spans="1:29">
      <c r="A160" s="2">
        <v>41275</v>
      </c>
      <c r="C160" s="3">
        <v>1457.87306687401</v>
      </c>
      <c r="D160" s="3">
        <v>1487.7849769500499</v>
      </c>
      <c r="E160" s="3">
        <v>-29.911910076039931</v>
      </c>
      <c r="F160" s="3"/>
      <c r="G160" s="3">
        <v>1457.87306687401</v>
      </c>
      <c r="H160" s="3">
        <v>1487.7849769500499</v>
      </c>
      <c r="I160" s="3">
        <v>-29.911910076039931</v>
      </c>
      <c r="J160" s="3"/>
      <c r="K160" s="3">
        <v>0</v>
      </c>
      <c r="L160" s="3">
        <v>0</v>
      </c>
      <c r="M160" s="3">
        <v>0</v>
      </c>
      <c r="N160" s="3"/>
      <c r="O160" s="3">
        <v>0</v>
      </c>
      <c r="P160" s="3">
        <v>0</v>
      </c>
      <c r="Q160" s="3">
        <v>0</v>
      </c>
      <c r="R160" s="3"/>
      <c r="S160" s="3">
        <v>0</v>
      </c>
      <c r="T160" s="3">
        <v>0</v>
      </c>
      <c r="U160" s="3">
        <v>0</v>
      </c>
      <c r="V160" s="3"/>
      <c r="W160" s="3">
        <v>0</v>
      </c>
      <c r="X160" s="3">
        <v>0</v>
      </c>
      <c r="Y160" s="3">
        <v>0</v>
      </c>
      <c r="Z160" s="3"/>
      <c r="AA160" s="3">
        <v>0</v>
      </c>
      <c r="AB160">
        <v>0</v>
      </c>
      <c r="AC160">
        <v>0</v>
      </c>
    </row>
    <row r="161" spans="1:29">
      <c r="A161" s="2">
        <v>41306</v>
      </c>
      <c r="C161" s="3">
        <v>1312.56141718654</v>
      </c>
      <c r="D161" s="3">
        <v>1339.6472382148499</v>
      </c>
      <c r="E161" s="3">
        <v>-27.085821028309965</v>
      </c>
      <c r="F161" s="3"/>
      <c r="G161" s="3">
        <v>1312.56141718654</v>
      </c>
      <c r="H161" s="3">
        <v>1339.6472382148499</v>
      </c>
      <c r="I161" s="3">
        <v>-27.085821028309965</v>
      </c>
      <c r="J161" s="3"/>
      <c r="K161" s="3">
        <v>0</v>
      </c>
      <c r="L161" s="3">
        <v>0</v>
      </c>
      <c r="M161" s="3">
        <v>0</v>
      </c>
      <c r="N161" s="3"/>
      <c r="O161" s="3">
        <v>0</v>
      </c>
      <c r="P161" s="3">
        <v>0</v>
      </c>
      <c r="Q161" s="3">
        <v>0</v>
      </c>
      <c r="R161" s="3"/>
      <c r="S161" s="3">
        <v>0</v>
      </c>
      <c r="T161" s="3">
        <v>0</v>
      </c>
      <c r="U161" s="3">
        <v>0</v>
      </c>
      <c r="V161" s="3"/>
      <c r="W161" s="3">
        <v>0</v>
      </c>
      <c r="X161" s="3">
        <v>0</v>
      </c>
      <c r="Y161" s="3">
        <v>0</v>
      </c>
      <c r="Z161" s="3"/>
      <c r="AA161" s="3">
        <v>0</v>
      </c>
      <c r="AB161">
        <v>0</v>
      </c>
      <c r="AC161">
        <v>0</v>
      </c>
    </row>
    <row r="162" spans="1:29">
      <c r="A162" s="2">
        <v>41334</v>
      </c>
      <c r="C162" s="3">
        <v>1376.3966430164701</v>
      </c>
      <c r="D162" s="3">
        <v>1404.9461259637401</v>
      </c>
      <c r="E162" s="3">
        <v>-28.549482947270008</v>
      </c>
      <c r="F162" s="3"/>
      <c r="G162" s="3">
        <v>1376.3966430164701</v>
      </c>
      <c r="H162" s="3">
        <v>1404.9461259637401</v>
      </c>
      <c r="I162" s="3">
        <v>-28.549482947270008</v>
      </c>
      <c r="J162" s="3"/>
      <c r="K162" s="3">
        <v>0</v>
      </c>
      <c r="L162" s="3">
        <v>0</v>
      </c>
      <c r="M162" s="3">
        <v>0</v>
      </c>
      <c r="N162" s="3"/>
      <c r="O162" s="3">
        <v>0</v>
      </c>
      <c r="P162" s="3">
        <v>0</v>
      </c>
      <c r="Q162" s="3">
        <v>0</v>
      </c>
      <c r="R162" s="3"/>
      <c r="S162" s="3">
        <v>0</v>
      </c>
      <c r="T162" s="3">
        <v>0</v>
      </c>
      <c r="U162" s="3">
        <v>0</v>
      </c>
      <c r="V162" s="3"/>
      <c r="W162" s="3">
        <v>0</v>
      </c>
      <c r="X162" s="3">
        <v>0</v>
      </c>
      <c r="Y162" s="3">
        <v>0</v>
      </c>
      <c r="Z162" s="3"/>
      <c r="AA162" s="3">
        <v>0</v>
      </c>
      <c r="AB162">
        <v>0</v>
      </c>
      <c r="AC162">
        <v>0</v>
      </c>
    </row>
    <row r="163" spans="1:29">
      <c r="A163" s="2">
        <v>41365</v>
      </c>
      <c r="C163" s="3">
        <v>1446.94161233404</v>
      </c>
      <c r="D163" s="3">
        <v>1477.12381687317</v>
      </c>
      <c r="E163" s="3">
        <v>-30.182204539129998</v>
      </c>
      <c r="F163" s="3"/>
      <c r="G163" s="3">
        <v>1446.94161233404</v>
      </c>
      <c r="H163" s="3">
        <v>1477.12381687317</v>
      </c>
      <c r="I163" s="3">
        <v>-30.182204539129998</v>
      </c>
      <c r="J163" s="3"/>
      <c r="K163" s="3">
        <v>0</v>
      </c>
      <c r="L163" s="3">
        <v>0</v>
      </c>
      <c r="M163" s="3">
        <v>0</v>
      </c>
      <c r="N163" s="3"/>
      <c r="O163" s="3">
        <v>0</v>
      </c>
      <c r="P163" s="3">
        <v>0</v>
      </c>
      <c r="Q163" s="3">
        <v>0</v>
      </c>
      <c r="R163" s="3"/>
      <c r="S163" s="3">
        <v>0</v>
      </c>
      <c r="T163" s="3">
        <v>0</v>
      </c>
      <c r="U163" s="3">
        <v>0</v>
      </c>
      <c r="V163" s="3"/>
      <c r="W163" s="3">
        <v>0</v>
      </c>
      <c r="X163" s="3">
        <v>0</v>
      </c>
      <c r="Y163" s="3">
        <v>0</v>
      </c>
      <c r="Z163" s="3"/>
      <c r="AA163" s="3">
        <v>0</v>
      </c>
      <c r="AB163">
        <v>0</v>
      </c>
      <c r="AC163">
        <v>0</v>
      </c>
    </row>
    <row r="164" spans="1:29">
      <c r="A164" s="2">
        <v>41395</v>
      </c>
      <c r="C164" s="3">
        <v>1175.38463950916</v>
      </c>
      <c r="D164" s="3">
        <v>1200.0348473889101</v>
      </c>
      <c r="E164" s="3">
        <v>-24.650207879750042</v>
      </c>
      <c r="F164" s="3"/>
      <c r="G164" s="3">
        <v>1175.38463950916</v>
      </c>
      <c r="H164" s="3">
        <v>1200.0348473889101</v>
      </c>
      <c r="I164" s="3">
        <v>-24.650207879750042</v>
      </c>
      <c r="J164" s="3"/>
      <c r="K164" s="3">
        <v>0</v>
      </c>
      <c r="L164" s="3">
        <v>0</v>
      </c>
      <c r="M164" s="3">
        <v>0</v>
      </c>
      <c r="N164" s="3"/>
      <c r="O164" s="3">
        <v>0</v>
      </c>
      <c r="P164" s="3">
        <v>0</v>
      </c>
      <c r="Q164" s="3">
        <v>0</v>
      </c>
      <c r="R164" s="3"/>
      <c r="S164" s="3">
        <v>0</v>
      </c>
      <c r="T164" s="3">
        <v>0</v>
      </c>
      <c r="U164" s="3">
        <v>0</v>
      </c>
      <c r="V164" s="3"/>
      <c r="W164" s="3">
        <v>0</v>
      </c>
      <c r="X164" s="3">
        <v>0</v>
      </c>
      <c r="Y164" s="3">
        <v>0</v>
      </c>
      <c r="Z164" s="3"/>
      <c r="AA164" s="3">
        <v>0</v>
      </c>
      <c r="AB164">
        <v>0</v>
      </c>
      <c r="AC164">
        <v>0</v>
      </c>
    </row>
    <row r="165" spans="1:29">
      <c r="A165" s="2">
        <v>41426</v>
      </c>
      <c r="C165" s="3">
        <v>1610.9885673896599</v>
      </c>
      <c r="D165" s="3">
        <v>1644.9609006251001</v>
      </c>
      <c r="E165" s="3">
        <v>-33.972333235440146</v>
      </c>
      <c r="F165" s="3"/>
      <c r="G165" s="3">
        <v>1610.9885673896599</v>
      </c>
      <c r="H165" s="3">
        <v>1644.9609006251001</v>
      </c>
      <c r="I165" s="3">
        <v>-33.972333235440146</v>
      </c>
      <c r="J165" s="3"/>
      <c r="K165" s="3">
        <v>0</v>
      </c>
      <c r="L165" s="3">
        <v>0</v>
      </c>
      <c r="M165" s="3">
        <v>0</v>
      </c>
      <c r="N165" s="3"/>
      <c r="O165" s="3">
        <v>0</v>
      </c>
      <c r="P165" s="3">
        <v>0</v>
      </c>
      <c r="Q165" s="3">
        <v>0</v>
      </c>
      <c r="R165" s="3"/>
      <c r="S165" s="3">
        <v>0</v>
      </c>
      <c r="T165" s="3">
        <v>0</v>
      </c>
      <c r="U165" s="3">
        <v>0</v>
      </c>
      <c r="V165" s="3"/>
      <c r="W165" s="3">
        <v>0</v>
      </c>
      <c r="X165" s="3">
        <v>0</v>
      </c>
      <c r="Y165" s="3">
        <v>0</v>
      </c>
      <c r="Z165" s="3"/>
      <c r="AA165" s="3">
        <v>0</v>
      </c>
      <c r="AB165">
        <v>0</v>
      </c>
      <c r="AC165">
        <v>0</v>
      </c>
    </row>
    <row r="166" spans="1:29">
      <c r="A166" s="2">
        <v>41456</v>
      </c>
      <c r="C166" s="3">
        <v>974.84420452891197</v>
      </c>
      <c r="D166" s="3">
        <v>995.51028822227897</v>
      </c>
      <c r="E166" s="3">
        <v>-20.666083693367</v>
      </c>
      <c r="F166" s="3"/>
      <c r="G166" s="3">
        <v>974.84420452891197</v>
      </c>
      <c r="H166" s="3">
        <v>995.51028822227897</v>
      </c>
      <c r="I166" s="3">
        <v>-20.666083693367</v>
      </c>
      <c r="J166" s="3"/>
      <c r="K166" s="3">
        <v>0</v>
      </c>
      <c r="L166" s="3">
        <v>0</v>
      </c>
      <c r="M166" s="3">
        <v>0</v>
      </c>
      <c r="N166" s="3"/>
      <c r="O166" s="3">
        <v>0</v>
      </c>
      <c r="P166" s="3">
        <v>0</v>
      </c>
      <c r="Q166" s="3">
        <v>0</v>
      </c>
      <c r="R166" s="3"/>
      <c r="S166" s="3">
        <v>0</v>
      </c>
      <c r="T166" s="3">
        <v>0</v>
      </c>
      <c r="U166" s="3">
        <v>0</v>
      </c>
      <c r="V166" s="3"/>
      <c r="W166" s="3">
        <v>0</v>
      </c>
      <c r="X166" s="3">
        <v>0</v>
      </c>
      <c r="Y166" s="3">
        <v>0</v>
      </c>
      <c r="Z166" s="3"/>
      <c r="AA166" s="3">
        <v>0</v>
      </c>
      <c r="AB166">
        <v>0</v>
      </c>
      <c r="AC166">
        <v>0</v>
      </c>
    </row>
    <row r="167" spans="1:29">
      <c r="A167" s="2">
        <v>41487</v>
      </c>
      <c r="C167" s="3">
        <v>1632.8223511306401</v>
      </c>
      <c r="D167" s="3">
        <v>1667.6242295150801</v>
      </c>
      <c r="E167" s="3">
        <v>-34.801878384439988</v>
      </c>
      <c r="F167" s="3"/>
      <c r="G167" s="3">
        <v>1632.8223511306401</v>
      </c>
      <c r="H167" s="3">
        <v>1667.6242295150801</v>
      </c>
      <c r="I167" s="3">
        <v>-34.801878384439988</v>
      </c>
      <c r="J167" s="3"/>
      <c r="K167" s="3">
        <v>0</v>
      </c>
      <c r="L167" s="3">
        <v>0</v>
      </c>
      <c r="M167" s="3">
        <v>0</v>
      </c>
      <c r="N167" s="3"/>
      <c r="O167" s="3">
        <v>0</v>
      </c>
      <c r="P167" s="3">
        <v>0</v>
      </c>
      <c r="Q167" s="3">
        <v>0</v>
      </c>
      <c r="R167" s="3"/>
      <c r="S167" s="3">
        <v>0</v>
      </c>
      <c r="T167" s="3">
        <v>0</v>
      </c>
      <c r="U167" s="3">
        <v>0</v>
      </c>
      <c r="V167" s="3"/>
      <c r="W167" s="3">
        <v>0</v>
      </c>
      <c r="X167" s="3">
        <v>0</v>
      </c>
      <c r="Y167" s="3">
        <v>0</v>
      </c>
      <c r="Z167" s="3"/>
      <c r="AA167" s="3">
        <v>0</v>
      </c>
      <c r="AB167">
        <v>0</v>
      </c>
      <c r="AC167">
        <v>0</v>
      </c>
    </row>
    <row r="168" spans="1:29">
      <c r="A168" s="2">
        <v>41518</v>
      </c>
      <c r="C168" s="3">
        <v>1145.9289698740799</v>
      </c>
      <c r="D168" s="3">
        <v>1170.4837777043599</v>
      </c>
      <c r="E168" s="3">
        <v>-24.554807830279969</v>
      </c>
      <c r="F168" s="3"/>
      <c r="G168" s="3">
        <v>1145.9289698740799</v>
      </c>
      <c r="H168" s="3">
        <v>1170.4837777043599</v>
      </c>
      <c r="I168" s="3">
        <v>-24.554807830279969</v>
      </c>
      <c r="J168" s="3"/>
      <c r="K168" s="3">
        <v>0</v>
      </c>
      <c r="L168" s="3">
        <v>0</v>
      </c>
      <c r="M168" s="3">
        <v>0</v>
      </c>
      <c r="N168" s="3"/>
      <c r="O168" s="3">
        <v>0</v>
      </c>
      <c r="P168" s="3">
        <v>0</v>
      </c>
      <c r="Q168" s="3">
        <v>0</v>
      </c>
      <c r="R168" s="3"/>
      <c r="S168" s="3">
        <v>0</v>
      </c>
      <c r="T168" s="3">
        <v>0</v>
      </c>
      <c r="U168" s="3">
        <v>0</v>
      </c>
      <c r="V168" s="3"/>
      <c r="W168" s="3">
        <v>0</v>
      </c>
      <c r="X168" s="3">
        <v>0</v>
      </c>
      <c r="Y168" s="3">
        <v>0</v>
      </c>
      <c r="Z168" s="3"/>
      <c r="AA168" s="3">
        <v>0</v>
      </c>
      <c r="AB168">
        <v>0</v>
      </c>
      <c r="AC168">
        <v>0</v>
      </c>
    </row>
    <row r="169" spans="1:29">
      <c r="A169" s="2">
        <v>41548</v>
      </c>
      <c r="C169" s="3">
        <v>1390.5632561283601</v>
      </c>
      <c r="D169" s="3">
        <v>1420.5125001649401</v>
      </c>
      <c r="E169" s="3">
        <v>-29.949244036580012</v>
      </c>
      <c r="F169" s="3"/>
      <c r="G169" s="3">
        <v>1390.5632561283601</v>
      </c>
      <c r="H169" s="3">
        <v>1420.5125001649401</v>
      </c>
      <c r="I169" s="3">
        <v>-29.949244036580012</v>
      </c>
      <c r="J169" s="3"/>
      <c r="K169" s="3">
        <v>0</v>
      </c>
      <c r="L169" s="3">
        <v>0</v>
      </c>
      <c r="M169" s="3">
        <v>0</v>
      </c>
      <c r="N169" s="3"/>
      <c r="O169" s="3">
        <v>0</v>
      </c>
      <c r="P169" s="3">
        <v>0</v>
      </c>
      <c r="Q169" s="3">
        <v>0</v>
      </c>
      <c r="R169" s="3"/>
      <c r="S169" s="3">
        <v>0</v>
      </c>
      <c r="T169" s="3">
        <v>0</v>
      </c>
      <c r="U169" s="3">
        <v>0</v>
      </c>
      <c r="V169" s="3"/>
      <c r="W169" s="3">
        <v>0</v>
      </c>
      <c r="X169" s="3">
        <v>0</v>
      </c>
      <c r="Y169" s="3">
        <v>0</v>
      </c>
      <c r="Z169" s="3"/>
      <c r="AA169" s="3">
        <v>0</v>
      </c>
      <c r="AB169">
        <v>0</v>
      </c>
      <c r="AC169">
        <v>0</v>
      </c>
    </row>
    <row r="170" spans="1:29">
      <c r="A170" s="2">
        <v>41579</v>
      </c>
      <c r="C170" s="3">
        <v>1176.28850903135</v>
      </c>
      <c r="D170" s="3">
        <v>1201.75531619258</v>
      </c>
      <c r="E170" s="3">
        <v>-25.466807161230008</v>
      </c>
      <c r="F170" s="3"/>
      <c r="G170" s="3">
        <v>1176.28850903135</v>
      </c>
      <c r="H170" s="3">
        <v>1201.75531619258</v>
      </c>
      <c r="I170" s="3">
        <v>-25.466807161230008</v>
      </c>
      <c r="J170" s="3"/>
      <c r="K170" s="3">
        <v>0</v>
      </c>
      <c r="L170" s="3">
        <v>0</v>
      </c>
      <c r="M170" s="3">
        <v>0</v>
      </c>
      <c r="N170" s="3"/>
      <c r="O170" s="3">
        <v>0</v>
      </c>
      <c r="P170" s="3">
        <v>0</v>
      </c>
      <c r="Q170" s="3">
        <v>0</v>
      </c>
      <c r="R170" s="3"/>
      <c r="S170" s="3">
        <v>0</v>
      </c>
      <c r="T170" s="3">
        <v>0</v>
      </c>
      <c r="U170" s="3">
        <v>0</v>
      </c>
      <c r="V170" s="3"/>
      <c r="W170" s="3">
        <v>0</v>
      </c>
      <c r="X170" s="3">
        <v>0</v>
      </c>
      <c r="Y170" s="3">
        <v>0</v>
      </c>
      <c r="Z170" s="3"/>
      <c r="AA170" s="3">
        <v>0</v>
      </c>
      <c r="AB170">
        <v>0</v>
      </c>
      <c r="AC170">
        <v>0</v>
      </c>
    </row>
    <row r="171" spans="1:29">
      <c r="A171" s="2">
        <v>41609</v>
      </c>
      <c r="C171" s="3">
        <v>1408.6636895525901</v>
      </c>
      <c r="D171" s="3">
        <v>1439.3141420188299</v>
      </c>
      <c r="E171" s="3">
        <v>-30.650452466239813</v>
      </c>
      <c r="F171" s="3"/>
      <c r="G171" s="3">
        <v>1408.6636895525901</v>
      </c>
      <c r="H171" s="3">
        <v>1439.3141420188299</v>
      </c>
      <c r="I171" s="3">
        <v>-30.650452466239813</v>
      </c>
      <c r="J171" s="3"/>
      <c r="K171" s="3">
        <v>0</v>
      </c>
      <c r="L171" s="3">
        <v>0</v>
      </c>
      <c r="M171" s="3">
        <v>0</v>
      </c>
      <c r="N171" s="3"/>
      <c r="O171" s="3">
        <v>0</v>
      </c>
      <c r="P171" s="3">
        <v>0</v>
      </c>
      <c r="Q171" s="3">
        <v>0</v>
      </c>
      <c r="R171" s="3"/>
      <c r="S171" s="3">
        <v>0</v>
      </c>
      <c r="T171" s="3">
        <v>0</v>
      </c>
      <c r="U171" s="3">
        <v>0</v>
      </c>
      <c r="V171" s="3"/>
      <c r="W171" s="3">
        <v>0</v>
      </c>
      <c r="X171" s="3">
        <v>0</v>
      </c>
      <c r="Y171" s="3">
        <v>0</v>
      </c>
      <c r="Z171" s="3"/>
      <c r="AA171" s="3">
        <v>0</v>
      </c>
      <c r="AB171">
        <v>0</v>
      </c>
      <c r="AC171">
        <v>0</v>
      </c>
    </row>
    <row r="172" spans="1:29">
      <c r="A172" s="2">
        <v>41640</v>
      </c>
      <c r="C172" s="3">
        <v>1198.08911500932</v>
      </c>
      <c r="D172" s="3">
        <v>1224.2912038472</v>
      </c>
      <c r="E172" s="3">
        <v>-26.202088837879955</v>
      </c>
      <c r="F172" s="3"/>
      <c r="G172" s="3">
        <v>1198.08911500932</v>
      </c>
      <c r="H172" s="3">
        <v>1224.2912038472</v>
      </c>
      <c r="I172" s="3">
        <v>-26.202088837879955</v>
      </c>
      <c r="J172" s="3"/>
      <c r="K172" s="3">
        <v>0</v>
      </c>
      <c r="L172" s="3">
        <v>0</v>
      </c>
      <c r="M172" s="3">
        <v>0</v>
      </c>
      <c r="N172" s="3"/>
      <c r="O172" s="3">
        <v>0</v>
      </c>
      <c r="P172" s="3">
        <v>0</v>
      </c>
      <c r="Q172" s="3">
        <v>0</v>
      </c>
      <c r="R172" s="3"/>
      <c r="S172" s="3">
        <v>0</v>
      </c>
      <c r="T172" s="3">
        <v>0</v>
      </c>
      <c r="U172" s="3">
        <v>0</v>
      </c>
      <c r="V172" s="3"/>
      <c r="W172" s="3">
        <v>0</v>
      </c>
      <c r="X172" s="3">
        <v>0</v>
      </c>
      <c r="Y172" s="3">
        <v>0</v>
      </c>
      <c r="Z172" s="3"/>
      <c r="AA172" s="3">
        <v>0</v>
      </c>
      <c r="AB172">
        <v>0</v>
      </c>
      <c r="AC172">
        <v>0</v>
      </c>
    </row>
    <row r="173" spans="1:29">
      <c r="A173" s="2">
        <v>41671</v>
      </c>
      <c r="C173" s="3">
        <v>1097.8067382064</v>
      </c>
      <c r="D173" s="3">
        <v>1121.9372103957601</v>
      </c>
      <c r="E173" s="3">
        <v>-24.130472189360034</v>
      </c>
      <c r="F173" s="3"/>
      <c r="G173" s="3">
        <v>1097.8067382064</v>
      </c>
      <c r="H173" s="3">
        <v>1121.9372103957601</v>
      </c>
      <c r="I173" s="3">
        <v>-24.130472189360034</v>
      </c>
      <c r="J173" s="3"/>
      <c r="K173" s="3">
        <v>0</v>
      </c>
      <c r="L173" s="3">
        <v>0</v>
      </c>
      <c r="M173" s="3">
        <v>0</v>
      </c>
      <c r="N173" s="3"/>
      <c r="O173" s="3">
        <v>0</v>
      </c>
      <c r="P173" s="3">
        <v>0</v>
      </c>
      <c r="Q173" s="3">
        <v>0</v>
      </c>
      <c r="R173" s="3"/>
      <c r="S173" s="3">
        <v>0</v>
      </c>
      <c r="T173" s="3">
        <v>0</v>
      </c>
      <c r="U173" s="3">
        <v>0</v>
      </c>
      <c r="V173" s="3"/>
      <c r="W173" s="3">
        <v>0</v>
      </c>
      <c r="X173" s="3">
        <v>0</v>
      </c>
      <c r="Y173" s="3">
        <v>0</v>
      </c>
      <c r="Z173" s="3"/>
      <c r="AA173" s="3">
        <v>0</v>
      </c>
      <c r="AB173">
        <v>0</v>
      </c>
      <c r="AC173">
        <v>0</v>
      </c>
    </row>
    <row r="174" spans="1:29">
      <c r="A174" s="2">
        <v>41699</v>
      </c>
      <c r="C174" s="3">
        <v>1168.63960229743</v>
      </c>
      <c r="D174" s="3">
        <v>1194.4432422964301</v>
      </c>
      <c r="E174" s="3">
        <v>-25.803639999000097</v>
      </c>
      <c r="F174" s="3"/>
      <c r="G174" s="3">
        <v>1168.63960229743</v>
      </c>
      <c r="H174" s="3">
        <v>1194.4432422964301</v>
      </c>
      <c r="I174" s="3">
        <v>-25.803639999000097</v>
      </c>
      <c r="J174" s="3"/>
      <c r="K174" s="3">
        <v>0</v>
      </c>
      <c r="L174" s="3">
        <v>0</v>
      </c>
      <c r="M174" s="3">
        <v>0</v>
      </c>
      <c r="N174" s="3"/>
      <c r="O174" s="3">
        <v>0</v>
      </c>
      <c r="P174" s="3">
        <v>0</v>
      </c>
      <c r="Q174" s="3">
        <v>0</v>
      </c>
      <c r="R174" s="3"/>
      <c r="S174" s="3">
        <v>0</v>
      </c>
      <c r="T174" s="3">
        <v>0</v>
      </c>
      <c r="U174" s="3">
        <v>0</v>
      </c>
      <c r="V174" s="3"/>
      <c r="W174" s="3">
        <v>0</v>
      </c>
      <c r="X174" s="3">
        <v>0</v>
      </c>
      <c r="Y174" s="3">
        <v>0</v>
      </c>
      <c r="Z174" s="3"/>
      <c r="AA174" s="3">
        <v>0</v>
      </c>
      <c r="AB174">
        <v>0</v>
      </c>
      <c r="AC174">
        <v>0</v>
      </c>
    </row>
    <row r="175" spans="1:29">
      <c r="A175" s="2">
        <v>41730</v>
      </c>
      <c r="C175" s="3">
        <v>1247.7219072903499</v>
      </c>
      <c r="D175" s="3">
        <v>1275.4082953347399</v>
      </c>
      <c r="E175" s="3">
        <v>-27.686388044390014</v>
      </c>
      <c r="F175" s="3"/>
      <c r="G175" s="3">
        <v>1247.7219072903499</v>
      </c>
      <c r="H175" s="3">
        <v>1275.4082953347399</v>
      </c>
      <c r="I175" s="3">
        <v>-27.686388044390014</v>
      </c>
      <c r="J175" s="3"/>
      <c r="K175" s="3">
        <v>0</v>
      </c>
      <c r="L175" s="3">
        <v>0</v>
      </c>
      <c r="M175" s="3">
        <v>0</v>
      </c>
      <c r="N175" s="3"/>
      <c r="O175" s="3">
        <v>0</v>
      </c>
      <c r="P175" s="3">
        <v>0</v>
      </c>
      <c r="Q175" s="3">
        <v>0</v>
      </c>
      <c r="R175" s="3"/>
      <c r="S175" s="3">
        <v>0</v>
      </c>
      <c r="T175" s="3">
        <v>0</v>
      </c>
      <c r="U175" s="3">
        <v>0</v>
      </c>
      <c r="V175" s="3"/>
      <c r="W175" s="3">
        <v>0</v>
      </c>
      <c r="X175" s="3">
        <v>0</v>
      </c>
      <c r="Y175" s="3">
        <v>0</v>
      </c>
      <c r="Z175" s="3"/>
      <c r="AA175" s="3">
        <v>0</v>
      </c>
      <c r="AB175">
        <v>0</v>
      </c>
      <c r="AC175">
        <v>0</v>
      </c>
    </row>
    <row r="176" spans="1:29">
      <c r="A176" s="2">
        <v>41760</v>
      </c>
      <c r="C176" s="3">
        <v>1014.2497724792599</v>
      </c>
      <c r="D176" s="3">
        <v>1036.8623535383001</v>
      </c>
      <c r="E176" s="3">
        <v>-22.612581059040167</v>
      </c>
      <c r="F176" s="3"/>
      <c r="G176" s="3">
        <v>1014.2497724792599</v>
      </c>
      <c r="H176" s="3">
        <v>1036.8623535383001</v>
      </c>
      <c r="I176" s="3">
        <v>-22.612581059040167</v>
      </c>
      <c r="J176" s="3"/>
      <c r="K176" s="3">
        <v>0</v>
      </c>
      <c r="L176" s="3">
        <v>0</v>
      </c>
      <c r="M176" s="3">
        <v>0</v>
      </c>
      <c r="N176" s="3"/>
      <c r="O176" s="3">
        <v>0</v>
      </c>
      <c r="P176" s="3">
        <v>0</v>
      </c>
      <c r="Q176" s="3">
        <v>0</v>
      </c>
      <c r="R176" s="3"/>
      <c r="S176" s="3">
        <v>0</v>
      </c>
      <c r="T176" s="3">
        <v>0</v>
      </c>
      <c r="U176" s="3">
        <v>0</v>
      </c>
      <c r="V176" s="3"/>
      <c r="W176" s="3">
        <v>0</v>
      </c>
      <c r="X176" s="3">
        <v>0</v>
      </c>
      <c r="Y176" s="3">
        <v>0</v>
      </c>
      <c r="Z176" s="3"/>
      <c r="AA176" s="3">
        <v>0</v>
      </c>
      <c r="AB176">
        <v>0</v>
      </c>
      <c r="AC176">
        <v>0</v>
      </c>
    </row>
    <row r="177" spans="1:29">
      <c r="A177" s="2">
        <v>41791</v>
      </c>
      <c r="C177" s="3">
        <v>1387.34066627109</v>
      </c>
      <c r="D177" s="3">
        <v>1418.42138354756</v>
      </c>
      <c r="E177" s="3">
        <v>-31.080717276470068</v>
      </c>
      <c r="F177" s="3"/>
      <c r="G177" s="3">
        <v>1387.34066627109</v>
      </c>
      <c r="H177" s="3">
        <v>1418.42138354756</v>
      </c>
      <c r="I177" s="3">
        <v>-31.080717276470068</v>
      </c>
      <c r="J177" s="3"/>
      <c r="K177" s="3">
        <v>0</v>
      </c>
      <c r="L177" s="3">
        <v>0</v>
      </c>
      <c r="M177" s="3">
        <v>0</v>
      </c>
      <c r="N177" s="3"/>
      <c r="O177" s="3">
        <v>0</v>
      </c>
      <c r="P177" s="3">
        <v>0</v>
      </c>
      <c r="Q177" s="3">
        <v>0</v>
      </c>
      <c r="R177" s="3"/>
      <c r="S177" s="3">
        <v>0</v>
      </c>
      <c r="T177" s="3">
        <v>0</v>
      </c>
      <c r="U177" s="3">
        <v>0</v>
      </c>
      <c r="V177" s="3"/>
      <c r="W177" s="3">
        <v>0</v>
      </c>
      <c r="X177" s="3">
        <v>0</v>
      </c>
      <c r="Y177" s="3">
        <v>0</v>
      </c>
      <c r="Z177" s="3"/>
      <c r="AA177" s="3">
        <v>0</v>
      </c>
      <c r="AB177">
        <v>0</v>
      </c>
      <c r="AC177">
        <v>0</v>
      </c>
    </row>
    <row r="178" spans="1:29">
      <c r="A178" s="2">
        <v>41821</v>
      </c>
      <c r="C178" s="3">
        <v>837.74483404041905</v>
      </c>
      <c r="D178" s="3">
        <v>856.60011276222804</v>
      </c>
      <c r="E178" s="3">
        <v>-18.855278721808986</v>
      </c>
      <c r="F178" s="3"/>
      <c r="G178" s="3">
        <v>837.74483404041905</v>
      </c>
      <c r="H178" s="3">
        <v>856.60011276222804</v>
      </c>
      <c r="I178" s="3">
        <v>-18.855278721808986</v>
      </c>
      <c r="J178" s="3"/>
      <c r="K178" s="3">
        <v>0</v>
      </c>
      <c r="L178" s="3">
        <v>0</v>
      </c>
      <c r="M178" s="3">
        <v>0</v>
      </c>
      <c r="N178" s="3"/>
      <c r="O178" s="3">
        <v>0</v>
      </c>
      <c r="P178" s="3">
        <v>0</v>
      </c>
      <c r="Q178" s="3">
        <v>0</v>
      </c>
      <c r="R178" s="3"/>
      <c r="S178" s="3">
        <v>0</v>
      </c>
      <c r="T178" s="3">
        <v>0</v>
      </c>
      <c r="U178" s="3">
        <v>0</v>
      </c>
      <c r="V178" s="3"/>
      <c r="W178" s="3">
        <v>0</v>
      </c>
      <c r="X178" s="3">
        <v>0</v>
      </c>
      <c r="Y178" s="3">
        <v>0</v>
      </c>
      <c r="Z178" s="3"/>
      <c r="AA178" s="3">
        <v>0</v>
      </c>
      <c r="AB178">
        <v>0</v>
      </c>
      <c r="AC178">
        <v>0</v>
      </c>
    </row>
    <row r="179" spans="1:29">
      <c r="A179" s="2">
        <v>41852</v>
      </c>
      <c r="C179" s="3">
        <v>1399.9684720094201</v>
      </c>
      <c r="D179" s="3">
        <v>1431.62751651952</v>
      </c>
      <c r="E179" s="3">
        <v>-31.659044510099875</v>
      </c>
      <c r="F179" s="3"/>
      <c r="G179" s="3">
        <v>1399.9684720094201</v>
      </c>
      <c r="H179" s="3">
        <v>1431.62751651952</v>
      </c>
      <c r="I179" s="3">
        <v>-31.659044510099875</v>
      </c>
      <c r="J179" s="3"/>
      <c r="K179" s="3">
        <v>0</v>
      </c>
      <c r="L179" s="3">
        <v>0</v>
      </c>
      <c r="M179" s="3">
        <v>0</v>
      </c>
      <c r="N179" s="3"/>
      <c r="O179" s="3">
        <v>0</v>
      </c>
      <c r="P179" s="3">
        <v>0</v>
      </c>
      <c r="Q179" s="3">
        <v>0</v>
      </c>
      <c r="R179" s="3"/>
      <c r="S179" s="3">
        <v>0</v>
      </c>
      <c r="T179" s="3">
        <v>0</v>
      </c>
      <c r="U179" s="3">
        <v>0</v>
      </c>
      <c r="V179" s="3"/>
      <c r="W179" s="3">
        <v>0</v>
      </c>
      <c r="X179" s="3">
        <v>0</v>
      </c>
      <c r="Y179" s="3">
        <v>0</v>
      </c>
      <c r="Z179" s="3"/>
      <c r="AA179" s="3">
        <v>0</v>
      </c>
      <c r="AB179">
        <v>0</v>
      </c>
      <c r="AC179">
        <v>0</v>
      </c>
    </row>
    <row r="180" spans="1:29">
      <c r="A180" s="2">
        <v>41883</v>
      </c>
      <c r="C180" s="3">
        <v>982.43259892290303</v>
      </c>
      <c r="D180" s="3">
        <v>1004.75384958674</v>
      </c>
      <c r="E180" s="3">
        <v>-22.321250663836963</v>
      </c>
      <c r="F180" s="3"/>
      <c r="G180" s="3">
        <v>982.43259892290303</v>
      </c>
      <c r="H180" s="3">
        <v>1004.75384958674</v>
      </c>
      <c r="I180" s="3">
        <v>-22.321250663836963</v>
      </c>
      <c r="J180" s="3"/>
      <c r="K180" s="3">
        <v>0</v>
      </c>
      <c r="L180" s="3">
        <v>0</v>
      </c>
      <c r="M180" s="3">
        <v>0</v>
      </c>
      <c r="N180" s="3"/>
      <c r="O180" s="3">
        <v>0</v>
      </c>
      <c r="P180" s="3">
        <v>0</v>
      </c>
      <c r="Q180" s="3">
        <v>0</v>
      </c>
      <c r="R180" s="3"/>
      <c r="S180" s="3">
        <v>0</v>
      </c>
      <c r="T180" s="3">
        <v>0</v>
      </c>
      <c r="U180" s="3">
        <v>0</v>
      </c>
      <c r="V180" s="3"/>
      <c r="W180" s="3">
        <v>0</v>
      </c>
      <c r="X180" s="3">
        <v>0</v>
      </c>
      <c r="Y180" s="3">
        <v>0</v>
      </c>
      <c r="Z180" s="3"/>
      <c r="AA180" s="3">
        <v>0</v>
      </c>
      <c r="AB180">
        <v>0</v>
      </c>
      <c r="AC180">
        <v>0</v>
      </c>
    </row>
    <row r="181" spans="1:29">
      <c r="A181" s="2">
        <v>41913</v>
      </c>
      <c r="C181" s="3">
        <v>1191.0193398917099</v>
      </c>
      <c r="D181" s="3">
        <v>1218.20151892988</v>
      </c>
      <c r="E181" s="3">
        <v>-27.182179038170034</v>
      </c>
      <c r="F181" s="3"/>
      <c r="G181" s="3">
        <v>1191.0193398917099</v>
      </c>
      <c r="H181" s="3">
        <v>1218.20151892988</v>
      </c>
      <c r="I181" s="3">
        <v>-27.182179038170034</v>
      </c>
      <c r="J181" s="3"/>
      <c r="K181" s="3">
        <v>0</v>
      </c>
      <c r="L181" s="3">
        <v>0</v>
      </c>
      <c r="M181" s="3">
        <v>0</v>
      </c>
      <c r="N181" s="3"/>
      <c r="O181" s="3">
        <v>0</v>
      </c>
      <c r="P181" s="3">
        <v>0</v>
      </c>
      <c r="Q181" s="3">
        <v>0</v>
      </c>
      <c r="R181" s="3"/>
      <c r="S181" s="3">
        <v>0</v>
      </c>
      <c r="T181" s="3">
        <v>0</v>
      </c>
      <c r="U181" s="3">
        <v>0</v>
      </c>
      <c r="V181" s="3"/>
      <c r="W181" s="3">
        <v>0</v>
      </c>
      <c r="X181" s="3">
        <v>0</v>
      </c>
      <c r="Y181" s="3">
        <v>0</v>
      </c>
      <c r="Z181" s="3"/>
      <c r="AA181" s="3">
        <v>0</v>
      </c>
      <c r="AB181">
        <v>0</v>
      </c>
      <c r="AC181">
        <v>0</v>
      </c>
    </row>
    <row r="182" spans="1:29">
      <c r="A182" s="2">
        <v>41944</v>
      </c>
      <c r="C182" s="3">
        <v>1078.3319854050601</v>
      </c>
      <c r="D182" s="3">
        <v>1103.0555650075401</v>
      </c>
      <c r="E182" s="3">
        <v>-24.723579602479958</v>
      </c>
      <c r="F182" s="3"/>
      <c r="G182" s="3">
        <v>1078.3319854050601</v>
      </c>
      <c r="H182" s="3">
        <v>1103.0555650075401</v>
      </c>
      <c r="I182" s="3">
        <v>-24.723579602479958</v>
      </c>
      <c r="J182" s="3"/>
      <c r="K182" s="3">
        <v>0</v>
      </c>
      <c r="L182" s="3">
        <v>0</v>
      </c>
      <c r="M182" s="3">
        <v>0</v>
      </c>
      <c r="N182" s="3"/>
      <c r="O182" s="3">
        <v>0</v>
      </c>
      <c r="P182" s="3">
        <v>0</v>
      </c>
      <c r="Q182" s="3">
        <v>0</v>
      </c>
      <c r="R182" s="3"/>
      <c r="S182" s="3">
        <v>0</v>
      </c>
      <c r="T182" s="3">
        <v>0</v>
      </c>
      <c r="U182" s="3">
        <v>0</v>
      </c>
      <c r="V182" s="3"/>
      <c r="W182" s="3">
        <v>0</v>
      </c>
      <c r="X182" s="3">
        <v>0</v>
      </c>
      <c r="Y182" s="3">
        <v>0</v>
      </c>
      <c r="Z182" s="3"/>
      <c r="AA182" s="3">
        <v>0</v>
      </c>
      <c r="AB182">
        <v>0</v>
      </c>
      <c r="AC182">
        <v>0</v>
      </c>
    </row>
    <row r="183" spans="1:29">
      <c r="A183" s="2">
        <v>41974</v>
      </c>
      <c r="C183" s="3">
        <v>1285.73086860738</v>
      </c>
      <c r="D183" s="3">
        <v>1315.33945553476</v>
      </c>
      <c r="E183" s="3">
        <v>-29.608586927379974</v>
      </c>
      <c r="F183" s="3"/>
      <c r="G183" s="3">
        <v>1285.73086860738</v>
      </c>
      <c r="H183" s="3">
        <v>1315.33945553476</v>
      </c>
      <c r="I183" s="3">
        <v>-29.608586927379974</v>
      </c>
      <c r="J183" s="3"/>
      <c r="K183" s="3">
        <v>0</v>
      </c>
      <c r="L183" s="3">
        <v>0</v>
      </c>
      <c r="M183" s="3">
        <v>0</v>
      </c>
      <c r="N183" s="3"/>
      <c r="O183" s="3">
        <v>0</v>
      </c>
      <c r="P183" s="3">
        <v>0</v>
      </c>
      <c r="Q183" s="3">
        <v>0</v>
      </c>
      <c r="R183" s="3"/>
      <c r="S183" s="3">
        <v>0</v>
      </c>
      <c r="T183" s="3">
        <v>0</v>
      </c>
      <c r="U183" s="3">
        <v>0</v>
      </c>
      <c r="V183" s="3"/>
      <c r="W183" s="3">
        <v>0</v>
      </c>
      <c r="X183" s="3">
        <v>0</v>
      </c>
      <c r="Y183" s="3">
        <v>0</v>
      </c>
      <c r="Z183" s="3"/>
      <c r="AA183" s="3">
        <v>0</v>
      </c>
      <c r="AB183">
        <v>0</v>
      </c>
      <c r="AC183">
        <v>0</v>
      </c>
    </row>
    <row r="184" spans="1:29">
      <c r="A184" s="2">
        <v>42005</v>
      </c>
      <c r="C184" s="3">
        <v>1089.47756114291</v>
      </c>
      <c r="D184" s="3">
        <v>1114.67970443284</v>
      </c>
      <c r="E184" s="3">
        <v>-25.202143289930063</v>
      </c>
      <c r="F184" s="3"/>
      <c r="G184" s="3">
        <v>1089.47756114291</v>
      </c>
      <c r="H184" s="3">
        <v>1114.67970443284</v>
      </c>
      <c r="I184" s="3">
        <v>-25.202143289930063</v>
      </c>
      <c r="J184" s="3"/>
      <c r="K184" s="3">
        <v>0</v>
      </c>
      <c r="L184" s="3">
        <v>0</v>
      </c>
      <c r="M184" s="3">
        <v>0</v>
      </c>
      <c r="N184" s="3"/>
      <c r="O184" s="3">
        <v>0</v>
      </c>
      <c r="P184" s="3">
        <v>0</v>
      </c>
      <c r="Q184" s="3">
        <v>0</v>
      </c>
      <c r="R184" s="3"/>
      <c r="S184" s="3">
        <v>0</v>
      </c>
      <c r="T184" s="3">
        <v>0</v>
      </c>
      <c r="U184" s="3">
        <v>0</v>
      </c>
      <c r="V184" s="3"/>
      <c r="W184" s="3">
        <v>0</v>
      </c>
      <c r="X184" s="3">
        <v>0</v>
      </c>
      <c r="Y184" s="3">
        <v>0</v>
      </c>
      <c r="Z184" s="3"/>
      <c r="AA184" s="3">
        <v>0</v>
      </c>
      <c r="AB184">
        <v>0</v>
      </c>
      <c r="AC184">
        <v>0</v>
      </c>
    </row>
    <row r="185" spans="1:29">
      <c r="A185" s="2">
        <v>42036</v>
      </c>
      <c r="C185" s="3">
        <v>1002.30381837857</v>
      </c>
      <c r="D185" s="3">
        <v>1025.59273300635</v>
      </c>
      <c r="E185" s="3">
        <v>-23.288914627780059</v>
      </c>
      <c r="F185" s="3"/>
      <c r="G185" s="3">
        <v>1002.30381837857</v>
      </c>
      <c r="H185" s="3">
        <v>1025.59273300635</v>
      </c>
      <c r="I185" s="3">
        <v>-23.288914627780059</v>
      </c>
      <c r="J185" s="3"/>
      <c r="K185" s="3">
        <v>0</v>
      </c>
      <c r="L185" s="3">
        <v>0</v>
      </c>
      <c r="M185" s="3">
        <v>0</v>
      </c>
      <c r="N185" s="3"/>
      <c r="O185" s="3">
        <v>0</v>
      </c>
      <c r="P185" s="3">
        <v>0</v>
      </c>
      <c r="Q185" s="3">
        <v>0</v>
      </c>
      <c r="R185" s="3"/>
      <c r="S185" s="3">
        <v>0</v>
      </c>
      <c r="T185" s="3">
        <v>0</v>
      </c>
      <c r="U185" s="3">
        <v>0</v>
      </c>
      <c r="V185" s="3"/>
      <c r="W185" s="3">
        <v>0</v>
      </c>
      <c r="X185" s="3">
        <v>0</v>
      </c>
      <c r="Y185" s="3">
        <v>0</v>
      </c>
      <c r="Z185" s="3"/>
      <c r="AA185" s="3">
        <v>0</v>
      </c>
      <c r="AB185">
        <v>0</v>
      </c>
      <c r="AC185">
        <v>0</v>
      </c>
    </row>
    <row r="186" spans="1:29">
      <c r="A186" s="2">
        <v>42064</v>
      </c>
      <c r="C186" s="3">
        <v>1070.56774406615</v>
      </c>
      <c r="D186" s="3">
        <v>1095.5418580375399</v>
      </c>
      <c r="E186" s="3">
        <v>-24.974113971389897</v>
      </c>
      <c r="F186" s="3"/>
      <c r="G186" s="3">
        <v>1070.56774406615</v>
      </c>
      <c r="H186" s="3">
        <v>1095.5418580375399</v>
      </c>
      <c r="I186" s="3">
        <v>-24.974113971389897</v>
      </c>
      <c r="J186" s="3"/>
      <c r="K186" s="3">
        <v>0</v>
      </c>
      <c r="L186" s="3">
        <v>0</v>
      </c>
      <c r="M186" s="3">
        <v>0</v>
      </c>
      <c r="N186" s="3"/>
      <c r="O186" s="3">
        <v>0</v>
      </c>
      <c r="P186" s="3">
        <v>0</v>
      </c>
      <c r="Q186" s="3">
        <v>0</v>
      </c>
      <c r="R186" s="3"/>
      <c r="S186" s="3">
        <v>0</v>
      </c>
      <c r="T186" s="3">
        <v>0</v>
      </c>
      <c r="U186" s="3">
        <v>0</v>
      </c>
      <c r="V186" s="3"/>
      <c r="W186" s="3">
        <v>0</v>
      </c>
      <c r="X186" s="3">
        <v>0</v>
      </c>
      <c r="Y186" s="3">
        <v>0</v>
      </c>
      <c r="Z186" s="3"/>
      <c r="AA186" s="3">
        <v>0</v>
      </c>
      <c r="AB186">
        <v>0</v>
      </c>
      <c r="AC186">
        <v>0</v>
      </c>
    </row>
    <row r="187" spans="1:29">
      <c r="A187" s="2">
        <v>42095</v>
      </c>
      <c r="C187" s="3">
        <v>1146.8997883396</v>
      </c>
      <c r="D187" s="3">
        <v>1173.7713532138901</v>
      </c>
      <c r="E187" s="3">
        <v>-26.871564874290016</v>
      </c>
      <c r="F187" s="3"/>
      <c r="G187" s="3">
        <v>1146.8997883396</v>
      </c>
      <c r="H187" s="3">
        <v>1173.7713532138901</v>
      </c>
      <c r="I187" s="3">
        <v>-26.871564874290016</v>
      </c>
      <c r="J187" s="3"/>
      <c r="K187" s="3">
        <v>0</v>
      </c>
      <c r="L187" s="3">
        <v>0</v>
      </c>
      <c r="M187" s="3">
        <v>0</v>
      </c>
      <c r="N187" s="3"/>
      <c r="O187" s="3">
        <v>0</v>
      </c>
      <c r="P187" s="3">
        <v>0</v>
      </c>
      <c r="Q187" s="3">
        <v>0</v>
      </c>
      <c r="R187" s="3"/>
      <c r="S187" s="3">
        <v>0</v>
      </c>
      <c r="T187" s="3">
        <v>0</v>
      </c>
      <c r="U187" s="3">
        <v>0</v>
      </c>
      <c r="V187" s="3"/>
      <c r="W187" s="3">
        <v>0</v>
      </c>
      <c r="X187" s="3">
        <v>0</v>
      </c>
      <c r="Y187" s="3">
        <v>0</v>
      </c>
      <c r="Z187" s="3"/>
      <c r="AA187" s="3">
        <v>0</v>
      </c>
      <c r="AB187">
        <v>0</v>
      </c>
      <c r="AC187">
        <v>0</v>
      </c>
    </row>
    <row r="188" spans="1:29">
      <c r="A188" s="2">
        <v>42125</v>
      </c>
      <c r="C188" s="3">
        <v>932.37922322671</v>
      </c>
      <c r="D188" s="3">
        <v>954.31592571551505</v>
      </c>
      <c r="E188" s="3">
        <v>-21.936702488805054</v>
      </c>
      <c r="F188" s="3"/>
      <c r="G188" s="3">
        <v>932.37922322671</v>
      </c>
      <c r="H188" s="3">
        <v>954.31592571551505</v>
      </c>
      <c r="I188" s="3">
        <v>-21.936702488805054</v>
      </c>
      <c r="J188" s="3"/>
      <c r="K188" s="3">
        <v>0</v>
      </c>
      <c r="L188" s="3">
        <v>0</v>
      </c>
      <c r="M188" s="3">
        <v>0</v>
      </c>
      <c r="N188" s="3"/>
      <c r="O188" s="3">
        <v>0</v>
      </c>
      <c r="P188" s="3">
        <v>0</v>
      </c>
      <c r="Q188" s="3">
        <v>0</v>
      </c>
      <c r="R188" s="3"/>
      <c r="S188" s="3">
        <v>0</v>
      </c>
      <c r="T188" s="3">
        <v>0</v>
      </c>
      <c r="U188" s="3">
        <v>0</v>
      </c>
      <c r="V188" s="3"/>
      <c r="W188" s="3">
        <v>0</v>
      </c>
      <c r="X188" s="3">
        <v>0</v>
      </c>
      <c r="Y188" s="3">
        <v>0</v>
      </c>
      <c r="Z188" s="3"/>
      <c r="AA188" s="3">
        <v>0</v>
      </c>
      <c r="AB188">
        <v>0</v>
      </c>
      <c r="AC188">
        <v>0</v>
      </c>
    </row>
    <row r="189" spans="1:29">
      <c r="A189" s="2">
        <v>42156</v>
      </c>
      <c r="C189" s="3">
        <v>1274.70871839857</v>
      </c>
      <c r="D189" s="3">
        <v>1304.82779658</v>
      </c>
      <c r="E189" s="3">
        <v>-30.119078181430041</v>
      </c>
      <c r="F189" s="3"/>
      <c r="G189" s="3">
        <v>1274.70871839857</v>
      </c>
      <c r="H189" s="3">
        <v>1304.82779658</v>
      </c>
      <c r="I189" s="3">
        <v>-30.119078181430041</v>
      </c>
      <c r="J189" s="3"/>
      <c r="K189" s="3">
        <v>0</v>
      </c>
      <c r="L189" s="3">
        <v>0</v>
      </c>
      <c r="M189" s="3">
        <v>0</v>
      </c>
      <c r="N189" s="3"/>
      <c r="O189" s="3">
        <v>0</v>
      </c>
      <c r="P189" s="3">
        <v>0</v>
      </c>
      <c r="Q189" s="3">
        <v>0</v>
      </c>
      <c r="R189" s="3"/>
      <c r="S189" s="3">
        <v>0</v>
      </c>
      <c r="T189" s="3">
        <v>0</v>
      </c>
      <c r="U189" s="3">
        <v>0</v>
      </c>
      <c r="V189" s="3"/>
      <c r="W189" s="3">
        <v>0</v>
      </c>
      <c r="X189" s="3">
        <v>0</v>
      </c>
      <c r="Y189" s="3">
        <v>0</v>
      </c>
      <c r="Z189" s="3"/>
      <c r="AA189" s="3">
        <v>0</v>
      </c>
      <c r="AB189">
        <v>0</v>
      </c>
      <c r="AC189">
        <v>0</v>
      </c>
    </row>
    <row r="190" spans="1:29">
      <c r="A190" s="2">
        <v>42186</v>
      </c>
      <c r="C190" s="3">
        <v>769.32766761027096</v>
      </c>
      <c r="D190" s="3">
        <v>787.57987706987001</v>
      </c>
      <c r="E190" s="3">
        <v>-18.252209459599044</v>
      </c>
      <c r="F190" s="3"/>
      <c r="G190" s="3">
        <v>769.32766761027096</v>
      </c>
      <c r="H190" s="3">
        <v>787.57987706987001</v>
      </c>
      <c r="I190" s="3">
        <v>-18.252209459599044</v>
      </c>
      <c r="J190" s="3"/>
      <c r="K190" s="3">
        <v>0</v>
      </c>
      <c r="L190" s="3">
        <v>0</v>
      </c>
      <c r="M190" s="3">
        <v>0</v>
      </c>
      <c r="N190" s="3"/>
      <c r="O190" s="3">
        <v>0</v>
      </c>
      <c r="P190" s="3">
        <v>0</v>
      </c>
      <c r="Q190" s="3">
        <v>0</v>
      </c>
      <c r="R190" s="3"/>
      <c r="S190" s="3">
        <v>0</v>
      </c>
      <c r="T190" s="3">
        <v>0</v>
      </c>
      <c r="U190" s="3">
        <v>0</v>
      </c>
      <c r="V190" s="3"/>
      <c r="W190" s="3">
        <v>0</v>
      </c>
      <c r="X190" s="3">
        <v>0</v>
      </c>
      <c r="Y190" s="3">
        <v>0</v>
      </c>
      <c r="Z190" s="3"/>
      <c r="AA190" s="3">
        <v>0</v>
      </c>
      <c r="AB190">
        <v>0</v>
      </c>
      <c r="AC190">
        <v>0</v>
      </c>
    </row>
    <row r="191" spans="1:29">
      <c r="A191" s="2">
        <v>42217</v>
      </c>
      <c r="C191" s="3">
        <v>1284.90133940648</v>
      </c>
      <c r="D191" s="3">
        <v>1315.51301426294</v>
      </c>
      <c r="E191" s="3">
        <v>-30.611674856460013</v>
      </c>
      <c r="F191" s="3"/>
      <c r="G191" s="3">
        <v>1284.90133940648</v>
      </c>
      <c r="H191" s="3">
        <v>1315.51301426294</v>
      </c>
      <c r="I191" s="3">
        <v>-30.611674856460013</v>
      </c>
      <c r="J191" s="3"/>
      <c r="K191" s="3">
        <v>0</v>
      </c>
      <c r="L191" s="3">
        <v>0</v>
      </c>
      <c r="M191" s="3">
        <v>0</v>
      </c>
      <c r="N191" s="3"/>
      <c r="O191" s="3">
        <v>0</v>
      </c>
      <c r="P191" s="3">
        <v>0</v>
      </c>
      <c r="Q191" s="3">
        <v>0</v>
      </c>
      <c r="R191" s="3"/>
      <c r="S191" s="3">
        <v>0</v>
      </c>
      <c r="T191" s="3">
        <v>0</v>
      </c>
      <c r="U191" s="3">
        <v>0</v>
      </c>
      <c r="V191" s="3"/>
      <c r="W191" s="3">
        <v>0</v>
      </c>
      <c r="X191" s="3">
        <v>0</v>
      </c>
      <c r="Y191" s="3">
        <v>0</v>
      </c>
      <c r="Z191" s="3"/>
      <c r="AA191" s="3">
        <v>0</v>
      </c>
      <c r="AB191">
        <v>0</v>
      </c>
      <c r="AC191">
        <v>0</v>
      </c>
    </row>
    <row r="192" spans="1:29">
      <c r="A192" s="2">
        <v>42248</v>
      </c>
      <c r="C192" s="3">
        <v>901.61276234655497</v>
      </c>
      <c r="D192" s="3">
        <v>923.18182148734604</v>
      </c>
      <c r="E192" s="3">
        <v>-21.569059140791069</v>
      </c>
      <c r="F192" s="3"/>
      <c r="G192" s="3">
        <v>901.61276234655497</v>
      </c>
      <c r="H192" s="3">
        <v>923.18182148734604</v>
      </c>
      <c r="I192" s="3">
        <v>-21.569059140791069</v>
      </c>
      <c r="J192" s="3"/>
      <c r="K192" s="3">
        <v>0</v>
      </c>
      <c r="L192" s="3">
        <v>0</v>
      </c>
      <c r="M192" s="3">
        <v>0</v>
      </c>
      <c r="N192" s="3"/>
      <c r="O192" s="3">
        <v>0</v>
      </c>
      <c r="P192" s="3">
        <v>0</v>
      </c>
      <c r="Q192" s="3">
        <v>0</v>
      </c>
      <c r="R192" s="3"/>
      <c r="S192" s="3">
        <v>0</v>
      </c>
      <c r="T192" s="3">
        <v>0</v>
      </c>
      <c r="U192" s="3">
        <v>0</v>
      </c>
      <c r="V192" s="3"/>
      <c r="W192" s="3">
        <v>0</v>
      </c>
      <c r="X192" s="3">
        <v>0</v>
      </c>
      <c r="Y192" s="3">
        <v>0</v>
      </c>
      <c r="Z192" s="3"/>
      <c r="AA192" s="3">
        <v>0</v>
      </c>
      <c r="AB192">
        <v>0</v>
      </c>
      <c r="AC192">
        <v>0</v>
      </c>
    </row>
    <row r="193" spans="1:29">
      <c r="A193" s="2">
        <v>42278</v>
      </c>
      <c r="C193" s="3">
        <v>1092.7418318453999</v>
      </c>
      <c r="D193" s="3">
        <v>1118.9868235004101</v>
      </c>
      <c r="E193" s="3">
        <v>-26.244991655010153</v>
      </c>
      <c r="F193" s="3"/>
      <c r="G193" s="3">
        <v>1092.7418318453999</v>
      </c>
      <c r="H193" s="3">
        <v>1118.9868235004101</v>
      </c>
      <c r="I193" s="3">
        <v>-26.244991655010153</v>
      </c>
      <c r="J193" s="3"/>
      <c r="K193" s="3">
        <v>0</v>
      </c>
      <c r="L193" s="3">
        <v>0</v>
      </c>
      <c r="M193" s="3">
        <v>0</v>
      </c>
      <c r="N193" s="3"/>
      <c r="O193" s="3">
        <v>0</v>
      </c>
      <c r="P193" s="3">
        <v>0</v>
      </c>
      <c r="Q193" s="3">
        <v>0</v>
      </c>
      <c r="R193" s="3"/>
      <c r="S193" s="3">
        <v>0</v>
      </c>
      <c r="T193" s="3">
        <v>0</v>
      </c>
      <c r="U193" s="3">
        <v>0</v>
      </c>
      <c r="V193" s="3"/>
      <c r="W193" s="3">
        <v>0</v>
      </c>
      <c r="X193" s="3">
        <v>0</v>
      </c>
      <c r="Y193" s="3">
        <v>0</v>
      </c>
      <c r="Z193" s="3"/>
      <c r="AA193" s="3">
        <v>0</v>
      </c>
      <c r="AB193">
        <v>0</v>
      </c>
      <c r="AC193">
        <v>0</v>
      </c>
    </row>
    <row r="194" spans="1:29">
      <c r="A194" s="2">
        <v>42309</v>
      </c>
      <c r="C194" s="3">
        <v>904.41013934779699</v>
      </c>
      <c r="D194" s="3">
        <v>926.21988504057799</v>
      </c>
      <c r="E194" s="3">
        <v>-21.809745692781007</v>
      </c>
      <c r="F194" s="3"/>
      <c r="G194" s="3">
        <v>904.41013934779699</v>
      </c>
      <c r="H194" s="3">
        <v>926.21988504057799</v>
      </c>
      <c r="I194" s="3">
        <v>-21.809745692781007</v>
      </c>
      <c r="J194" s="3"/>
      <c r="K194" s="3">
        <v>0</v>
      </c>
      <c r="L194" s="3">
        <v>0</v>
      </c>
      <c r="M194" s="3">
        <v>0</v>
      </c>
      <c r="N194" s="3"/>
      <c r="O194" s="3">
        <v>0</v>
      </c>
      <c r="P194" s="3">
        <v>0</v>
      </c>
      <c r="Q194" s="3">
        <v>0</v>
      </c>
      <c r="R194" s="3"/>
      <c r="S194" s="3">
        <v>0</v>
      </c>
      <c r="T194" s="3">
        <v>0</v>
      </c>
      <c r="U194" s="3">
        <v>0</v>
      </c>
      <c r="V194" s="3"/>
      <c r="W194" s="3">
        <v>0</v>
      </c>
      <c r="X194" s="3">
        <v>0</v>
      </c>
      <c r="Y194" s="3">
        <v>0</v>
      </c>
      <c r="Z194" s="3"/>
      <c r="AA194" s="3">
        <v>0</v>
      </c>
      <c r="AB194">
        <v>0</v>
      </c>
      <c r="AC194">
        <v>0</v>
      </c>
    </row>
    <row r="195" spans="1:29">
      <c r="A195" s="2">
        <v>42339</v>
      </c>
      <c r="C195" s="3">
        <v>1051.91997085197</v>
      </c>
      <c r="D195" s="3">
        <v>1077.38532097198</v>
      </c>
      <c r="E195" s="3">
        <v>-25.465350120010044</v>
      </c>
      <c r="F195" s="3"/>
      <c r="G195" s="3">
        <v>1051.91997085197</v>
      </c>
      <c r="H195" s="3">
        <v>1077.38532097198</v>
      </c>
      <c r="I195" s="3">
        <v>-25.465350120010044</v>
      </c>
      <c r="J195" s="3"/>
      <c r="K195" s="3">
        <v>0</v>
      </c>
      <c r="L195" s="3">
        <v>0</v>
      </c>
      <c r="M195" s="3">
        <v>0</v>
      </c>
      <c r="N195" s="3"/>
      <c r="O195" s="3">
        <v>0</v>
      </c>
      <c r="P195" s="3">
        <v>0</v>
      </c>
      <c r="Q195" s="3">
        <v>0</v>
      </c>
      <c r="R195" s="3"/>
      <c r="S195" s="3">
        <v>0</v>
      </c>
      <c r="T195" s="3">
        <v>0</v>
      </c>
      <c r="U195" s="3">
        <v>0</v>
      </c>
      <c r="V195" s="3"/>
      <c r="W195" s="3">
        <v>0</v>
      </c>
      <c r="X195" s="3">
        <v>0</v>
      </c>
      <c r="Y195" s="3">
        <v>0</v>
      </c>
      <c r="Z195" s="3"/>
      <c r="AA195" s="3">
        <v>0</v>
      </c>
      <c r="AB195">
        <v>0</v>
      </c>
      <c r="AC195">
        <v>0</v>
      </c>
    </row>
    <row r="196" spans="1:29">
      <c r="A196" s="2">
        <v>42370</v>
      </c>
      <c r="C196" s="3">
        <v>872.27637484814704</v>
      </c>
      <c r="D196" s="3">
        <v>893.47660636682497</v>
      </c>
      <c r="E196" s="3">
        <v>-21.200231518677924</v>
      </c>
      <c r="F196" s="3"/>
      <c r="G196" s="3">
        <v>872.27637484814704</v>
      </c>
      <c r="H196" s="3">
        <v>893.47660636682497</v>
      </c>
      <c r="I196" s="3">
        <v>-21.200231518677924</v>
      </c>
      <c r="J196" s="3"/>
      <c r="K196" s="3">
        <v>0</v>
      </c>
      <c r="L196" s="3">
        <v>0</v>
      </c>
      <c r="M196" s="3">
        <v>0</v>
      </c>
      <c r="N196" s="3"/>
      <c r="O196" s="3">
        <v>0</v>
      </c>
      <c r="P196" s="3">
        <v>0</v>
      </c>
      <c r="Q196" s="3">
        <v>0</v>
      </c>
      <c r="R196" s="3"/>
      <c r="S196" s="3">
        <v>0</v>
      </c>
      <c r="T196" s="3">
        <v>0</v>
      </c>
      <c r="U196" s="3">
        <v>0</v>
      </c>
      <c r="V196" s="3"/>
      <c r="W196" s="3">
        <v>0</v>
      </c>
      <c r="X196" s="3">
        <v>0</v>
      </c>
      <c r="Y196" s="3">
        <v>0</v>
      </c>
      <c r="Z196" s="3"/>
      <c r="AA196" s="3">
        <v>0</v>
      </c>
      <c r="AB196">
        <v>0</v>
      </c>
      <c r="AC196">
        <v>0</v>
      </c>
    </row>
    <row r="197" spans="1:29">
      <c r="A197" s="2">
        <v>42401</v>
      </c>
      <c r="C197" s="3">
        <v>0</v>
      </c>
      <c r="D197" s="3">
        <v>0</v>
      </c>
      <c r="E197" s="3">
        <v>0</v>
      </c>
      <c r="F197" s="3"/>
      <c r="G197" s="3">
        <v>0</v>
      </c>
      <c r="H197" s="3">
        <v>0</v>
      </c>
      <c r="I197" s="3">
        <v>0</v>
      </c>
      <c r="J197" s="3"/>
      <c r="K197" s="3">
        <v>0</v>
      </c>
      <c r="L197" s="3">
        <v>0</v>
      </c>
      <c r="M197" s="3">
        <v>0</v>
      </c>
      <c r="N197" s="3"/>
      <c r="O197" s="3">
        <v>0</v>
      </c>
      <c r="P197" s="3">
        <v>0</v>
      </c>
      <c r="Q197" s="3">
        <v>0</v>
      </c>
      <c r="R197" s="3"/>
      <c r="S197" s="3">
        <v>0</v>
      </c>
      <c r="T197" s="3">
        <v>0</v>
      </c>
      <c r="U197" s="3">
        <v>0</v>
      </c>
      <c r="V197" s="3"/>
      <c r="W197" s="3">
        <v>0</v>
      </c>
      <c r="X197" s="3">
        <v>0</v>
      </c>
      <c r="Y197" s="3">
        <v>0</v>
      </c>
      <c r="Z197" s="3"/>
      <c r="AA197" s="3">
        <v>0</v>
      </c>
      <c r="AB197">
        <v>0</v>
      </c>
      <c r="AC197">
        <v>0</v>
      </c>
    </row>
    <row r="198" spans="1:29">
      <c r="A198" s="2">
        <v>42430</v>
      </c>
      <c r="C198" s="3">
        <v>0</v>
      </c>
      <c r="D198" s="3">
        <v>0</v>
      </c>
      <c r="E198" s="3">
        <v>0</v>
      </c>
      <c r="F198" s="3"/>
      <c r="G198" s="3">
        <v>0</v>
      </c>
      <c r="H198" s="3">
        <v>0</v>
      </c>
      <c r="I198" s="3">
        <v>0</v>
      </c>
      <c r="J198" s="3"/>
      <c r="K198" s="3">
        <v>0</v>
      </c>
      <c r="L198" s="3">
        <v>0</v>
      </c>
      <c r="M198" s="3">
        <v>0</v>
      </c>
      <c r="N198" s="3"/>
      <c r="O198" s="3">
        <v>0</v>
      </c>
      <c r="P198" s="3">
        <v>0</v>
      </c>
      <c r="Q198" s="3">
        <v>0</v>
      </c>
      <c r="R198" s="3"/>
      <c r="S198" s="3">
        <v>0</v>
      </c>
      <c r="T198" s="3">
        <v>0</v>
      </c>
      <c r="U198" s="3">
        <v>0</v>
      </c>
      <c r="V198" s="3"/>
      <c r="W198" s="3">
        <v>0</v>
      </c>
      <c r="X198" s="3">
        <v>0</v>
      </c>
      <c r="Y198" s="3">
        <v>0</v>
      </c>
      <c r="Z198" s="3"/>
      <c r="AA198" s="3">
        <v>0</v>
      </c>
      <c r="AB198">
        <v>0</v>
      </c>
      <c r="AC198">
        <v>0</v>
      </c>
    </row>
    <row r="199" spans="1:29">
      <c r="A199" s="2">
        <v>42461</v>
      </c>
      <c r="C199" s="3">
        <v>0</v>
      </c>
      <c r="D199" s="3">
        <v>0</v>
      </c>
      <c r="E199" s="3">
        <v>0</v>
      </c>
      <c r="F199" s="3"/>
      <c r="G199" s="3">
        <v>0</v>
      </c>
      <c r="H199" s="3">
        <v>0</v>
      </c>
      <c r="I199" s="3">
        <v>0</v>
      </c>
      <c r="J199" s="3"/>
      <c r="K199" s="3">
        <v>0</v>
      </c>
      <c r="L199" s="3">
        <v>0</v>
      </c>
      <c r="M199" s="3">
        <v>0</v>
      </c>
      <c r="N199" s="3"/>
      <c r="O199" s="3">
        <v>0</v>
      </c>
      <c r="P199" s="3">
        <v>0</v>
      </c>
      <c r="Q199" s="3">
        <v>0</v>
      </c>
      <c r="R199" s="3"/>
      <c r="S199" s="3">
        <v>0</v>
      </c>
      <c r="T199" s="3">
        <v>0</v>
      </c>
      <c r="U199" s="3">
        <v>0</v>
      </c>
      <c r="V199" s="3"/>
      <c r="W199" s="3">
        <v>0</v>
      </c>
      <c r="X199" s="3">
        <v>0</v>
      </c>
      <c r="Y199" s="3">
        <v>0</v>
      </c>
      <c r="Z199" s="3"/>
      <c r="AA199" s="3">
        <v>0</v>
      </c>
      <c r="AB199">
        <v>0</v>
      </c>
      <c r="AC199">
        <v>0</v>
      </c>
    </row>
    <row r="200" spans="1:29">
      <c r="A200" s="2">
        <v>42491</v>
      </c>
      <c r="C200" s="3">
        <v>0</v>
      </c>
      <c r="D200" s="3">
        <v>0</v>
      </c>
      <c r="E200" s="3">
        <v>0</v>
      </c>
      <c r="F200" s="3"/>
      <c r="G200" s="3">
        <v>0</v>
      </c>
      <c r="H200" s="3">
        <v>0</v>
      </c>
      <c r="I200" s="3">
        <v>0</v>
      </c>
      <c r="J200" s="3"/>
      <c r="K200" s="3">
        <v>0</v>
      </c>
      <c r="L200" s="3">
        <v>0</v>
      </c>
      <c r="M200" s="3">
        <v>0</v>
      </c>
      <c r="N200" s="3"/>
      <c r="O200" s="3">
        <v>0</v>
      </c>
      <c r="P200" s="3">
        <v>0</v>
      </c>
      <c r="Q200" s="3">
        <v>0</v>
      </c>
      <c r="R200" s="3"/>
      <c r="S200" s="3">
        <v>0</v>
      </c>
      <c r="T200" s="3">
        <v>0</v>
      </c>
      <c r="U200" s="3">
        <v>0</v>
      </c>
      <c r="V200" s="3"/>
      <c r="W200" s="3">
        <v>0</v>
      </c>
      <c r="X200" s="3">
        <v>0</v>
      </c>
      <c r="Y200" s="3">
        <v>0</v>
      </c>
      <c r="Z200" s="3"/>
      <c r="AA200" s="3">
        <v>0</v>
      </c>
      <c r="AB200">
        <v>0</v>
      </c>
      <c r="AC200">
        <v>0</v>
      </c>
    </row>
    <row r="201" spans="1:29">
      <c r="A201" s="2">
        <v>42522</v>
      </c>
      <c r="C201" s="3">
        <v>0</v>
      </c>
      <c r="D201" s="3">
        <v>0</v>
      </c>
      <c r="E201" s="3">
        <v>0</v>
      </c>
      <c r="F201" s="3"/>
      <c r="G201" s="3">
        <v>0</v>
      </c>
      <c r="H201" s="3">
        <v>0</v>
      </c>
      <c r="I201" s="3">
        <v>0</v>
      </c>
      <c r="J201" s="3"/>
      <c r="K201" s="3">
        <v>0</v>
      </c>
      <c r="L201" s="3">
        <v>0</v>
      </c>
      <c r="M201" s="3">
        <v>0</v>
      </c>
      <c r="N201" s="3"/>
      <c r="O201" s="3">
        <v>0</v>
      </c>
      <c r="P201" s="3">
        <v>0</v>
      </c>
      <c r="Q201" s="3">
        <v>0</v>
      </c>
      <c r="R201" s="3"/>
      <c r="S201" s="3">
        <v>0</v>
      </c>
      <c r="T201" s="3">
        <v>0</v>
      </c>
      <c r="U201" s="3">
        <v>0</v>
      </c>
      <c r="V201" s="3"/>
      <c r="W201" s="3">
        <v>0</v>
      </c>
      <c r="X201" s="3">
        <v>0</v>
      </c>
      <c r="Y201" s="3">
        <v>0</v>
      </c>
      <c r="Z201" s="3"/>
      <c r="AA201" s="3">
        <v>0</v>
      </c>
      <c r="AB201">
        <v>0</v>
      </c>
      <c r="AC201">
        <v>0</v>
      </c>
    </row>
    <row r="202" spans="1:29">
      <c r="A202" s="2">
        <v>42552</v>
      </c>
      <c r="C202" s="3">
        <v>0</v>
      </c>
      <c r="D202" s="3">
        <v>0</v>
      </c>
      <c r="E202" s="3">
        <v>0</v>
      </c>
      <c r="F202" s="3"/>
      <c r="G202" s="3">
        <v>0</v>
      </c>
      <c r="H202" s="3">
        <v>0</v>
      </c>
      <c r="I202" s="3">
        <v>0</v>
      </c>
      <c r="J202" s="3"/>
      <c r="K202" s="3">
        <v>0</v>
      </c>
      <c r="L202" s="3">
        <v>0</v>
      </c>
      <c r="M202" s="3">
        <v>0</v>
      </c>
      <c r="N202" s="3"/>
      <c r="O202" s="3">
        <v>0</v>
      </c>
      <c r="P202" s="3">
        <v>0</v>
      </c>
      <c r="Q202" s="3">
        <v>0</v>
      </c>
      <c r="R202" s="3"/>
      <c r="S202" s="3">
        <v>0</v>
      </c>
      <c r="T202" s="3">
        <v>0</v>
      </c>
      <c r="U202" s="3">
        <v>0</v>
      </c>
      <c r="V202" s="3"/>
      <c r="W202" s="3">
        <v>0</v>
      </c>
      <c r="X202" s="3">
        <v>0</v>
      </c>
      <c r="Y202" s="3">
        <v>0</v>
      </c>
      <c r="Z202" s="3"/>
      <c r="AA202" s="3">
        <v>0</v>
      </c>
      <c r="AB202">
        <v>0</v>
      </c>
      <c r="AC202">
        <v>0</v>
      </c>
    </row>
    <row r="203" spans="1:29">
      <c r="A203" s="2">
        <v>42583</v>
      </c>
      <c r="C203" s="3">
        <v>0</v>
      </c>
      <c r="D203" s="3">
        <v>0</v>
      </c>
      <c r="E203" s="3">
        <v>0</v>
      </c>
      <c r="F203" s="3"/>
      <c r="G203" s="3">
        <v>0</v>
      </c>
      <c r="H203" s="3">
        <v>0</v>
      </c>
      <c r="I203" s="3">
        <v>0</v>
      </c>
      <c r="J203" s="3"/>
      <c r="K203" s="3">
        <v>0</v>
      </c>
      <c r="L203" s="3">
        <v>0</v>
      </c>
      <c r="M203" s="3">
        <v>0</v>
      </c>
      <c r="N203" s="3"/>
      <c r="O203" s="3">
        <v>0</v>
      </c>
      <c r="P203" s="3">
        <v>0</v>
      </c>
      <c r="Q203" s="3">
        <v>0</v>
      </c>
      <c r="R203" s="3"/>
      <c r="S203" s="3">
        <v>0</v>
      </c>
      <c r="T203" s="3">
        <v>0</v>
      </c>
      <c r="U203" s="3">
        <v>0</v>
      </c>
      <c r="V203" s="3"/>
      <c r="W203" s="3">
        <v>0</v>
      </c>
      <c r="X203" s="3">
        <v>0</v>
      </c>
      <c r="Y203" s="3">
        <v>0</v>
      </c>
      <c r="Z203" s="3"/>
      <c r="AA203" s="3">
        <v>0</v>
      </c>
      <c r="AB203">
        <v>0</v>
      </c>
      <c r="AC203">
        <v>0</v>
      </c>
    </row>
    <row r="204" spans="1:29">
      <c r="A204" s="2">
        <v>42614</v>
      </c>
      <c r="C204" s="3">
        <v>0</v>
      </c>
      <c r="D204" s="3">
        <v>0</v>
      </c>
      <c r="E204" s="3">
        <v>0</v>
      </c>
      <c r="F204" s="3"/>
      <c r="G204" s="3">
        <v>0</v>
      </c>
      <c r="H204" s="3">
        <v>0</v>
      </c>
      <c r="I204" s="3">
        <v>0</v>
      </c>
      <c r="J204" s="3"/>
      <c r="K204" s="3">
        <v>0</v>
      </c>
      <c r="L204" s="3">
        <v>0</v>
      </c>
      <c r="M204" s="3">
        <v>0</v>
      </c>
      <c r="N204" s="3"/>
      <c r="O204" s="3">
        <v>0</v>
      </c>
      <c r="P204" s="3">
        <v>0</v>
      </c>
      <c r="Q204" s="3">
        <v>0</v>
      </c>
      <c r="R204" s="3"/>
      <c r="S204" s="3">
        <v>0</v>
      </c>
      <c r="T204" s="3">
        <v>0</v>
      </c>
      <c r="U204" s="3">
        <v>0</v>
      </c>
      <c r="V204" s="3"/>
      <c r="W204" s="3">
        <v>0</v>
      </c>
      <c r="X204" s="3">
        <v>0</v>
      </c>
      <c r="Y204" s="3">
        <v>0</v>
      </c>
      <c r="Z204" s="3"/>
      <c r="AA204" s="3">
        <v>0</v>
      </c>
      <c r="AB204">
        <v>0</v>
      </c>
      <c r="AC204">
        <v>0</v>
      </c>
    </row>
    <row r="205" spans="1:29">
      <c r="A205" s="2">
        <v>42644</v>
      </c>
      <c r="C205" s="3">
        <v>0</v>
      </c>
      <c r="D205" s="3">
        <v>0</v>
      </c>
      <c r="E205" s="3">
        <v>0</v>
      </c>
      <c r="F205" s="3"/>
      <c r="G205" s="3">
        <v>0</v>
      </c>
      <c r="H205" s="3">
        <v>0</v>
      </c>
      <c r="I205" s="3">
        <v>0</v>
      </c>
      <c r="J205" s="3"/>
      <c r="K205" s="3">
        <v>0</v>
      </c>
      <c r="L205" s="3">
        <v>0</v>
      </c>
      <c r="M205" s="3">
        <v>0</v>
      </c>
      <c r="N205" s="3"/>
      <c r="O205" s="3">
        <v>0</v>
      </c>
      <c r="P205" s="3">
        <v>0</v>
      </c>
      <c r="Q205" s="3">
        <v>0</v>
      </c>
      <c r="R205" s="3"/>
      <c r="S205" s="3">
        <v>0</v>
      </c>
      <c r="T205" s="3">
        <v>0</v>
      </c>
      <c r="U205" s="3">
        <v>0</v>
      </c>
      <c r="V205" s="3"/>
      <c r="W205" s="3">
        <v>0</v>
      </c>
      <c r="X205" s="3">
        <v>0</v>
      </c>
      <c r="Y205" s="3">
        <v>0</v>
      </c>
      <c r="Z205" s="3"/>
      <c r="AA205" s="3">
        <v>0</v>
      </c>
      <c r="AB205">
        <v>0</v>
      </c>
      <c r="AC205">
        <v>0</v>
      </c>
    </row>
    <row r="206" spans="1:29">
      <c r="A206" s="2">
        <v>42675</v>
      </c>
      <c r="C206" s="3">
        <v>0</v>
      </c>
      <c r="D206" s="3">
        <v>0</v>
      </c>
      <c r="E206" s="3">
        <v>0</v>
      </c>
      <c r="F206" s="3"/>
      <c r="G206" s="3">
        <v>0</v>
      </c>
      <c r="H206" s="3">
        <v>0</v>
      </c>
      <c r="I206" s="3">
        <v>0</v>
      </c>
      <c r="J206" s="3"/>
      <c r="K206" s="3">
        <v>0</v>
      </c>
      <c r="L206" s="3">
        <v>0</v>
      </c>
      <c r="M206" s="3">
        <v>0</v>
      </c>
      <c r="N206" s="3"/>
      <c r="O206" s="3">
        <v>0</v>
      </c>
      <c r="P206" s="3">
        <v>0</v>
      </c>
      <c r="Q206" s="3">
        <v>0</v>
      </c>
      <c r="R206" s="3"/>
      <c r="S206" s="3">
        <v>0</v>
      </c>
      <c r="T206" s="3">
        <v>0</v>
      </c>
      <c r="U206" s="3">
        <v>0</v>
      </c>
      <c r="V206" s="3"/>
      <c r="W206" s="3">
        <v>0</v>
      </c>
      <c r="X206" s="3">
        <v>0</v>
      </c>
      <c r="Y206" s="3">
        <v>0</v>
      </c>
      <c r="Z206" s="3"/>
      <c r="AA206" s="3">
        <v>0</v>
      </c>
      <c r="AB206">
        <v>0</v>
      </c>
      <c r="AC206">
        <v>0</v>
      </c>
    </row>
    <row r="207" spans="1:29">
      <c r="A207" s="2">
        <v>42705</v>
      </c>
      <c r="C207" s="3">
        <v>0</v>
      </c>
      <c r="D207" s="3">
        <v>0</v>
      </c>
      <c r="E207" s="3">
        <v>0</v>
      </c>
      <c r="F207" s="3"/>
      <c r="G207" s="3">
        <v>0</v>
      </c>
      <c r="H207" s="3">
        <v>0</v>
      </c>
      <c r="I207" s="3">
        <v>0</v>
      </c>
      <c r="J207" s="3"/>
      <c r="K207" s="3">
        <v>0</v>
      </c>
      <c r="L207" s="3">
        <v>0</v>
      </c>
      <c r="M207" s="3">
        <v>0</v>
      </c>
      <c r="N207" s="3"/>
      <c r="O207" s="3">
        <v>0</v>
      </c>
      <c r="P207" s="3">
        <v>0</v>
      </c>
      <c r="Q207" s="3">
        <v>0</v>
      </c>
      <c r="R207" s="3"/>
      <c r="S207" s="3">
        <v>0</v>
      </c>
      <c r="T207" s="3">
        <v>0</v>
      </c>
      <c r="U207" s="3">
        <v>0</v>
      </c>
      <c r="V207" s="3"/>
      <c r="W207" s="3">
        <v>0</v>
      </c>
      <c r="X207" s="3">
        <v>0</v>
      </c>
      <c r="Y207" s="3">
        <v>0</v>
      </c>
      <c r="Z207" s="3"/>
      <c r="AA207" s="3">
        <v>0</v>
      </c>
      <c r="AB207">
        <v>0</v>
      </c>
      <c r="AC207">
        <v>0</v>
      </c>
    </row>
    <row r="208" spans="1:29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3:27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3:27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3:27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3:27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3:27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3:27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3:27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3:27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3:27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3:27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3:27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3:27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3:27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3:27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3:27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3:27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3:27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3:27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3:27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3:27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3:27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3:27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3:27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3:27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3:27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3:27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3:27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3:27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3:27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3:27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3:27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3:27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3:27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workbookViewId="0"/>
  </sheetViews>
  <sheetFormatPr defaultRowHeight="12.75"/>
  <cols>
    <col min="1" max="1" width="16.85546875" style="5" customWidth="1"/>
    <col min="2" max="2" width="16" bestFit="1" customWidth="1"/>
    <col min="3" max="3" width="7.28515625" customWidth="1"/>
    <col min="4" max="4" width="15" bestFit="1" customWidth="1"/>
    <col min="5" max="5" width="6" customWidth="1"/>
    <col min="6" max="6" width="15" bestFit="1" customWidth="1"/>
    <col min="7" max="7" width="6.28515625" customWidth="1"/>
    <col min="8" max="8" width="14" bestFit="1" customWidth="1"/>
    <col min="9" max="9" width="5.5703125" customWidth="1"/>
    <col min="10" max="10" width="15" bestFit="1" customWidth="1"/>
    <col min="11" max="11" width="5.85546875" customWidth="1"/>
    <col min="12" max="12" width="13.85546875" bestFit="1" customWidth="1"/>
    <col min="13" max="13" width="6" customWidth="1"/>
    <col min="14" max="14" width="15" bestFit="1" customWidth="1"/>
  </cols>
  <sheetData>
    <row r="1" spans="1:14">
      <c r="B1" s="8" t="s">
        <v>0</v>
      </c>
      <c r="C1" s="8"/>
      <c r="D1" s="8" t="s">
        <v>3</v>
      </c>
      <c r="E1" s="8"/>
      <c r="F1" s="8" t="s">
        <v>4</v>
      </c>
      <c r="G1" s="8"/>
      <c r="H1" s="8" t="s">
        <v>1</v>
      </c>
      <c r="I1" s="8"/>
      <c r="J1" s="8" t="s">
        <v>2</v>
      </c>
      <c r="K1" s="8"/>
      <c r="L1" s="8" t="s">
        <v>5</v>
      </c>
      <c r="M1" s="8"/>
      <c r="N1" s="8" t="s">
        <v>6</v>
      </c>
    </row>
    <row r="2" spans="1:14">
      <c r="B2" s="9">
        <v>160696929.45400581</v>
      </c>
      <c r="C2" s="9"/>
      <c r="D2" s="9">
        <v>96790208.919224009</v>
      </c>
      <c r="E2" s="9"/>
      <c r="F2" s="9">
        <v>18365466.878902588</v>
      </c>
      <c r="G2" s="9"/>
      <c r="H2" s="9">
        <v>4201611.7173700342</v>
      </c>
      <c r="I2" s="9"/>
      <c r="J2" s="9">
        <v>13526369.393817399</v>
      </c>
      <c r="K2" s="9"/>
      <c r="L2" s="9">
        <v>14237979.751415353</v>
      </c>
      <c r="M2" s="9"/>
      <c r="N2" s="9">
        <v>13575292.793276289</v>
      </c>
    </row>
    <row r="3" spans="1:14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8" customFormat="1">
      <c r="A4" s="8" t="s">
        <v>7</v>
      </c>
      <c r="B4" s="8" t="s">
        <v>8</v>
      </c>
      <c r="D4" s="8" t="s">
        <v>8</v>
      </c>
      <c r="F4" s="8" t="s">
        <v>8</v>
      </c>
      <c r="H4" s="8" t="s">
        <v>8</v>
      </c>
      <c r="J4" s="8" t="s">
        <v>8</v>
      </c>
      <c r="L4" s="8" t="s">
        <v>8</v>
      </c>
      <c r="N4" s="8" t="s">
        <v>8</v>
      </c>
    </row>
    <row r="6" spans="1:14">
      <c r="A6" s="6">
        <v>37347</v>
      </c>
      <c r="B6" s="7">
        <v>11965460.422074683</v>
      </c>
      <c r="C6" s="7"/>
      <c r="D6" s="7">
        <v>5774643.2294335421</v>
      </c>
      <c r="E6" s="7"/>
      <c r="F6" s="7">
        <v>621013.47258694959</v>
      </c>
      <c r="G6" s="7"/>
      <c r="H6" s="7">
        <v>254735.70965880083</v>
      </c>
      <c r="I6" s="7"/>
      <c r="J6" s="7">
        <v>2143055.2988024652</v>
      </c>
      <c r="K6" s="7"/>
      <c r="L6" s="7">
        <v>1295760.6649755649</v>
      </c>
      <c r="M6" s="7"/>
      <c r="N6" s="7">
        <v>1876252.0466173599</v>
      </c>
    </row>
    <row r="7" spans="1:14">
      <c r="A7" s="6">
        <v>37377</v>
      </c>
      <c r="B7" s="7">
        <v>9893838.4477797039</v>
      </c>
      <c r="C7" s="7"/>
      <c r="D7" s="7">
        <v>5406056.1430364512</v>
      </c>
      <c r="E7" s="7"/>
      <c r="F7" s="7">
        <v>483969.01951827074</v>
      </c>
      <c r="G7" s="7"/>
      <c r="H7" s="7">
        <v>158254.67767857003</v>
      </c>
      <c r="I7" s="7"/>
      <c r="J7" s="7">
        <v>1520241.3552209502</v>
      </c>
      <c r="K7" s="7"/>
      <c r="L7" s="7">
        <v>788006.22124344169</v>
      </c>
      <c r="M7" s="7"/>
      <c r="N7" s="7">
        <v>1537311.0310820187</v>
      </c>
    </row>
    <row r="8" spans="1:14">
      <c r="A8" s="6">
        <v>37408</v>
      </c>
      <c r="B8" s="7">
        <v>8285515.9342451561</v>
      </c>
      <c r="C8" s="7"/>
      <c r="D8" s="7">
        <v>5008307.6762879957</v>
      </c>
      <c r="E8" s="7"/>
      <c r="F8" s="7">
        <v>462000.86424301733</v>
      </c>
      <c r="G8" s="7"/>
      <c r="H8" s="7">
        <v>121979.85649859204</v>
      </c>
      <c r="I8" s="7"/>
      <c r="J8" s="7">
        <v>874440.22688601853</v>
      </c>
      <c r="K8" s="7"/>
      <c r="L8" s="7">
        <v>427459.09619520302</v>
      </c>
      <c r="M8" s="7"/>
      <c r="N8" s="7">
        <v>1391328.214134329</v>
      </c>
    </row>
    <row r="9" spans="1:14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6" t="s">
        <v>12</v>
      </c>
      <c r="B10" s="7">
        <f>SUM(B6:B9)</f>
        <v>30144814.804099545</v>
      </c>
      <c r="C10" s="7"/>
      <c r="D10" s="7">
        <f>SUM(D6:D9)</f>
        <v>16189007.048757989</v>
      </c>
      <c r="E10" s="7"/>
      <c r="F10" s="7">
        <f>SUM(F6:F9)</f>
        <v>1566983.3563482377</v>
      </c>
      <c r="G10" s="7"/>
      <c r="H10" s="7">
        <f>SUM(H6:H9)</f>
        <v>534970.24383596296</v>
      </c>
      <c r="I10" s="7"/>
      <c r="J10" s="7">
        <f>SUM(J6:J9)</f>
        <v>4537736.8809094336</v>
      </c>
      <c r="K10" s="7"/>
      <c r="L10" s="7">
        <f>SUM(L6:L9)</f>
        <v>2511225.9824142093</v>
      </c>
      <c r="M10" s="7"/>
      <c r="N10" s="7">
        <f>SUM(N6:N9)</f>
        <v>4804891.2918337081</v>
      </c>
    </row>
    <row r="11" spans="1:14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6">
        <v>37438</v>
      </c>
      <c r="B12" s="7">
        <v>7079411.0542025333</v>
      </c>
      <c r="C12" s="7"/>
      <c r="D12" s="7">
        <v>4361291.2967658294</v>
      </c>
      <c r="E12" s="7"/>
      <c r="F12" s="7">
        <v>578488.17352687998</v>
      </c>
      <c r="G12" s="7"/>
      <c r="H12" s="7">
        <v>106843.75975776371</v>
      </c>
      <c r="I12" s="7"/>
      <c r="J12" s="7">
        <v>673172.99869144324</v>
      </c>
      <c r="K12" s="7"/>
      <c r="L12" s="7">
        <v>278074.92745976103</v>
      </c>
      <c r="M12" s="7"/>
      <c r="N12" s="7">
        <v>1081539.8980008559</v>
      </c>
    </row>
    <row r="13" spans="1:14">
      <c r="A13" s="6">
        <v>37469</v>
      </c>
      <c r="B13" s="7">
        <v>6817973.7504166048</v>
      </c>
      <c r="C13" s="7"/>
      <c r="D13" s="7">
        <v>4202399.7526712138</v>
      </c>
      <c r="E13" s="7"/>
      <c r="F13" s="7">
        <v>504404.77401686111</v>
      </c>
      <c r="G13" s="7"/>
      <c r="H13" s="7">
        <v>110289.66187866635</v>
      </c>
      <c r="I13" s="7"/>
      <c r="J13" s="7">
        <v>639143.21751294425</v>
      </c>
      <c r="K13" s="7"/>
      <c r="L13" s="7">
        <v>280699.73472433625</v>
      </c>
      <c r="M13" s="7"/>
      <c r="N13" s="7">
        <v>1081036.6096125827</v>
      </c>
    </row>
    <row r="14" spans="1:14">
      <c r="A14" s="6">
        <v>37500</v>
      </c>
      <c r="B14" s="7">
        <v>6497951.1237051962</v>
      </c>
      <c r="C14" s="7"/>
      <c r="D14" s="7">
        <v>3832006.194250124</v>
      </c>
      <c r="E14" s="7"/>
      <c r="F14" s="7">
        <v>455888.38549388893</v>
      </c>
      <c r="G14" s="7"/>
      <c r="H14" s="7">
        <v>123050.93177120181</v>
      </c>
      <c r="I14" s="7"/>
      <c r="J14" s="7">
        <v>642346.14355852664</v>
      </c>
      <c r="K14" s="7"/>
      <c r="L14" s="7">
        <v>359299.39990162366</v>
      </c>
      <c r="M14" s="7"/>
      <c r="N14" s="7">
        <v>1085360.0687298316</v>
      </c>
    </row>
    <row r="15" spans="1:1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6" t="s">
        <v>13</v>
      </c>
      <c r="B16" s="7">
        <f>SUM(B12:B15)</f>
        <v>20395335.928324334</v>
      </c>
      <c r="C16" s="7"/>
      <c r="D16" s="7">
        <f>SUM(D12:D15)</f>
        <v>12395697.243687166</v>
      </c>
      <c r="E16" s="7"/>
      <c r="F16" s="7">
        <f>SUM(F12:F15)</f>
        <v>1538781.3330376302</v>
      </c>
      <c r="G16" s="7"/>
      <c r="H16" s="7">
        <f>SUM(H12:H15)</f>
        <v>340184.35340763186</v>
      </c>
      <c r="I16" s="7"/>
      <c r="J16" s="7">
        <f>SUM(J12:J15)</f>
        <v>1954662.3597629142</v>
      </c>
      <c r="K16" s="7"/>
      <c r="L16" s="7">
        <f>SUM(L12:L15)</f>
        <v>918074.06208572094</v>
      </c>
      <c r="M16" s="7"/>
      <c r="N16" s="7">
        <f>SUM(N12:N15)</f>
        <v>3247936.57634327</v>
      </c>
    </row>
    <row r="17" spans="1:14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6">
        <v>37530</v>
      </c>
      <c r="B18" s="7">
        <v>7153142.8729075529</v>
      </c>
      <c r="C18" s="7"/>
      <c r="D18" s="7">
        <v>4101185.8167132549</v>
      </c>
      <c r="E18" s="7"/>
      <c r="F18" s="7">
        <v>577081.31113962072</v>
      </c>
      <c r="G18" s="7"/>
      <c r="H18" s="7">
        <v>170395.60479728651</v>
      </c>
      <c r="I18" s="7"/>
      <c r="J18" s="7">
        <v>726408.35518662143</v>
      </c>
      <c r="K18" s="7"/>
      <c r="L18" s="7">
        <v>585680.64178554481</v>
      </c>
      <c r="M18" s="7"/>
      <c r="N18" s="7">
        <v>992391.14328522456</v>
      </c>
    </row>
    <row r="19" spans="1:14">
      <c r="A19" s="6">
        <v>37561</v>
      </c>
      <c r="B19" s="7">
        <v>6666688.2172239507</v>
      </c>
      <c r="C19" s="7"/>
      <c r="D19" s="7">
        <v>3789806.7590867416</v>
      </c>
      <c r="E19" s="7"/>
      <c r="F19" s="7">
        <v>540913.58378935885</v>
      </c>
      <c r="G19" s="7"/>
      <c r="H19" s="7">
        <v>204767.52664964731</v>
      </c>
      <c r="I19" s="7"/>
      <c r="J19" s="7">
        <v>612615.97460947186</v>
      </c>
      <c r="K19" s="7"/>
      <c r="L19" s="7">
        <v>651317.62552607304</v>
      </c>
      <c r="M19" s="7"/>
      <c r="N19" s="7">
        <v>867266.74756265827</v>
      </c>
    </row>
    <row r="20" spans="1:14">
      <c r="A20" s="6">
        <v>37591</v>
      </c>
      <c r="B20" s="7">
        <v>6254153.0638900986</v>
      </c>
      <c r="C20" s="7"/>
      <c r="D20" s="7">
        <v>3647722.2493332988</v>
      </c>
      <c r="E20" s="7"/>
      <c r="F20" s="7">
        <v>497716.9592710312</v>
      </c>
      <c r="G20" s="7"/>
      <c r="H20" s="7">
        <v>233440.52525218768</v>
      </c>
      <c r="I20" s="7"/>
      <c r="J20" s="7">
        <v>498798.4308746247</v>
      </c>
      <c r="K20" s="7"/>
      <c r="L20" s="7">
        <v>635090.06657239073</v>
      </c>
      <c r="M20" s="7"/>
      <c r="N20" s="7">
        <v>741384.8325865661</v>
      </c>
    </row>
    <row r="21" spans="1:14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6" t="s">
        <v>14</v>
      </c>
      <c r="B22" s="7">
        <f>SUM(B18:B21)</f>
        <v>20073984.154021602</v>
      </c>
      <c r="C22" s="7"/>
      <c r="D22" s="7">
        <f>SUM(D18:D21)</f>
        <v>11538714.825133294</v>
      </c>
      <c r="E22" s="7"/>
      <c r="F22" s="7">
        <f>SUM(F18:F21)</f>
        <v>1615711.8542000109</v>
      </c>
      <c r="G22" s="7"/>
      <c r="H22" s="7">
        <f>SUM(H18:H21)</f>
        <v>608603.65669912146</v>
      </c>
      <c r="I22" s="7"/>
      <c r="J22" s="7">
        <f>SUM(J18:J21)</f>
        <v>1837822.760670718</v>
      </c>
      <c r="K22" s="7"/>
      <c r="L22" s="7">
        <f>SUM(L18:L21)</f>
        <v>1872088.3338840085</v>
      </c>
      <c r="M22" s="7"/>
      <c r="N22" s="7">
        <f>SUM(N18:N21)</f>
        <v>2601042.7234344487</v>
      </c>
    </row>
    <row r="23" spans="1:1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6">
        <v>37622</v>
      </c>
      <c r="B24" s="7">
        <v>5572123.7916023517</v>
      </c>
      <c r="C24" s="7"/>
      <c r="D24" s="7">
        <v>3424197.3132022354</v>
      </c>
      <c r="E24" s="7"/>
      <c r="F24" s="7">
        <v>476666.25596320682</v>
      </c>
      <c r="G24" s="7"/>
      <c r="H24" s="7">
        <v>220423.06661408028</v>
      </c>
      <c r="I24" s="7"/>
      <c r="J24" s="7">
        <v>417815.17667566694</v>
      </c>
      <c r="K24" s="7"/>
      <c r="L24" s="7">
        <v>701502.37070045306</v>
      </c>
      <c r="M24" s="7"/>
      <c r="N24" s="7">
        <v>331519.60844670911</v>
      </c>
    </row>
    <row r="25" spans="1:14">
      <c r="A25" s="6">
        <v>37653</v>
      </c>
      <c r="B25" s="7">
        <v>5491511.1476406865</v>
      </c>
      <c r="C25" s="7"/>
      <c r="D25" s="7">
        <v>3441880.9350751624</v>
      </c>
      <c r="E25" s="7"/>
      <c r="F25" s="7">
        <v>454496.87371939549</v>
      </c>
      <c r="G25" s="7"/>
      <c r="H25" s="7">
        <v>186640.69124351017</v>
      </c>
      <c r="I25" s="7"/>
      <c r="J25" s="7">
        <v>403949.91850412422</v>
      </c>
      <c r="K25" s="7"/>
      <c r="L25" s="7">
        <v>671893.64388695953</v>
      </c>
      <c r="M25" s="7"/>
      <c r="N25" s="7">
        <v>332649.08521153498</v>
      </c>
    </row>
    <row r="26" spans="1:14">
      <c r="A26" s="6">
        <v>37681</v>
      </c>
      <c r="B26" s="7">
        <v>5561939.4523882568</v>
      </c>
      <c r="C26" s="7"/>
      <c r="D26" s="7">
        <v>3669010.1226626728</v>
      </c>
      <c r="E26" s="7"/>
      <c r="F26" s="7">
        <v>474114.21836977859</v>
      </c>
      <c r="G26" s="7"/>
      <c r="H26" s="7">
        <v>171392.86463175327</v>
      </c>
      <c r="I26" s="7"/>
      <c r="J26" s="7">
        <v>461235.92557961046</v>
      </c>
      <c r="K26" s="7"/>
      <c r="L26" s="7">
        <v>620258.95797328709</v>
      </c>
      <c r="M26" s="7"/>
      <c r="N26" s="7">
        <v>165927.36317115495</v>
      </c>
    </row>
    <row r="27" spans="1:14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6" t="s">
        <v>15</v>
      </c>
      <c r="B28" s="7">
        <f>SUM(B24:B27)</f>
        <v>16625574.391631294</v>
      </c>
      <c r="C28" s="7"/>
      <c r="D28" s="7">
        <f>SUM(D24:D27)</f>
        <v>10535088.370940071</v>
      </c>
      <c r="E28" s="7"/>
      <c r="F28" s="7">
        <f>SUM(F24:F27)</f>
        <v>1405277.3480523811</v>
      </c>
      <c r="G28" s="7"/>
      <c r="H28" s="7">
        <f>SUM(H24:H27)</f>
        <v>578456.62248934375</v>
      </c>
      <c r="I28" s="7"/>
      <c r="J28" s="7">
        <f>SUM(J24:J27)</f>
        <v>1283001.0207594016</v>
      </c>
      <c r="K28" s="7"/>
      <c r="L28" s="7">
        <f>SUM(L24:L27)</f>
        <v>1993654.9725606996</v>
      </c>
      <c r="M28" s="7"/>
      <c r="N28" s="7">
        <f>SUM(N24:N27)</f>
        <v>830096.05682939908</v>
      </c>
    </row>
    <row r="29" spans="1:14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6">
        <v>37712</v>
      </c>
      <c r="B30" s="7">
        <v>4678528.5057564322</v>
      </c>
      <c r="C30" s="7"/>
      <c r="D30" s="7">
        <v>3231696.2045856626</v>
      </c>
      <c r="E30" s="7"/>
      <c r="F30" s="7">
        <v>422969.26777272846</v>
      </c>
      <c r="G30" s="7"/>
      <c r="H30" s="7">
        <v>143436.01573456495</v>
      </c>
      <c r="I30" s="7"/>
      <c r="J30" s="7">
        <v>451445.07665804576</v>
      </c>
      <c r="K30" s="7"/>
      <c r="L30" s="7">
        <v>381486.99793605093</v>
      </c>
      <c r="M30" s="7"/>
      <c r="N30" s="7">
        <v>47494.943069378402</v>
      </c>
    </row>
    <row r="31" spans="1:14">
      <c r="A31" s="6">
        <v>37742</v>
      </c>
      <c r="B31" s="7">
        <v>3851226.6133024474</v>
      </c>
      <c r="C31" s="7"/>
      <c r="D31" s="7">
        <v>2789310.0761930798</v>
      </c>
      <c r="E31" s="7"/>
      <c r="F31" s="7">
        <v>380853.65711071348</v>
      </c>
      <c r="G31" s="7"/>
      <c r="H31" s="7">
        <v>92538.965845141371</v>
      </c>
      <c r="I31" s="7"/>
      <c r="J31" s="7">
        <v>333559.04432035086</v>
      </c>
      <c r="K31" s="7"/>
      <c r="L31" s="7">
        <v>231773.27721301402</v>
      </c>
      <c r="M31" s="7"/>
      <c r="N31" s="7">
        <v>23191.592620148047</v>
      </c>
    </row>
    <row r="32" spans="1:14">
      <c r="A32" s="6">
        <v>37773</v>
      </c>
      <c r="B32" s="7">
        <v>3164813.3196697449</v>
      </c>
      <c r="C32" s="7"/>
      <c r="D32" s="7">
        <v>2471078.2096461402</v>
      </c>
      <c r="E32" s="7"/>
      <c r="F32" s="7">
        <v>303919.57697644958</v>
      </c>
      <c r="G32" s="7"/>
      <c r="H32" s="7">
        <v>76530.221884112354</v>
      </c>
      <c r="I32" s="7"/>
      <c r="J32" s="7">
        <v>227430.06760821617</v>
      </c>
      <c r="K32" s="7"/>
      <c r="L32" s="7">
        <v>76997.96532785664</v>
      </c>
      <c r="M32" s="7"/>
      <c r="N32" s="7">
        <v>8857.2782269696982</v>
      </c>
    </row>
    <row r="33" spans="1:14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6" t="s">
        <v>16</v>
      </c>
      <c r="B34" s="7">
        <f>SUM(B30:B33)</f>
        <v>11694568.438728623</v>
      </c>
      <c r="C34" s="7"/>
      <c r="D34" s="7">
        <f>SUM(D30:D33)</f>
        <v>8492084.4904248826</v>
      </c>
      <c r="E34" s="7"/>
      <c r="F34" s="7">
        <f>SUM(F30:F33)</f>
        <v>1107742.5018598917</v>
      </c>
      <c r="G34" s="7"/>
      <c r="H34" s="7">
        <f>SUM(H30:H33)</f>
        <v>312505.20346381865</v>
      </c>
      <c r="I34" s="7"/>
      <c r="J34" s="7">
        <f>SUM(J30:J33)</f>
        <v>1012434.1885866128</v>
      </c>
      <c r="K34" s="7"/>
      <c r="L34" s="7">
        <f>SUM(L30:L33)</f>
        <v>690258.24047692155</v>
      </c>
      <c r="M34" s="7"/>
      <c r="N34" s="7">
        <f>SUM(N30:N33)</f>
        <v>79543.813916496147</v>
      </c>
    </row>
    <row r="35" spans="1:1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6">
        <v>37803</v>
      </c>
      <c r="B36" s="7">
        <v>2815733.5347599504</v>
      </c>
      <c r="C36" s="7"/>
      <c r="D36" s="7">
        <v>2209523.8902983624</v>
      </c>
      <c r="E36" s="7"/>
      <c r="F36" s="7">
        <v>275308.84802400641</v>
      </c>
      <c r="G36" s="7"/>
      <c r="H36" s="7">
        <v>66896.533073943763</v>
      </c>
      <c r="I36" s="7"/>
      <c r="J36" s="7">
        <v>189944.22615927804</v>
      </c>
      <c r="K36" s="7"/>
      <c r="L36" s="7">
        <v>67360.07663328317</v>
      </c>
      <c r="M36" s="7"/>
      <c r="N36" s="7">
        <v>6699.9605710761543</v>
      </c>
    </row>
    <row r="37" spans="1:14">
      <c r="A37" s="6">
        <v>37834</v>
      </c>
      <c r="B37" s="7">
        <v>2725331.6726060752</v>
      </c>
      <c r="C37" s="7"/>
      <c r="D37" s="7">
        <v>2154908.1208078493</v>
      </c>
      <c r="E37" s="7"/>
      <c r="F37" s="7">
        <v>265677.42831737531</v>
      </c>
      <c r="G37" s="7"/>
      <c r="H37" s="7">
        <v>71716.33170603319</v>
      </c>
      <c r="I37" s="7"/>
      <c r="J37" s="7">
        <v>166539.5725269762</v>
      </c>
      <c r="K37" s="7"/>
      <c r="L37" s="7">
        <v>64059.8741543957</v>
      </c>
      <c r="M37" s="7"/>
      <c r="N37" s="7">
        <v>2430.3450934447656</v>
      </c>
    </row>
    <row r="38" spans="1:14">
      <c r="A38" s="6">
        <v>37865</v>
      </c>
      <c r="B38" s="7">
        <v>2676258.0993076325</v>
      </c>
      <c r="C38" s="7"/>
      <c r="D38" s="7">
        <v>2009643.0627574623</v>
      </c>
      <c r="E38" s="7"/>
      <c r="F38" s="7">
        <v>265207.86580141168</v>
      </c>
      <c r="G38" s="7"/>
      <c r="H38" s="7">
        <v>76746.936098469538</v>
      </c>
      <c r="I38" s="7"/>
      <c r="J38" s="7">
        <v>184424.11110878966</v>
      </c>
      <c r="K38" s="7"/>
      <c r="L38" s="7">
        <v>134035.04629332526</v>
      </c>
      <c r="M38" s="7"/>
      <c r="N38" s="7">
        <v>6201.0772481740551</v>
      </c>
    </row>
    <row r="39" spans="1:1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6" t="s">
        <v>17</v>
      </c>
      <c r="B40" s="7">
        <f>SUM(B36:B39)</f>
        <v>8217323.3066736571</v>
      </c>
      <c r="C40" s="7"/>
      <c r="D40" s="7">
        <f>SUM(D36:D39)</f>
        <v>6374075.073863674</v>
      </c>
      <c r="E40" s="7"/>
      <c r="F40" s="7">
        <f>SUM(F36:F39)</f>
        <v>806194.1421427934</v>
      </c>
      <c r="G40" s="7"/>
      <c r="H40" s="7">
        <f>SUM(H36:H39)</f>
        <v>215359.80087844649</v>
      </c>
      <c r="I40" s="7"/>
      <c r="J40" s="7">
        <f>SUM(J36:J39)</f>
        <v>540907.90979504387</v>
      </c>
      <c r="K40" s="7"/>
      <c r="L40" s="7">
        <f>SUM(L36:L39)</f>
        <v>265454.99708100414</v>
      </c>
      <c r="M40" s="7"/>
      <c r="N40" s="7">
        <f>SUM(N36:N39)</f>
        <v>15331.382912694975</v>
      </c>
    </row>
    <row r="41" spans="1:14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>
      <c r="A42" s="6">
        <v>37895</v>
      </c>
      <c r="B42" s="7">
        <v>3017782.5930388137</v>
      </c>
      <c r="C42" s="7"/>
      <c r="D42" s="7">
        <v>2109267.4706937089</v>
      </c>
      <c r="E42" s="7"/>
      <c r="F42" s="7">
        <v>311541.72112292727</v>
      </c>
      <c r="G42" s="7"/>
      <c r="H42" s="7">
        <v>89570.61130386671</v>
      </c>
      <c r="I42" s="7"/>
      <c r="J42" s="7">
        <v>205665.44792942243</v>
      </c>
      <c r="K42" s="7"/>
      <c r="L42" s="7">
        <v>282689.78268674773</v>
      </c>
      <c r="M42" s="7"/>
      <c r="N42" s="7">
        <v>19047.559302140304</v>
      </c>
    </row>
    <row r="43" spans="1:14">
      <c r="A43" s="6">
        <v>37926</v>
      </c>
      <c r="B43" s="7">
        <v>3132166.2406110559</v>
      </c>
      <c r="C43" s="7"/>
      <c r="D43" s="7">
        <v>2009197.9837905208</v>
      </c>
      <c r="E43" s="7"/>
      <c r="F43" s="7">
        <v>321833.01339227951</v>
      </c>
      <c r="G43" s="7"/>
      <c r="H43" s="7">
        <v>104554.50050291323</v>
      </c>
      <c r="I43" s="7"/>
      <c r="J43" s="7">
        <v>215862.26663087297</v>
      </c>
      <c r="K43" s="7"/>
      <c r="L43" s="7">
        <v>433800.84260056086</v>
      </c>
      <c r="M43" s="7"/>
      <c r="N43" s="7">
        <v>46917.6336939088</v>
      </c>
    </row>
    <row r="44" spans="1:14">
      <c r="A44" s="6">
        <v>37956</v>
      </c>
      <c r="B44" s="7">
        <v>3152916.644856384</v>
      </c>
      <c r="C44" s="7"/>
      <c r="D44" s="7">
        <v>2060352.1325135513</v>
      </c>
      <c r="E44" s="7"/>
      <c r="F44" s="7">
        <v>321755.00046140351</v>
      </c>
      <c r="G44" s="7"/>
      <c r="H44" s="7">
        <v>119224.14980158958</v>
      </c>
      <c r="I44" s="7"/>
      <c r="J44" s="7">
        <v>139091.5544200739</v>
      </c>
      <c r="K44" s="7"/>
      <c r="L44" s="7">
        <v>428885.23995330255</v>
      </c>
      <c r="M44" s="7"/>
      <c r="N44" s="7">
        <v>83608.567706462767</v>
      </c>
    </row>
    <row r="45" spans="1:14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>
      <c r="A46" s="6" t="s">
        <v>18</v>
      </c>
      <c r="B46" s="7">
        <f>SUM(B42:B45)</f>
        <v>9302865.478506254</v>
      </c>
      <c r="C46" s="7"/>
      <c r="D46" s="7">
        <f>SUM(D42:D45)</f>
        <v>6178817.5869977809</v>
      </c>
      <c r="E46" s="7"/>
      <c r="F46" s="7">
        <f>SUM(F42:F45)</f>
        <v>955129.73497661029</v>
      </c>
      <c r="G46" s="7"/>
      <c r="H46" s="7">
        <f>SUM(H42:H45)</f>
        <v>313349.26160836953</v>
      </c>
      <c r="I46" s="7"/>
      <c r="J46" s="7">
        <f>SUM(J42:J45)</f>
        <v>560619.26898036932</v>
      </c>
      <c r="K46" s="7"/>
      <c r="L46" s="7">
        <f>SUM(L42:L45)</f>
        <v>1145375.8652406111</v>
      </c>
      <c r="M46" s="7"/>
      <c r="N46" s="7">
        <f>SUM(N42:N45)</f>
        <v>149573.76070251188</v>
      </c>
    </row>
    <row r="47" spans="1:14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>
      <c r="A48" s="10" t="s">
        <v>11</v>
      </c>
      <c r="B48" s="7">
        <f>SUM(B53:B208)</f>
        <v>44242462.952020362</v>
      </c>
      <c r="C48" s="7"/>
      <c r="D48" s="7">
        <f>SUM(D53:D208)</f>
        <v>25086724.279419202</v>
      </c>
      <c r="E48" s="7"/>
      <c r="F48" s="7">
        <f>SUM(F53:F208)</f>
        <v>9369646.6082850322</v>
      </c>
      <c r="G48" s="7"/>
      <c r="H48" s="7">
        <f>SUM(H53:H208)</f>
        <v>1298182.5749873414</v>
      </c>
      <c r="I48" s="7"/>
      <c r="J48" s="7">
        <f>SUM(J53:J208)</f>
        <v>1799185.0043529072</v>
      </c>
      <c r="K48" s="7"/>
      <c r="L48" s="7">
        <f>SUM(L53:L208)</f>
        <v>4841847.2976721805</v>
      </c>
      <c r="M48" s="7"/>
      <c r="N48" s="7">
        <f>SUM(N53:N208)</f>
        <v>1846877.1873037666</v>
      </c>
    </row>
    <row r="49" spans="1:14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6">
        <v>37987</v>
      </c>
      <c r="B53" s="7">
        <v>2937204.6681221197</v>
      </c>
      <c r="C53" s="7"/>
      <c r="D53" s="7">
        <v>1913691.8895588487</v>
      </c>
      <c r="E53" s="7"/>
      <c r="F53" s="7">
        <v>318002.01657835761</v>
      </c>
      <c r="G53" s="7"/>
      <c r="H53" s="7">
        <v>107459.1583498049</v>
      </c>
      <c r="I53" s="7"/>
      <c r="J53" s="7">
        <v>66990.658766002016</v>
      </c>
      <c r="K53" s="7"/>
      <c r="L53" s="7">
        <v>460058.19490576204</v>
      </c>
      <c r="M53" s="7"/>
      <c r="N53" s="7">
        <v>71002.749963344701</v>
      </c>
    </row>
    <row r="54" spans="1:14">
      <c r="A54" s="6">
        <v>38018</v>
      </c>
      <c r="B54" s="7">
        <v>2913732.361218336</v>
      </c>
      <c r="C54" s="7"/>
      <c r="D54" s="7">
        <v>1900986.8742088559</v>
      </c>
      <c r="E54" s="7"/>
      <c r="F54" s="7">
        <v>299264.03908255859</v>
      </c>
      <c r="G54" s="7"/>
      <c r="H54" s="7">
        <v>91992.431396989239</v>
      </c>
      <c r="I54" s="7"/>
      <c r="J54" s="7">
        <v>84197.405456220222</v>
      </c>
      <c r="K54" s="7"/>
      <c r="L54" s="7">
        <v>467274.30993299605</v>
      </c>
      <c r="M54" s="7"/>
      <c r="N54" s="7">
        <v>70017.301140715615</v>
      </c>
    </row>
    <row r="55" spans="1:14">
      <c r="A55" s="6">
        <v>38047</v>
      </c>
      <c r="B55" s="7">
        <v>3086362.8901399039</v>
      </c>
      <c r="C55" s="7"/>
      <c r="D55" s="7">
        <v>2024036.9204373758</v>
      </c>
      <c r="E55" s="7"/>
      <c r="F55" s="7">
        <v>317779.17537609942</v>
      </c>
      <c r="G55" s="7"/>
      <c r="H55" s="7">
        <v>89323.483130039604</v>
      </c>
      <c r="I55" s="7"/>
      <c r="J55" s="7">
        <v>166435.76599136819</v>
      </c>
      <c r="K55" s="7"/>
      <c r="L55" s="7">
        <v>433571.84721171146</v>
      </c>
      <c r="M55" s="7"/>
      <c r="N55" s="7">
        <v>55215.697993309244</v>
      </c>
    </row>
    <row r="56" spans="1:14">
      <c r="A56" s="6">
        <v>38078</v>
      </c>
      <c r="B56" s="7">
        <v>2696394.261669979</v>
      </c>
      <c r="C56" s="7"/>
      <c r="D56" s="7">
        <v>1833925.2319060231</v>
      </c>
      <c r="E56" s="7"/>
      <c r="F56" s="7">
        <v>282349.80434385757</v>
      </c>
      <c r="G56" s="7"/>
      <c r="H56" s="7">
        <v>68915.123853574667</v>
      </c>
      <c r="I56" s="7"/>
      <c r="J56" s="7">
        <v>169499.1732285149</v>
      </c>
      <c r="K56" s="7"/>
      <c r="L56" s="7">
        <v>302994.89454459382</v>
      </c>
      <c r="M56" s="7"/>
      <c r="N56" s="7">
        <v>38710.033793414543</v>
      </c>
    </row>
    <row r="57" spans="1:14">
      <c r="A57" s="6">
        <v>38108</v>
      </c>
      <c r="B57" s="7">
        <v>2211891.1206789888</v>
      </c>
      <c r="C57" s="7"/>
      <c r="D57" s="7">
        <v>1579955.057159465</v>
      </c>
      <c r="E57" s="7"/>
      <c r="F57" s="7">
        <v>253402.58515422361</v>
      </c>
      <c r="G57" s="7"/>
      <c r="H57" s="7">
        <v>53032.961432119075</v>
      </c>
      <c r="I57" s="7"/>
      <c r="J57" s="7">
        <v>123183.42722994174</v>
      </c>
      <c r="K57" s="7"/>
      <c r="L57" s="7">
        <v>185148.75407040727</v>
      </c>
      <c r="M57" s="7"/>
      <c r="N57" s="7">
        <v>17168.335632832168</v>
      </c>
    </row>
    <row r="58" spans="1:14">
      <c r="A58" s="6">
        <v>38139</v>
      </c>
      <c r="B58" s="7">
        <v>1348039.2024476433</v>
      </c>
      <c r="C58" s="7"/>
      <c r="D58" s="7">
        <v>935544.22117788123</v>
      </c>
      <c r="E58" s="7"/>
      <c r="F58" s="7">
        <v>234003.45443730467</v>
      </c>
      <c r="G58" s="7"/>
      <c r="H58" s="7">
        <v>30369.115755259179</v>
      </c>
      <c r="I58" s="7"/>
      <c r="J58" s="7">
        <v>99981.486193532939</v>
      </c>
      <c r="K58" s="7"/>
      <c r="L58" s="7">
        <v>53231.862599804328</v>
      </c>
      <c r="M58" s="7"/>
      <c r="N58" s="7">
        <v>-5090.9377161389275</v>
      </c>
    </row>
    <row r="59" spans="1:14">
      <c r="A59" s="6">
        <v>38169</v>
      </c>
      <c r="B59" s="7">
        <v>1105002.9946094463</v>
      </c>
      <c r="C59" s="7"/>
      <c r="D59" s="7">
        <v>739492.76642690215</v>
      </c>
      <c r="E59" s="7"/>
      <c r="F59" s="7">
        <v>214029.98930404428</v>
      </c>
      <c r="G59" s="7"/>
      <c r="H59" s="7">
        <v>23972.49307468277</v>
      </c>
      <c r="I59" s="7"/>
      <c r="J59" s="7">
        <v>88118.237825189164</v>
      </c>
      <c r="K59" s="7"/>
      <c r="L59" s="7">
        <v>44895.759350596796</v>
      </c>
      <c r="M59" s="7"/>
      <c r="N59" s="7">
        <v>-5506.2513719688723</v>
      </c>
    </row>
    <row r="60" spans="1:14">
      <c r="A60" s="6">
        <v>38200</v>
      </c>
      <c r="B60" s="7">
        <v>1096487.4241858406</v>
      </c>
      <c r="C60" s="7"/>
      <c r="D60" s="7">
        <v>739924.88178606459</v>
      </c>
      <c r="E60" s="7"/>
      <c r="F60" s="7">
        <v>206670.00820100441</v>
      </c>
      <c r="G60" s="7"/>
      <c r="H60" s="7">
        <v>26456.647379256076</v>
      </c>
      <c r="I60" s="7"/>
      <c r="J60" s="7">
        <v>88375.815661786779</v>
      </c>
      <c r="K60" s="7"/>
      <c r="L60" s="7">
        <v>43289.557491837375</v>
      </c>
      <c r="M60" s="7"/>
      <c r="N60" s="7">
        <v>-8229.4863341085438</v>
      </c>
    </row>
    <row r="61" spans="1:14">
      <c r="A61" s="6">
        <v>38231</v>
      </c>
      <c r="B61" s="7">
        <v>1106226.0371813569</v>
      </c>
      <c r="C61" s="7"/>
      <c r="D61" s="7">
        <v>671441.96038539743</v>
      </c>
      <c r="E61" s="7"/>
      <c r="F61" s="7">
        <v>205998.54008830621</v>
      </c>
      <c r="G61" s="7"/>
      <c r="H61" s="7">
        <v>24868.33913048236</v>
      </c>
      <c r="I61" s="7"/>
      <c r="J61" s="7">
        <v>103181.6276845744</v>
      </c>
      <c r="K61" s="7"/>
      <c r="L61" s="7">
        <v>105965.6101540099</v>
      </c>
      <c r="M61" s="7"/>
      <c r="N61" s="7">
        <v>-5230.0402614134655</v>
      </c>
    </row>
    <row r="62" spans="1:14">
      <c r="A62" s="6">
        <v>38261</v>
      </c>
      <c r="B62" s="7">
        <v>1317400.1675096827</v>
      </c>
      <c r="C62" s="7"/>
      <c r="D62" s="7">
        <v>712019.11811230029</v>
      </c>
      <c r="E62" s="7"/>
      <c r="F62" s="7">
        <v>238470.45681889291</v>
      </c>
      <c r="G62" s="7"/>
      <c r="H62" s="7">
        <v>30307.72164205564</v>
      </c>
      <c r="I62" s="7"/>
      <c r="J62" s="7">
        <v>108944.22950017256</v>
      </c>
      <c r="K62" s="7"/>
      <c r="L62" s="7">
        <v>230944.33501708999</v>
      </c>
      <c r="M62" s="7"/>
      <c r="N62" s="7">
        <v>-3285.6935808285198</v>
      </c>
    </row>
    <row r="63" spans="1:14">
      <c r="A63" s="6">
        <v>38292</v>
      </c>
      <c r="B63" s="7">
        <v>1372448.2426276973</v>
      </c>
      <c r="C63" s="7"/>
      <c r="D63" s="7">
        <v>664706.71983111498</v>
      </c>
      <c r="E63" s="7"/>
      <c r="F63" s="7">
        <v>248849.05773661201</v>
      </c>
      <c r="G63" s="7"/>
      <c r="H63" s="7">
        <v>30706.286506255365</v>
      </c>
      <c r="I63" s="7"/>
      <c r="J63" s="7">
        <v>52416.390636947435</v>
      </c>
      <c r="K63" s="7"/>
      <c r="L63" s="7">
        <v>363759.16096662387</v>
      </c>
      <c r="M63" s="7"/>
      <c r="N63" s="7">
        <v>12010.626950143647</v>
      </c>
    </row>
    <row r="64" spans="1:14">
      <c r="A64" s="6">
        <v>38322</v>
      </c>
      <c r="B64" s="7">
        <v>1390523.7903649099</v>
      </c>
      <c r="C64" s="7"/>
      <c r="D64" s="7">
        <v>703561.54974739742</v>
      </c>
      <c r="E64" s="7"/>
      <c r="F64" s="7">
        <v>247233.92714275411</v>
      </c>
      <c r="G64" s="7"/>
      <c r="H64" s="7">
        <v>35097.964373618946</v>
      </c>
      <c r="I64" s="7"/>
      <c r="J64" s="7">
        <v>30658.051669475892</v>
      </c>
      <c r="K64" s="7"/>
      <c r="L64" s="7">
        <v>339965.24173130922</v>
      </c>
      <c r="M64" s="7"/>
      <c r="N64" s="7">
        <v>34007.055700354234</v>
      </c>
    </row>
    <row r="65" spans="1:14">
      <c r="A65" s="6">
        <v>38353</v>
      </c>
      <c r="B65" s="7">
        <v>1345392.3229184984</v>
      </c>
      <c r="C65" s="7"/>
      <c r="D65" s="7">
        <v>662238.49034222402</v>
      </c>
      <c r="E65" s="7"/>
      <c r="F65" s="7">
        <v>247075.2899662616</v>
      </c>
      <c r="G65" s="7"/>
      <c r="H65" s="7">
        <v>31441.094078238311</v>
      </c>
      <c r="I65" s="7"/>
      <c r="J65" s="7">
        <v>1964.7271938909655</v>
      </c>
      <c r="K65" s="7"/>
      <c r="L65" s="7">
        <v>375510.55657992861</v>
      </c>
      <c r="M65" s="7"/>
      <c r="N65" s="7">
        <v>27162.164757954946</v>
      </c>
    </row>
    <row r="66" spans="1:14">
      <c r="A66" s="6">
        <v>38384</v>
      </c>
      <c r="B66" s="7">
        <v>1361965.5997898544</v>
      </c>
      <c r="C66" s="7"/>
      <c r="D66" s="7">
        <v>678234.6502463395</v>
      </c>
      <c r="E66" s="7"/>
      <c r="F66" s="7">
        <v>233075.35000071529</v>
      </c>
      <c r="G66" s="7"/>
      <c r="H66" s="7">
        <v>28247.024908843196</v>
      </c>
      <c r="I66" s="7"/>
      <c r="J66" s="7">
        <v>10369.786724928004</v>
      </c>
      <c r="K66" s="7"/>
      <c r="L66" s="7">
        <v>389751.75538839644</v>
      </c>
      <c r="M66" s="7"/>
      <c r="N66" s="7">
        <v>22287.032520631983</v>
      </c>
    </row>
    <row r="67" spans="1:14">
      <c r="A67" s="6">
        <v>38412</v>
      </c>
      <c r="B67" s="7">
        <v>1382494.4107024015</v>
      </c>
      <c r="C67" s="7"/>
      <c r="D67" s="7">
        <v>689371.81497480161</v>
      </c>
      <c r="E67" s="7"/>
      <c r="F67" s="7">
        <v>250447.54780054995</v>
      </c>
      <c r="G67" s="7"/>
      <c r="H67" s="7">
        <v>25470.21912807351</v>
      </c>
      <c r="I67" s="7"/>
      <c r="J67" s="7">
        <v>41239.992157405395</v>
      </c>
      <c r="K67" s="7"/>
      <c r="L67" s="7">
        <v>365291.28219511395</v>
      </c>
      <c r="M67" s="7"/>
      <c r="N67" s="7">
        <v>10673.554446457158</v>
      </c>
    </row>
    <row r="68" spans="1:14">
      <c r="A68" s="6">
        <v>38443</v>
      </c>
      <c r="B68" s="7">
        <v>1436072.0354270381</v>
      </c>
      <c r="C68" s="7"/>
      <c r="D68" s="7">
        <v>733200.22644320375</v>
      </c>
      <c r="E68" s="7"/>
      <c r="F68" s="7">
        <v>253808.02461867558</v>
      </c>
      <c r="G68" s="7"/>
      <c r="H68" s="7">
        <v>28835.423336275326</v>
      </c>
      <c r="I68" s="7"/>
      <c r="J68" s="7">
        <v>71138.792985418273</v>
      </c>
      <c r="K68" s="7"/>
      <c r="L68" s="7">
        <v>345419.82003348338</v>
      </c>
      <c r="M68" s="7"/>
      <c r="N68" s="7">
        <v>3669.7480099817185</v>
      </c>
    </row>
    <row r="69" spans="1:14">
      <c r="A69" s="6">
        <v>38473</v>
      </c>
      <c r="B69" s="7">
        <v>1151260.9497162076</v>
      </c>
      <c r="C69" s="7"/>
      <c r="D69" s="7">
        <v>642637.69569163222</v>
      </c>
      <c r="E69" s="7"/>
      <c r="F69" s="7">
        <v>226755.53149441429</v>
      </c>
      <c r="G69" s="7"/>
      <c r="H69" s="7">
        <v>20997.695441629687</v>
      </c>
      <c r="I69" s="7"/>
      <c r="J69" s="7">
        <v>54108.364211284425</v>
      </c>
      <c r="K69" s="7"/>
      <c r="L69" s="7">
        <v>213581.71416990238</v>
      </c>
      <c r="M69" s="7"/>
      <c r="N69" s="7">
        <v>-6820.051292655422</v>
      </c>
    </row>
    <row r="70" spans="1:14">
      <c r="A70" s="6">
        <v>38504</v>
      </c>
      <c r="B70" s="7">
        <v>936476.79690438788</v>
      </c>
      <c r="C70" s="7"/>
      <c r="D70" s="7">
        <v>607910.25444462488</v>
      </c>
      <c r="E70" s="7"/>
      <c r="F70" s="7">
        <v>211116.77541383367</v>
      </c>
      <c r="G70" s="7"/>
      <c r="H70" s="7">
        <v>19387.941122386605</v>
      </c>
      <c r="I70" s="7"/>
      <c r="J70" s="7">
        <v>44712.568645600273</v>
      </c>
      <c r="K70" s="7"/>
      <c r="L70" s="7">
        <v>60559.71736690266</v>
      </c>
      <c r="M70" s="7"/>
      <c r="N70" s="7">
        <v>-7210.4600889601134</v>
      </c>
    </row>
    <row r="71" spans="1:14">
      <c r="A71" s="6">
        <v>38534</v>
      </c>
      <c r="B71" s="7">
        <v>879011.92758810241</v>
      </c>
      <c r="C71" s="7"/>
      <c r="D71" s="7">
        <v>580010.22733950848</v>
      </c>
      <c r="E71" s="7"/>
      <c r="F71" s="7">
        <v>197335.94553306702</v>
      </c>
      <c r="G71" s="7"/>
      <c r="H71" s="7">
        <v>15478.571718813173</v>
      </c>
      <c r="I71" s="7"/>
      <c r="J71" s="7">
        <v>41440.338837140902</v>
      </c>
      <c r="K71" s="7"/>
      <c r="L71" s="7">
        <v>52239.664190641925</v>
      </c>
      <c r="M71" s="7"/>
      <c r="N71" s="7">
        <v>-7492.8200310691027</v>
      </c>
    </row>
    <row r="72" spans="1:14">
      <c r="A72" s="6">
        <v>38565</v>
      </c>
      <c r="B72" s="7">
        <v>867434.92857272376</v>
      </c>
      <c r="C72" s="7"/>
      <c r="D72" s="7">
        <v>623101.47209358041</v>
      </c>
      <c r="E72" s="7"/>
      <c r="F72" s="7">
        <v>195822.25085546565</v>
      </c>
      <c r="G72" s="7"/>
      <c r="H72" s="7">
        <v>19614.882906648705</v>
      </c>
      <c r="I72" s="7"/>
      <c r="J72" s="7">
        <v>36708.709620577371</v>
      </c>
      <c r="K72" s="7"/>
      <c r="L72" s="7">
        <v>2453.5943370330278</v>
      </c>
      <c r="M72" s="7"/>
      <c r="N72" s="7">
        <v>-10265.981240581357</v>
      </c>
    </row>
    <row r="73" spans="1:14">
      <c r="A73" s="6">
        <v>38596</v>
      </c>
      <c r="B73" s="7">
        <v>830813.38855437585</v>
      </c>
      <c r="C73" s="7"/>
      <c r="D73" s="7">
        <v>583377.47881133901</v>
      </c>
      <c r="E73" s="7"/>
      <c r="F73" s="7">
        <v>197087.8030530909</v>
      </c>
      <c r="G73" s="7"/>
      <c r="H73" s="7">
        <v>16857.917917043604</v>
      </c>
      <c r="I73" s="7"/>
      <c r="J73" s="7">
        <v>38122.912506623172</v>
      </c>
      <c r="K73" s="7"/>
      <c r="L73" s="7">
        <v>2607.3471878510991</v>
      </c>
      <c r="M73" s="7"/>
      <c r="N73" s="7">
        <v>-7240.0709215719398</v>
      </c>
    </row>
    <row r="74" spans="1:14">
      <c r="A74" s="6">
        <v>38626</v>
      </c>
      <c r="B74" s="7">
        <v>927455.51489313762</v>
      </c>
      <c r="C74" s="7"/>
      <c r="D74" s="7">
        <v>630586.05186840193</v>
      </c>
      <c r="E74" s="7"/>
      <c r="F74" s="7">
        <v>239022.84970574503</v>
      </c>
      <c r="G74" s="7"/>
      <c r="H74" s="7">
        <v>23022.042533422213</v>
      </c>
      <c r="I74" s="7"/>
      <c r="J74" s="7">
        <v>36830.707074139435</v>
      </c>
      <c r="K74" s="7"/>
      <c r="L74" s="7">
        <v>2684.1367102306122</v>
      </c>
      <c r="M74" s="7"/>
      <c r="N74" s="7">
        <v>-4690.272998801549</v>
      </c>
    </row>
    <row r="75" spans="1:14">
      <c r="A75" s="6">
        <v>38657</v>
      </c>
      <c r="B75" s="7">
        <v>904453.60281210602</v>
      </c>
      <c r="C75" s="7"/>
      <c r="D75" s="7">
        <v>584455.54629965837</v>
      </c>
      <c r="E75" s="7"/>
      <c r="F75" s="7">
        <v>250672.27473257278</v>
      </c>
      <c r="G75" s="7"/>
      <c r="H75" s="7">
        <v>24535.384771803801</v>
      </c>
      <c r="I75" s="7"/>
      <c r="J75" s="7">
        <v>29342.612992498696</v>
      </c>
      <c r="K75" s="7"/>
      <c r="L75" s="7">
        <v>195.72890732426899</v>
      </c>
      <c r="M75" s="7"/>
      <c r="N75" s="7">
        <v>15252.055108248198</v>
      </c>
    </row>
    <row r="76" spans="1:14">
      <c r="A76" s="6">
        <v>38687</v>
      </c>
      <c r="B76" s="7">
        <v>981819.0308881579</v>
      </c>
      <c r="C76" s="7"/>
      <c r="D76" s="7">
        <v>626488.57968576578</v>
      </c>
      <c r="E76" s="7"/>
      <c r="F76" s="7">
        <v>254024.38330029801</v>
      </c>
      <c r="G76" s="7"/>
      <c r="H76" s="7">
        <v>32036.569572211192</v>
      </c>
      <c r="I76" s="7"/>
      <c r="J76" s="7">
        <v>26891.614284129031</v>
      </c>
      <c r="K76" s="7"/>
      <c r="L76" s="7">
        <v>452.45262862904502</v>
      </c>
      <c r="M76" s="7"/>
      <c r="N76" s="7">
        <v>41925.431417124855</v>
      </c>
    </row>
    <row r="77" spans="1:14">
      <c r="A77" s="6">
        <v>38718</v>
      </c>
      <c r="B77" s="7">
        <v>915278.25966721459</v>
      </c>
      <c r="C77" s="7"/>
      <c r="D77" s="7">
        <v>579704.27028012217</v>
      </c>
      <c r="E77" s="7"/>
      <c r="F77" s="7">
        <v>253104.07345050198</v>
      </c>
      <c r="G77" s="7"/>
      <c r="H77" s="7">
        <v>29509.599919573287</v>
      </c>
      <c r="I77" s="7"/>
      <c r="J77" s="7">
        <v>19068.675909855694</v>
      </c>
      <c r="K77" s="7"/>
      <c r="L77" s="7">
        <v>0</v>
      </c>
      <c r="M77" s="7"/>
      <c r="N77" s="7">
        <v>33891.640107161526</v>
      </c>
    </row>
    <row r="78" spans="1:14">
      <c r="A78" s="6">
        <v>38749</v>
      </c>
      <c r="B78" s="7">
        <v>900351.11105979409</v>
      </c>
      <c r="C78" s="7"/>
      <c r="D78" s="7">
        <v>589655.28561839263</v>
      </c>
      <c r="E78" s="7"/>
      <c r="F78" s="7">
        <v>237240.35006438734</v>
      </c>
      <c r="G78" s="7"/>
      <c r="H78" s="7">
        <v>24560.209595878227</v>
      </c>
      <c r="I78" s="7"/>
      <c r="J78" s="7">
        <v>21340.761006516383</v>
      </c>
      <c r="K78" s="7"/>
      <c r="L78" s="7">
        <v>0</v>
      </c>
      <c r="M78" s="7"/>
      <c r="N78" s="7">
        <v>27554.504774619476</v>
      </c>
    </row>
    <row r="79" spans="1:14">
      <c r="A79" s="6">
        <v>38777</v>
      </c>
      <c r="B79" s="7">
        <v>922274.06517595355</v>
      </c>
      <c r="C79" s="7"/>
      <c r="D79" s="7">
        <v>607451.5605415873</v>
      </c>
      <c r="E79" s="7"/>
      <c r="F79" s="7">
        <v>253924.78699103926</v>
      </c>
      <c r="G79" s="7"/>
      <c r="H79" s="7">
        <v>19968.877700699733</v>
      </c>
      <c r="I79" s="7"/>
      <c r="J79" s="7">
        <v>26772.774824710246</v>
      </c>
      <c r="K79" s="7"/>
      <c r="L79" s="7">
        <v>0</v>
      </c>
      <c r="M79" s="7"/>
      <c r="N79" s="7">
        <v>14156.065117917009</v>
      </c>
    </row>
    <row r="80" spans="1:14">
      <c r="A80" s="6">
        <v>38808</v>
      </c>
      <c r="B80" s="7">
        <v>811861.87313269521</v>
      </c>
      <c r="C80" s="7"/>
      <c r="D80" s="7">
        <v>546955.95516864571</v>
      </c>
      <c r="E80" s="7"/>
      <c r="F80" s="7">
        <v>220088.31327752586</v>
      </c>
      <c r="G80" s="7"/>
      <c r="H80" s="7">
        <v>15135.920100869816</v>
      </c>
      <c r="I80" s="7"/>
      <c r="J80" s="7">
        <v>27170.564445747481</v>
      </c>
      <c r="K80" s="7"/>
      <c r="L80" s="7">
        <v>0</v>
      </c>
      <c r="M80" s="7"/>
      <c r="N80" s="7">
        <v>2511.1201399063575</v>
      </c>
    </row>
    <row r="81" spans="1:14">
      <c r="A81" s="6">
        <v>38838</v>
      </c>
      <c r="B81" s="7">
        <v>506412.27808105457</v>
      </c>
      <c r="C81" s="7"/>
      <c r="D81" s="7">
        <v>294611.56313390698</v>
      </c>
      <c r="E81" s="7"/>
      <c r="F81" s="7">
        <v>194674.38944192097</v>
      </c>
      <c r="G81" s="7"/>
      <c r="H81" s="7">
        <v>11032.253180385322</v>
      </c>
      <c r="I81" s="7"/>
      <c r="J81" s="7">
        <v>13020.910797084536</v>
      </c>
      <c r="K81" s="7"/>
      <c r="L81" s="7">
        <v>0</v>
      </c>
      <c r="M81" s="7"/>
      <c r="N81" s="7">
        <v>-6926.8384722432384</v>
      </c>
    </row>
    <row r="82" spans="1:14">
      <c r="A82" s="6">
        <v>38869</v>
      </c>
      <c r="B82" s="7">
        <v>287071.54989718605</v>
      </c>
      <c r="C82" s="7"/>
      <c r="D82" s="7">
        <v>108431.0942467555</v>
      </c>
      <c r="E82" s="7"/>
      <c r="F82" s="7">
        <v>171285.21712946665</v>
      </c>
      <c r="G82" s="7"/>
      <c r="H82" s="7">
        <v>9262.9986458015392</v>
      </c>
      <c r="I82" s="7"/>
      <c r="J82" s="7">
        <v>9568.6159387979187</v>
      </c>
      <c r="K82" s="7"/>
      <c r="L82" s="7">
        <v>0</v>
      </c>
      <c r="M82" s="7"/>
      <c r="N82" s="7">
        <v>-11476.376063635573</v>
      </c>
    </row>
    <row r="83" spans="1:14">
      <c r="A83" s="6">
        <v>38899</v>
      </c>
      <c r="B83" s="7">
        <v>269392.86833454994</v>
      </c>
      <c r="C83" s="7"/>
      <c r="D83" s="7">
        <v>105996.62527601159</v>
      </c>
      <c r="E83" s="7"/>
      <c r="F83" s="7">
        <v>161651.82150374859</v>
      </c>
      <c r="G83" s="7"/>
      <c r="H83" s="7">
        <v>7324.5888486043596</v>
      </c>
      <c r="I83" s="7"/>
      <c r="J83" s="7">
        <v>5837.0123355573987</v>
      </c>
      <c r="K83" s="7"/>
      <c r="L83" s="7">
        <v>0</v>
      </c>
      <c r="M83" s="7"/>
      <c r="N83" s="7">
        <v>-11417.179629371938</v>
      </c>
    </row>
    <row r="84" spans="1:14">
      <c r="A84" s="6">
        <v>38930</v>
      </c>
      <c r="B84" s="7">
        <v>180043.4604072292</v>
      </c>
      <c r="C84" s="7"/>
      <c r="D84" s="7">
        <v>14570.393479271475</v>
      </c>
      <c r="E84" s="7"/>
      <c r="F84" s="7">
        <v>160047.10864361559</v>
      </c>
      <c r="G84" s="7"/>
      <c r="H84" s="7">
        <v>11050.69621421304</v>
      </c>
      <c r="I84" s="7"/>
      <c r="J84" s="7">
        <v>5731.0944812259759</v>
      </c>
      <c r="K84" s="7"/>
      <c r="L84" s="7">
        <v>0</v>
      </c>
      <c r="M84" s="7"/>
      <c r="N84" s="7">
        <v>-11355.832411096912</v>
      </c>
    </row>
    <row r="85" spans="1:14">
      <c r="A85" s="6">
        <v>38961</v>
      </c>
      <c r="B85" s="7">
        <v>173508.35593088943</v>
      </c>
      <c r="C85" s="7"/>
      <c r="D85" s="7">
        <v>14152.59447689517</v>
      </c>
      <c r="E85" s="7"/>
      <c r="F85" s="7">
        <v>158134.18086088257</v>
      </c>
      <c r="G85" s="7"/>
      <c r="H85" s="7">
        <v>7648.7431711292711</v>
      </c>
      <c r="I85" s="7"/>
      <c r="J85" s="7">
        <v>4867.1485911063282</v>
      </c>
      <c r="K85" s="7"/>
      <c r="L85" s="7">
        <v>0</v>
      </c>
      <c r="M85" s="7"/>
      <c r="N85" s="7">
        <v>-11294.311169123917</v>
      </c>
    </row>
    <row r="86" spans="1:14">
      <c r="A86" s="6">
        <v>38991</v>
      </c>
      <c r="B86" s="7">
        <v>216160.40268792625</v>
      </c>
      <c r="C86" s="7"/>
      <c r="D86" s="7">
        <v>15364.680460803387</v>
      </c>
      <c r="E86" s="7"/>
      <c r="F86" s="7">
        <v>196192.6075039639</v>
      </c>
      <c r="G86" s="7"/>
      <c r="H86" s="7">
        <v>9125.0792691608858</v>
      </c>
      <c r="I86" s="7"/>
      <c r="J86" s="7">
        <v>6712.6503787017837</v>
      </c>
      <c r="K86" s="7"/>
      <c r="L86" s="7">
        <v>0</v>
      </c>
      <c r="M86" s="7"/>
      <c r="N86" s="7">
        <v>-11234.614924703696</v>
      </c>
    </row>
    <row r="87" spans="1:14">
      <c r="A87" s="6">
        <v>39022</v>
      </c>
      <c r="B87" s="7">
        <v>220470.25505633949</v>
      </c>
      <c r="C87" s="7"/>
      <c r="D87" s="7">
        <v>12226.483984666371</v>
      </c>
      <c r="E87" s="7"/>
      <c r="F87" s="7">
        <v>205715.9704148985</v>
      </c>
      <c r="G87" s="7"/>
      <c r="H87" s="7">
        <v>8811.2243915153394</v>
      </c>
      <c r="I87" s="7"/>
      <c r="J87" s="7">
        <v>4889.3465188464843</v>
      </c>
      <c r="K87" s="7"/>
      <c r="L87" s="7">
        <v>0</v>
      </c>
      <c r="M87" s="7"/>
      <c r="N87" s="7">
        <v>-11172.770253587223</v>
      </c>
    </row>
    <row r="88" spans="1:14">
      <c r="A88" s="6">
        <v>39052</v>
      </c>
      <c r="B88" s="7">
        <v>225307.9629542504</v>
      </c>
      <c r="C88" s="7"/>
      <c r="D88" s="7">
        <v>12223.67157127572</v>
      </c>
      <c r="E88" s="7"/>
      <c r="F88" s="7">
        <v>208242.67321201583</v>
      </c>
      <c r="G88" s="7"/>
      <c r="H88" s="7">
        <v>11158.414061212752</v>
      </c>
      <c r="I88" s="7"/>
      <c r="J88" s="7">
        <v>4795.9772846202468</v>
      </c>
      <c r="K88" s="7"/>
      <c r="L88" s="7">
        <v>0</v>
      </c>
      <c r="M88" s="7"/>
      <c r="N88" s="7">
        <v>-11112.773174874135</v>
      </c>
    </row>
    <row r="89" spans="1:14">
      <c r="A89" s="6">
        <v>39083</v>
      </c>
      <c r="B89" s="7">
        <v>222142.54139825422</v>
      </c>
      <c r="C89" s="7"/>
      <c r="D89" s="7">
        <v>11564.394413699571</v>
      </c>
      <c r="E89" s="7"/>
      <c r="F89" s="7">
        <v>209178.99253421932</v>
      </c>
      <c r="G89" s="7"/>
      <c r="H89" s="7">
        <v>10013.349400612331</v>
      </c>
      <c r="I89" s="7"/>
      <c r="J89" s="7">
        <v>2436.4352271485977</v>
      </c>
      <c r="K89" s="7"/>
      <c r="L89" s="7">
        <v>0</v>
      </c>
      <c r="M89" s="7"/>
      <c r="N89" s="7">
        <v>-11050.630177425614</v>
      </c>
    </row>
    <row r="90" spans="1:14">
      <c r="A90" s="6">
        <v>39114</v>
      </c>
      <c r="B90" s="7">
        <v>207396.11317034072</v>
      </c>
      <c r="C90" s="7"/>
      <c r="D90" s="7">
        <v>12267.407130066109</v>
      </c>
      <c r="E90" s="7"/>
      <c r="F90" s="7">
        <v>195328.84798593225</v>
      </c>
      <c r="G90" s="7"/>
      <c r="H90" s="7">
        <v>7761.4768596358135</v>
      </c>
      <c r="I90" s="7"/>
      <c r="J90" s="7">
        <v>3026.7263445797644</v>
      </c>
      <c r="K90" s="7"/>
      <c r="L90" s="7">
        <v>0</v>
      </c>
      <c r="M90" s="7"/>
      <c r="N90" s="7">
        <v>-10988.345149873247</v>
      </c>
    </row>
    <row r="91" spans="1:14">
      <c r="A91" s="6">
        <v>39142</v>
      </c>
      <c r="B91" s="7">
        <v>224561.16200718132</v>
      </c>
      <c r="C91" s="7"/>
      <c r="D91" s="7">
        <v>11922.176816239411</v>
      </c>
      <c r="E91" s="7"/>
      <c r="F91" s="7">
        <v>212595.21895129059</v>
      </c>
      <c r="G91" s="7"/>
      <c r="H91" s="7">
        <v>7193.2124812940556</v>
      </c>
      <c r="I91" s="7"/>
      <c r="J91" s="7">
        <v>3782.5247351400958</v>
      </c>
      <c r="K91" s="7"/>
      <c r="L91" s="7">
        <v>0</v>
      </c>
      <c r="M91" s="7"/>
      <c r="N91" s="7">
        <v>-10931.970976782803</v>
      </c>
    </row>
    <row r="92" spans="1:14">
      <c r="A92" s="6">
        <v>39173</v>
      </c>
      <c r="B92" s="7">
        <v>195604.69571731312</v>
      </c>
      <c r="C92" s="7"/>
      <c r="D92" s="7">
        <v>11863.29980088515</v>
      </c>
      <c r="E92" s="7"/>
      <c r="F92" s="7">
        <v>187557.30064545508</v>
      </c>
      <c r="G92" s="7"/>
      <c r="H92" s="7">
        <v>4937.6753616755377</v>
      </c>
      <c r="I92" s="7"/>
      <c r="J92" s="7">
        <v>2118.7480690087809</v>
      </c>
      <c r="K92" s="7"/>
      <c r="L92" s="7">
        <v>0</v>
      </c>
      <c r="M92" s="7"/>
      <c r="N92" s="7">
        <v>-10872.328159711411</v>
      </c>
    </row>
    <row r="93" spans="1:14">
      <c r="A93" s="6">
        <v>39203</v>
      </c>
      <c r="B93" s="7">
        <v>165002.33377246911</v>
      </c>
      <c r="C93" s="7"/>
      <c r="D93" s="7">
        <v>2665.3304146383698</v>
      </c>
      <c r="E93" s="7"/>
      <c r="F93" s="7">
        <v>168032.46487839229</v>
      </c>
      <c r="G93" s="7"/>
      <c r="H93" s="7">
        <v>3457.8341436730816</v>
      </c>
      <c r="I93" s="7"/>
      <c r="J93" s="7">
        <v>1662.8138743425861</v>
      </c>
      <c r="K93" s="7"/>
      <c r="L93" s="7">
        <v>0</v>
      </c>
      <c r="M93" s="7"/>
      <c r="N93" s="7">
        <v>-10816.109538577206</v>
      </c>
    </row>
    <row r="94" spans="1:14">
      <c r="A94" s="6">
        <v>39234</v>
      </c>
      <c r="B94" s="7">
        <v>151698.15341526736</v>
      </c>
      <c r="C94" s="7"/>
      <c r="D94" s="7">
        <v>2468.5120941615901</v>
      </c>
      <c r="E94" s="7"/>
      <c r="F94" s="7">
        <v>154355.21005706821</v>
      </c>
      <c r="G94" s="7"/>
      <c r="H94" s="7">
        <v>4325.383781452234</v>
      </c>
      <c r="I94" s="7"/>
      <c r="J94" s="7">
        <v>1307.044023298427</v>
      </c>
      <c r="K94" s="7"/>
      <c r="L94" s="7">
        <v>0</v>
      </c>
      <c r="M94" s="7"/>
      <c r="N94" s="7">
        <v>-10757.996540713095</v>
      </c>
    </row>
    <row r="95" spans="1:14">
      <c r="A95" s="6">
        <v>39264</v>
      </c>
      <c r="B95" s="7">
        <v>-4944.2824709180768</v>
      </c>
      <c r="C95" s="7"/>
      <c r="D95" s="7">
        <v>1565.2841247528499</v>
      </c>
      <c r="E95" s="7"/>
      <c r="F95" s="7">
        <v>0</v>
      </c>
      <c r="G95" s="7"/>
      <c r="H95" s="7">
        <v>2893.0694573812561</v>
      </c>
      <c r="I95" s="7"/>
      <c r="J95" s="7">
        <v>1299.105808574323</v>
      </c>
      <c r="K95" s="7"/>
      <c r="L95" s="7">
        <v>0</v>
      </c>
      <c r="M95" s="7"/>
      <c r="N95" s="7">
        <v>-10701.741861626506</v>
      </c>
    </row>
    <row r="96" spans="1:14">
      <c r="A96" s="6">
        <v>39295</v>
      </c>
      <c r="B96" s="7">
        <v>-3518.9131792857679</v>
      </c>
      <c r="C96" s="7"/>
      <c r="D96" s="7">
        <v>1544.1301244830399</v>
      </c>
      <c r="E96" s="7"/>
      <c r="F96" s="7">
        <v>0</v>
      </c>
      <c r="G96" s="7"/>
      <c r="H96" s="7">
        <v>4406.5126533256998</v>
      </c>
      <c r="I96" s="7"/>
      <c r="J96" s="7">
        <v>1174.042838764097</v>
      </c>
      <c r="K96" s="7"/>
      <c r="L96" s="7">
        <v>0</v>
      </c>
      <c r="M96" s="7"/>
      <c r="N96" s="7">
        <v>-10643.598795858605</v>
      </c>
    </row>
    <row r="97" spans="1:14">
      <c r="A97" s="6">
        <v>39326</v>
      </c>
      <c r="B97" s="7">
        <v>-3930.4700104598651</v>
      </c>
      <c r="C97" s="7"/>
      <c r="D97" s="7">
        <v>1547.4642123056799</v>
      </c>
      <c r="E97" s="7"/>
      <c r="F97" s="7">
        <v>0</v>
      </c>
      <c r="G97" s="7"/>
      <c r="H97" s="7">
        <v>3334.6763478752409</v>
      </c>
      <c r="I97" s="7"/>
      <c r="J97" s="7">
        <v>1772.835358233712</v>
      </c>
      <c r="K97" s="7"/>
      <c r="L97" s="7">
        <v>0</v>
      </c>
      <c r="M97" s="7"/>
      <c r="N97" s="7">
        <v>-10585.445928874498</v>
      </c>
    </row>
    <row r="98" spans="1:14">
      <c r="A98" s="6">
        <v>39356</v>
      </c>
      <c r="B98" s="7">
        <v>-1697.226189999923</v>
      </c>
      <c r="C98" s="7"/>
      <c r="D98" s="7">
        <v>1546.07486262357</v>
      </c>
      <c r="E98" s="7"/>
      <c r="F98" s="7">
        <v>0</v>
      </c>
      <c r="G98" s="7"/>
      <c r="H98" s="7">
        <v>3883.9726926253411</v>
      </c>
      <c r="I98" s="7"/>
      <c r="J98" s="7">
        <v>3401.8893369049788</v>
      </c>
      <c r="K98" s="7"/>
      <c r="L98" s="7">
        <v>0</v>
      </c>
      <c r="M98" s="7"/>
      <c r="N98" s="7">
        <v>-10529.163082153813</v>
      </c>
    </row>
    <row r="99" spans="1:14">
      <c r="A99" s="6">
        <v>39387</v>
      </c>
      <c r="B99" s="7">
        <v>-2474.5282120163502</v>
      </c>
      <c r="C99" s="7"/>
      <c r="D99" s="7">
        <v>1565.58340844228</v>
      </c>
      <c r="E99" s="7"/>
      <c r="F99" s="7">
        <v>0</v>
      </c>
      <c r="G99" s="7"/>
      <c r="H99" s="7">
        <v>4089.9803046642073</v>
      </c>
      <c r="I99" s="7"/>
      <c r="J99" s="7">
        <v>2340.9096897379741</v>
      </c>
      <c r="K99" s="7"/>
      <c r="L99" s="7">
        <v>0</v>
      </c>
      <c r="M99" s="7"/>
      <c r="N99" s="7">
        <v>-10471.001614860812</v>
      </c>
    </row>
    <row r="100" spans="1:14">
      <c r="A100" s="6">
        <v>39417</v>
      </c>
      <c r="B100" s="7">
        <v>-1497.0453703244493</v>
      </c>
      <c r="C100" s="7"/>
      <c r="D100" s="7">
        <v>1346.4517268715999</v>
      </c>
      <c r="E100" s="7"/>
      <c r="F100" s="7">
        <v>0</v>
      </c>
      <c r="G100" s="7"/>
      <c r="H100" s="7">
        <v>4610.8397124525291</v>
      </c>
      <c r="I100" s="7"/>
      <c r="J100" s="7">
        <v>2960.3804483378062</v>
      </c>
      <c r="K100" s="7"/>
      <c r="L100" s="7">
        <v>0</v>
      </c>
      <c r="M100" s="7"/>
      <c r="N100" s="7">
        <v>-10414.717257986384</v>
      </c>
    </row>
    <row r="101" spans="1:14">
      <c r="A101" s="6">
        <v>39448</v>
      </c>
      <c r="B101" s="7">
        <v>-3086.1404291583858</v>
      </c>
      <c r="C101" s="7"/>
      <c r="D101" s="7">
        <v>1316.6516894843901</v>
      </c>
      <c r="E101" s="7"/>
      <c r="F101" s="7">
        <v>0</v>
      </c>
      <c r="G101" s="7"/>
      <c r="H101" s="7">
        <v>4149.2770392897792</v>
      </c>
      <c r="I101" s="7"/>
      <c r="J101" s="7">
        <v>1804.4920723424539</v>
      </c>
      <c r="K101" s="7"/>
      <c r="L101" s="7">
        <v>0</v>
      </c>
      <c r="M101" s="7"/>
      <c r="N101" s="7">
        <v>-10356.561230275009</v>
      </c>
    </row>
    <row r="102" spans="1:14">
      <c r="A102" s="6">
        <v>39479</v>
      </c>
      <c r="B102" s="7">
        <v>-3332.8237953025964</v>
      </c>
      <c r="C102" s="7"/>
      <c r="D102" s="7">
        <v>1337.57793775805</v>
      </c>
      <c r="E102" s="7"/>
      <c r="F102" s="7">
        <v>0</v>
      </c>
      <c r="G102" s="7"/>
      <c r="H102" s="7">
        <v>3452.537461398887</v>
      </c>
      <c r="I102" s="7"/>
      <c r="J102" s="7">
        <v>2175.4741017371343</v>
      </c>
      <c r="K102" s="7"/>
      <c r="L102" s="7">
        <v>0</v>
      </c>
      <c r="M102" s="7"/>
      <c r="N102" s="7">
        <v>-10298.413296196668</v>
      </c>
    </row>
    <row r="103" spans="1:14">
      <c r="A103" s="6">
        <v>39508</v>
      </c>
      <c r="B103" s="7">
        <v>-4171.0896873045567</v>
      </c>
      <c r="C103" s="7"/>
      <c r="D103" s="7">
        <v>1428.9108529692601</v>
      </c>
      <c r="E103" s="7"/>
      <c r="F103" s="7">
        <v>0</v>
      </c>
      <c r="G103" s="7"/>
      <c r="H103" s="7">
        <v>3077.3674381036608</v>
      </c>
      <c r="I103" s="7"/>
      <c r="J103" s="7">
        <v>1566.6593471786123</v>
      </c>
      <c r="K103" s="7"/>
      <c r="L103" s="7">
        <v>0</v>
      </c>
      <c r="M103" s="7"/>
      <c r="N103" s="7">
        <v>-10244.02732555609</v>
      </c>
    </row>
    <row r="104" spans="1:14">
      <c r="A104" s="6">
        <v>39539</v>
      </c>
      <c r="B104" s="7">
        <v>-4658.3163276425621</v>
      </c>
      <c r="C104" s="7"/>
      <c r="D104" s="7">
        <v>1489.0706832630899</v>
      </c>
      <c r="E104" s="7"/>
      <c r="F104" s="7">
        <v>0</v>
      </c>
      <c r="G104" s="7"/>
      <c r="H104" s="7">
        <v>3077.589898470681</v>
      </c>
      <c r="I104" s="7"/>
      <c r="J104" s="7">
        <v>960.92824971036907</v>
      </c>
      <c r="K104" s="7"/>
      <c r="L104" s="7">
        <v>0</v>
      </c>
      <c r="M104" s="7"/>
      <c r="N104" s="7">
        <v>-10185.905159086702</v>
      </c>
    </row>
    <row r="105" spans="1:14">
      <c r="A105" s="6">
        <v>39569</v>
      </c>
      <c r="B105" s="7">
        <v>-5379.4530576225552</v>
      </c>
      <c r="C105" s="7"/>
      <c r="D105" s="7">
        <v>1474.2421772703699</v>
      </c>
      <c r="E105" s="7"/>
      <c r="F105" s="7">
        <v>0</v>
      </c>
      <c r="G105" s="7"/>
      <c r="H105" s="7">
        <v>2510.9149981447808</v>
      </c>
      <c r="I105" s="7"/>
      <c r="J105" s="7">
        <v>765.06523773408594</v>
      </c>
      <c r="K105" s="7"/>
      <c r="L105" s="7">
        <v>0</v>
      </c>
      <c r="M105" s="7"/>
      <c r="N105" s="7">
        <v>-10129.675470771792</v>
      </c>
    </row>
    <row r="106" spans="1:14">
      <c r="A106" s="6">
        <v>39600</v>
      </c>
      <c r="B106" s="7">
        <v>-5264.146213904216</v>
      </c>
      <c r="C106" s="7"/>
      <c r="D106" s="7">
        <v>1443.0923461017701</v>
      </c>
      <c r="E106" s="7"/>
      <c r="F106" s="7">
        <v>0</v>
      </c>
      <c r="G106" s="7"/>
      <c r="H106" s="7">
        <v>3364.354459623828</v>
      </c>
      <c r="I106" s="7"/>
      <c r="J106" s="7">
        <v>0</v>
      </c>
      <c r="K106" s="7"/>
      <c r="L106" s="7">
        <v>0</v>
      </c>
      <c r="M106" s="7"/>
      <c r="N106" s="7">
        <v>-10071.593019629814</v>
      </c>
    </row>
    <row r="107" spans="1:14">
      <c r="A107" s="6">
        <v>39630</v>
      </c>
      <c r="B107" s="7">
        <v>-6472.443913017647</v>
      </c>
      <c r="C107" s="7"/>
      <c r="D107" s="7">
        <v>1423.6006272986101</v>
      </c>
      <c r="E107" s="7"/>
      <c r="F107" s="7">
        <v>0</v>
      </c>
      <c r="G107" s="7"/>
      <c r="H107" s="7">
        <v>2119.3637586563441</v>
      </c>
      <c r="I107" s="7"/>
      <c r="J107" s="7">
        <v>0</v>
      </c>
      <c r="K107" s="7"/>
      <c r="L107" s="7">
        <v>0</v>
      </c>
      <c r="M107" s="7"/>
      <c r="N107" s="7">
        <v>-10015.408298972601</v>
      </c>
    </row>
    <row r="108" spans="1:14">
      <c r="A108" s="6">
        <v>39661</v>
      </c>
      <c r="B108" s="7">
        <v>-5129.3528275219933</v>
      </c>
      <c r="C108" s="7"/>
      <c r="D108" s="7">
        <v>1403.5230819846399</v>
      </c>
      <c r="E108" s="7"/>
      <c r="F108" s="7">
        <v>0</v>
      </c>
      <c r="G108" s="7"/>
      <c r="H108" s="7">
        <v>3424.5031122961673</v>
      </c>
      <c r="I108" s="7"/>
      <c r="J108" s="7">
        <v>0</v>
      </c>
      <c r="K108" s="7"/>
      <c r="L108" s="7">
        <v>0</v>
      </c>
      <c r="M108" s="7"/>
      <c r="N108" s="7">
        <v>-9957.3790218028007</v>
      </c>
    </row>
    <row r="109" spans="1:14">
      <c r="A109" s="6">
        <v>39692</v>
      </c>
      <c r="B109" s="7">
        <v>-6210.0959438403324</v>
      </c>
      <c r="C109" s="7"/>
      <c r="D109" s="7">
        <v>1406.0432080748601</v>
      </c>
      <c r="E109" s="7"/>
      <c r="F109" s="7">
        <v>0</v>
      </c>
      <c r="G109" s="7"/>
      <c r="H109" s="7">
        <v>2283.2427168775198</v>
      </c>
      <c r="I109" s="7"/>
      <c r="J109" s="7">
        <v>0</v>
      </c>
      <c r="K109" s="7"/>
      <c r="L109" s="7">
        <v>0</v>
      </c>
      <c r="M109" s="7"/>
      <c r="N109" s="7">
        <v>-9899.3818687927123</v>
      </c>
    </row>
    <row r="110" spans="1:14">
      <c r="A110" s="6">
        <v>39722</v>
      </c>
      <c r="B110" s="7">
        <v>-5661.3339680750423</v>
      </c>
      <c r="C110" s="7"/>
      <c r="D110" s="7">
        <v>1404.15969420079</v>
      </c>
      <c r="E110" s="7"/>
      <c r="F110" s="7">
        <v>0</v>
      </c>
      <c r="G110" s="7"/>
      <c r="H110" s="7">
        <v>2777.7957248324601</v>
      </c>
      <c r="I110" s="7"/>
      <c r="J110" s="7">
        <v>0</v>
      </c>
      <c r="K110" s="7"/>
      <c r="L110" s="7">
        <v>0</v>
      </c>
      <c r="M110" s="7"/>
      <c r="N110" s="7">
        <v>-9843.2893871082924</v>
      </c>
    </row>
    <row r="111" spans="1:14">
      <c r="A111" s="6">
        <v>39753</v>
      </c>
      <c r="B111" s="7">
        <v>-5972.2967994520923</v>
      </c>
      <c r="C111" s="7"/>
      <c r="D111" s="7">
        <v>1331.6083712003001</v>
      </c>
      <c r="E111" s="7"/>
      <c r="F111" s="7">
        <v>0</v>
      </c>
      <c r="G111" s="7"/>
      <c r="H111" s="7">
        <v>2481.4602001589201</v>
      </c>
      <c r="I111" s="7"/>
      <c r="J111" s="7">
        <v>0</v>
      </c>
      <c r="K111" s="7"/>
      <c r="L111" s="7">
        <v>0</v>
      </c>
      <c r="M111" s="7"/>
      <c r="N111" s="7">
        <v>-9785.3653708113125</v>
      </c>
    </row>
    <row r="112" spans="1:14">
      <c r="A112" s="6">
        <v>39783</v>
      </c>
      <c r="B112" s="7">
        <v>-5333.0313209265705</v>
      </c>
      <c r="C112" s="7"/>
      <c r="D112" s="7">
        <v>1218.3961557427299</v>
      </c>
      <c r="E112" s="7"/>
      <c r="F112" s="7">
        <v>0</v>
      </c>
      <c r="G112" s="7"/>
      <c r="H112" s="7">
        <v>3177.9225063849999</v>
      </c>
      <c r="I112" s="7"/>
      <c r="J112" s="7">
        <v>0</v>
      </c>
      <c r="K112" s="7"/>
      <c r="L112" s="7">
        <v>0</v>
      </c>
      <c r="M112" s="7"/>
      <c r="N112" s="7">
        <v>-9729.3499830543005</v>
      </c>
    </row>
    <row r="113" spans="1:14">
      <c r="A113" s="6">
        <v>39814</v>
      </c>
      <c r="B113" s="7">
        <v>-5631.0855278164399</v>
      </c>
      <c r="C113" s="7"/>
      <c r="D113" s="7">
        <v>1189.74701091425</v>
      </c>
      <c r="E113" s="7"/>
      <c r="F113" s="7">
        <v>0</v>
      </c>
      <c r="G113" s="7"/>
      <c r="H113" s="7">
        <v>2850.6795722431202</v>
      </c>
      <c r="I113" s="7"/>
      <c r="J113" s="7">
        <v>0</v>
      </c>
      <c r="K113" s="7"/>
      <c r="L113" s="7">
        <v>0</v>
      </c>
      <c r="M113" s="7"/>
      <c r="N113" s="7">
        <v>-9671.5121109738102</v>
      </c>
    </row>
    <row r="114" spans="1:14">
      <c r="A114" s="6">
        <v>39845</v>
      </c>
      <c r="B114" s="7">
        <v>-5946.4939733316614</v>
      </c>
      <c r="C114" s="7"/>
      <c r="D114" s="7">
        <v>1209.66932275263</v>
      </c>
      <c r="E114" s="7"/>
      <c r="F114" s="7">
        <v>0</v>
      </c>
      <c r="G114" s="7"/>
      <c r="H114" s="7">
        <v>2457.5596461054001</v>
      </c>
      <c r="I114" s="7"/>
      <c r="J114" s="7">
        <v>0</v>
      </c>
      <c r="K114" s="7"/>
      <c r="L114" s="7">
        <v>0</v>
      </c>
      <c r="M114" s="7"/>
      <c r="N114" s="7">
        <v>-9613.7229421896918</v>
      </c>
    </row>
    <row r="115" spans="1:14">
      <c r="A115" s="6">
        <v>39873</v>
      </c>
      <c r="B115" s="7">
        <v>-5790.1409579342371</v>
      </c>
      <c r="C115" s="7"/>
      <c r="D115" s="7">
        <v>1293.7222190023001</v>
      </c>
      <c r="E115" s="7"/>
      <c r="F115" s="7">
        <v>0</v>
      </c>
      <c r="G115" s="7"/>
      <c r="H115" s="7">
        <v>2477.7076921329799</v>
      </c>
      <c r="I115" s="7"/>
      <c r="J115" s="7">
        <v>0</v>
      </c>
      <c r="K115" s="7"/>
      <c r="L115" s="7">
        <v>0</v>
      </c>
      <c r="M115" s="7"/>
      <c r="N115" s="7">
        <v>-9561.5708690695174</v>
      </c>
    </row>
    <row r="116" spans="1:14">
      <c r="A116" s="6">
        <v>39904</v>
      </c>
      <c r="B116" s="7">
        <v>-5661.0266377027783</v>
      </c>
      <c r="C116" s="7"/>
      <c r="D116" s="7">
        <v>1350.1019404456399</v>
      </c>
      <c r="E116" s="7"/>
      <c r="F116" s="7">
        <v>0</v>
      </c>
      <c r="G116" s="7"/>
      <c r="H116" s="7">
        <v>2496.2598270085</v>
      </c>
      <c r="I116" s="7"/>
      <c r="J116" s="7">
        <v>0</v>
      </c>
      <c r="K116" s="7"/>
      <c r="L116" s="7">
        <v>0</v>
      </c>
      <c r="M116" s="7"/>
      <c r="N116" s="7">
        <v>-9507.3884051569185</v>
      </c>
    </row>
    <row r="117" spans="1:14">
      <c r="A117" s="6">
        <v>39934</v>
      </c>
      <c r="B117" s="7">
        <v>-6096.1286089371988</v>
      </c>
      <c r="C117" s="7"/>
      <c r="D117" s="7">
        <v>1337.0454480133601</v>
      </c>
      <c r="E117" s="7"/>
      <c r="F117" s="7">
        <v>0</v>
      </c>
      <c r="G117" s="7"/>
      <c r="H117" s="7">
        <v>2023.5003631852501</v>
      </c>
      <c r="I117" s="7"/>
      <c r="J117" s="7">
        <v>0</v>
      </c>
      <c r="K117" s="7"/>
      <c r="L117" s="7">
        <v>0</v>
      </c>
      <c r="M117" s="7"/>
      <c r="N117" s="7">
        <v>-9456.6744201358088</v>
      </c>
    </row>
    <row r="118" spans="1:14">
      <c r="A118" s="6">
        <v>39965</v>
      </c>
      <c r="B118" s="7">
        <v>-5307.069969616301</v>
      </c>
      <c r="C118" s="7"/>
      <c r="D118" s="7">
        <v>1308.7775647415599</v>
      </c>
      <c r="E118" s="7"/>
      <c r="F118" s="7">
        <v>0</v>
      </c>
      <c r="G118" s="7"/>
      <c r="H118" s="7">
        <v>2788.5429517500602</v>
      </c>
      <c r="I118" s="7"/>
      <c r="J118" s="7">
        <v>0</v>
      </c>
      <c r="K118" s="7"/>
      <c r="L118" s="7">
        <v>0</v>
      </c>
      <c r="M118" s="7"/>
      <c r="N118" s="7">
        <v>-9404.3904861079209</v>
      </c>
    </row>
    <row r="119" spans="1:14">
      <c r="A119" s="6">
        <v>39995</v>
      </c>
      <c r="B119" s="7">
        <v>-6365.8595974205691</v>
      </c>
      <c r="C119" s="7"/>
      <c r="D119" s="7">
        <v>1291.0854266905701</v>
      </c>
      <c r="E119" s="7"/>
      <c r="F119" s="7">
        <v>0</v>
      </c>
      <c r="G119" s="7"/>
      <c r="H119" s="7">
        <v>1696.96583553195</v>
      </c>
      <c r="I119" s="7"/>
      <c r="J119" s="7">
        <v>0</v>
      </c>
      <c r="K119" s="7"/>
      <c r="L119" s="7">
        <v>0</v>
      </c>
      <c r="M119" s="7"/>
      <c r="N119" s="7">
        <v>-9353.9108596430888</v>
      </c>
    </row>
    <row r="120" spans="1:14">
      <c r="A120" s="6">
        <v>40026</v>
      </c>
      <c r="B120" s="7">
        <v>-5169.2252901687107</v>
      </c>
      <c r="C120" s="7"/>
      <c r="D120" s="7">
        <v>1272.8710613378901</v>
      </c>
      <c r="E120" s="7"/>
      <c r="F120" s="7">
        <v>0</v>
      </c>
      <c r="G120" s="7"/>
      <c r="H120" s="7">
        <v>2859.7750167376898</v>
      </c>
      <c r="I120" s="7"/>
      <c r="J120" s="7">
        <v>0</v>
      </c>
      <c r="K120" s="7"/>
      <c r="L120" s="7">
        <v>0</v>
      </c>
      <c r="M120" s="7"/>
      <c r="N120" s="7">
        <v>-9301.8713682442904</v>
      </c>
    </row>
    <row r="121" spans="1:14">
      <c r="A121" s="6">
        <v>40057</v>
      </c>
      <c r="B121" s="7">
        <v>-5967.4790657516478</v>
      </c>
      <c r="C121" s="7"/>
      <c r="D121" s="7">
        <v>1275.4838118974001</v>
      </c>
      <c r="E121" s="7"/>
      <c r="F121" s="7">
        <v>0</v>
      </c>
      <c r="G121" s="7"/>
      <c r="H121" s="7">
        <v>2006.9949429195501</v>
      </c>
      <c r="I121" s="7"/>
      <c r="J121" s="7">
        <v>0</v>
      </c>
      <c r="K121" s="7"/>
      <c r="L121" s="7">
        <v>0</v>
      </c>
      <c r="M121" s="7"/>
      <c r="N121" s="7">
        <v>-9249.9578205685975</v>
      </c>
    </row>
    <row r="122" spans="1:14">
      <c r="A122" s="6">
        <v>40087</v>
      </c>
      <c r="B122" s="7">
        <v>110955.66864915051</v>
      </c>
      <c r="C122" s="7"/>
      <c r="D122" s="7">
        <v>1273.98433412896</v>
      </c>
      <c r="E122" s="7"/>
      <c r="F122" s="7">
        <v>0</v>
      </c>
      <c r="G122" s="7"/>
      <c r="H122" s="7">
        <v>2441.30821992254</v>
      </c>
      <c r="I122" s="7"/>
      <c r="J122" s="7">
        <v>0</v>
      </c>
      <c r="K122" s="7"/>
      <c r="L122" s="7">
        <v>0</v>
      </c>
      <c r="M122" s="7"/>
      <c r="N122" s="7">
        <v>107240.37609509901</v>
      </c>
    </row>
    <row r="123" spans="1:14">
      <c r="A123" s="6">
        <v>40118</v>
      </c>
      <c r="B123" s="7">
        <v>110009.00228165404</v>
      </c>
      <c r="C123" s="7"/>
      <c r="D123" s="7">
        <v>1206.7578313270001</v>
      </c>
      <c r="E123" s="7"/>
      <c r="F123" s="7">
        <v>0</v>
      </c>
      <c r="G123" s="7"/>
      <c r="H123" s="7">
        <v>2164.0848914420699</v>
      </c>
      <c r="I123" s="7"/>
      <c r="J123" s="7">
        <v>0</v>
      </c>
      <c r="K123" s="7"/>
      <c r="L123" s="7">
        <v>0</v>
      </c>
      <c r="M123" s="7"/>
      <c r="N123" s="7">
        <v>106638.15955888497</v>
      </c>
    </row>
    <row r="124" spans="1:14">
      <c r="A124" s="6">
        <v>40148</v>
      </c>
      <c r="B124" s="7">
        <v>109905.90201495145</v>
      </c>
      <c r="C124" s="7"/>
      <c r="D124" s="7">
        <v>1102.6151358580801</v>
      </c>
      <c r="E124" s="7"/>
      <c r="F124" s="7">
        <v>0</v>
      </c>
      <c r="G124" s="7"/>
      <c r="H124" s="7">
        <v>2746.4826834563701</v>
      </c>
      <c r="I124" s="7"/>
      <c r="J124" s="7">
        <v>0</v>
      </c>
      <c r="K124" s="7"/>
      <c r="L124" s="7">
        <v>0</v>
      </c>
      <c r="M124" s="7"/>
      <c r="N124" s="7">
        <v>106056.804195637</v>
      </c>
    </row>
    <row r="125" spans="1:14">
      <c r="A125" s="6">
        <v>40179</v>
      </c>
      <c r="B125" s="7">
        <v>108980.4950605218</v>
      </c>
      <c r="C125" s="7"/>
      <c r="D125" s="7">
        <v>1075.81230995325</v>
      </c>
      <c r="E125" s="7"/>
      <c r="F125" s="7">
        <v>0</v>
      </c>
      <c r="G125" s="7"/>
      <c r="H125" s="7">
        <v>2447.1172735905602</v>
      </c>
      <c r="I125" s="7"/>
      <c r="J125" s="7">
        <v>0</v>
      </c>
      <c r="K125" s="7"/>
      <c r="L125" s="7">
        <v>0</v>
      </c>
      <c r="M125" s="7"/>
      <c r="N125" s="7">
        <v>105457.56547697799</v>
      </c>
    </row>
    <row r="126" spans="1:14">
      <c r="A126" s="6">
        <v>40210</v>
      </c>
      <c r="B126" s="7">
        <v>108082.69732756971</v>
      </c>
      <c r="C126" s="7"/>
      <c r="D126" s="7">
        <v>1095.58050120197</v>
      </c>
      <c r="E126" s="7"/>
      <c r="F126" s="7">
        <v>0</v>
      </c>
      <c r="G126" s="7"/>
      <c r="H126" s="7">
        <v>2127.2578522827498</v>
      </c>
      <c r="I126" s="7"/>
      <c r="J126" s="7">
        <v>0</v>
      </c>
      <c r="K126" s="7"/>
      <c r="L126" s="7">
        <v>0</v>
      </c>
      <c r="M126" s="7"/>
      <c r="N126" s="7">
        <v>104859.85897408499</v>
      </c>
    </row>
    <row r="127" spans="1:14">
      <c r="A127" s="6">
        <v>40238</v>
      </c>
      <c r="B127" s="7">
        <v>107656.42003089497</v>
      </c>
      <c r="C127" s="7"/>
      <c r="D127" s="7">
        <v>1173.6418903372601</v>
      </c>
      <c r="E127" s="7"/>
      <c r="F127" s="7">
        <v>0</v>
      </c>
      <c r="G127" s="7"/>
      <c r="H127" s="7">
        <v>2161.4557063866901</v>
      </c>
      <c r="I127" s="7"/>
      <c r="J127" s="7">
        <v>0</v>
      </c>
      <c r="K127" s="7"/>
      <c r="L127" s="7">
        <v>0</v>
      </c>
      <c r="M127" s="7"/>
      <c r="N127" s="7">
        <v>104321.32243417102</v>
      </c>
    </row>
    <row r="128" spans="1:14">
      <c r="A128" s="6">
        <v>40269</v>
      </c>
      <c r="B128" s="7">
        <v>107149.14396908437</v>
      </c>
      <c r="C128" s="7"/>
      <c r="D128" s="7">
        <v>1226.57468958851</v>
      </c>
      <c r="E128" s="7"/>
      <c r="F128" s="7">
        <v>0</v>
      </c>
      <c r="G128" s="7"/>
      <c r="H128" s="7">
        <v>2196.0027058128499</v>
      </c>
      <c r="I128" s="7"/>
      <c r="J128" s="7">
        <v>0</v>
      </c>
      <c r="K128" s="7"/>
      <c r="L128" s="7">
        <v>0</v>
      </c>
      <c r="M128" s="7"/>
      <c r="N128" s="7">
        <v>103726.56657368301</v>
      </c>
    </row>
    <row r="129" spans="1:14">
      <c r="A129" s="6">
        <v>40299</v>
      </c>
      <c r="B129" s="7">
        <v>106147.59639319805</v>
      </c>
      <c r="C129" s="7"/>
      <c r="D129" s="7">
        <v>1214.58641334393</v>
      </c>
      <c r="E129" s="7"/>
      <c r="F129" s="7">
        <v>0</v>
      </c>
      <c r="G129" s="7"/>
      <c r="H129" s="7">
        <v>1780.5206148961199</v>
      </c>
      <c r="I129" s="7"/>
      <c r="J129" s="7">
        <v>0</v>
      </c>
      <c r="K129" s="7"/>
      <c r="L129" s="7">
        <v>0</v>
      </c>
      <c r="M129" s="7"/>
      <c r="N129" s="7">
        <v>103152.489364958</v>
      </c>
    </row>
    <row r="130" spans="1:14">
      <c r="A130" s="6">
        <v>40330</v>
      </c>
      <c r="B130" s="7">
        <v>106193.08924117226</v>
      </c>
      <c r="C130" s="7"/>
      <c r="D130" s="7">
        <v>1187.1677145828401</v>
      </c>
      <c r="E130" s="7"/>
      <c r="F130" s="7">
        <v>0</v>
      </c>
      <c r="G130" s="7"/>
      <c r="H130" s="7">
        <v>2445.0907728424199</v>
      </c>
      <c r="I130" s="7"/>
      <c r="J130" s="7">
        <v>0</v>
      </c>
      <c r="K130" s="7"/>
      <c r="L130" s="7">
        <v>0</v>
      </c>
      <c r="M130" s="7"/>
      <c r="N130" s="7">
        <v>102560.830753747</v>
      </c>
    </row>
    <row r="131" spans="1:14">
      <c r="A131" s="6">
        <v>40360</v>
      </c>
      <c r="B131" s="7">
        <v>104650.81215045227</v>
      </c>
      <c r="C131" s="7"/>
      <c r="D131" s="7">
        <v>1171.77718726752</v>
      </c>
      <c r="E131" s="7"/>
      <c r="F131" s="7">
        <v>0</v>
      </c>
      <c r="G131" s="7"/>
      <c r="H131" s="7">
        <v>1489.26158546075</v>
      </c>
      <c r="I131" s="7"/>
      <c r="J131" s="7">
        <v>0</v>
      </c>
      <c r="K131" s="7"/>
      <c r="L131" s="7">
        <v>0</v>
      </c>
      <c r="M131" s="7"/>
      <c r="N131" s="7">
        <v>101989.77337772401</v>
      </c>
    </row>
    <row r="132" spans="1:14">
      <c r="A132" s="6">
        <v>40391</v>
      </c>
      <c r="B132" s="7">
        <v>105062.11346855125</v>
      </c>
      <c r="C132" s="7"/>
      <c r="D132" s="7">
        <v>1154.70164033111</v>
      </c>
      <c r="E132" s="7"/>
      <c r="F132" s="7">
        <v>0</v>
      </c>
      <c r="G132" s="7"/>
      <c r="H132" s="7">
        <v>2506.1536205581201</v>
      </c>
      <c r="I132" s="7"/>
      <c r="J132" s="7">
        <v>0</v>
      </c>
      <c r="K132" s="7"/>
      <c r="L132" s="7">
        <v>0</v>
      </c>
      <c r="M132" s="7"/>
      <c r="N132" s="7">
        <v>101401.25820766202</v>
      </c>
    </row>
    <row r="133" spans="1:14">
      <c r="A133" s="6">
        <v>40422</v>
      </c>
      <c r="B133" s="7">
        <v>103729.64580902782</v>
      </c>
      <c r="C133" s="7"/>
      <c r="D133" s="7">
        <v>1156.83107584604</v>
      </c>
      <c r="E133" s="7"/>
      <c r="F133" s="7">
        <v>0</v>
      </c>
      <c r="G133" s="7"/>
      <c r="H133" s="7">
        <v>1758.45688561678</v>
      </c>
      <c r="I133" s="7"/>
      <c r="J133" s="7">
        <v>0</v>
      </c>
      <c r="K133" s="7"/>
      <c r="L133" s="7">
        <v>0</v>
      </c>
      <c r="M133" s="7"/>
      <c r="N133" s="7">
        <v>100814.357847565</v>
      </c>
    </row>
    <row r="134" spans="1:14">
      <c r="A134" s="6">
        <v>40452</v>
      </c>
      <c r="B134" s="7">
        <v>103540.58026183261</v>
      </c>
      <c r="C134" s="7"/>
      <c r="D134" s="7">
        <v>1155.1200694357799</v>
      </c>
      <c r="E134" s="7"/>
      <c r="F134" s="7">
        <v>0</v>
      </c>
      <c r="G134" s="7"/>
      <c r="H134" s="7">
        <v>2137.5221168018402</v>
      </c>
      <c r="I134" s="7"/>
      <c r="J134" s="7">
        <v>0</v>
      </c>
      <c r="K134" s="7"/>
      <c r="L134" s="7">
        <v>0</v>
      </c>
      <c r="M134" s="7"/>
      <c r="N134" s="7">
        <v>100247.938075595</v>
      </c>
    </row>
    <row r="135" spans="1:14">
      <c r="A135" s="6">
        <v>40483</v>
      </c>
      <c r="B135" s="7">
        <v>102625.7214662482</v>
      </c>
      <c r="C135" s="7"/>
      <c r="D135" s="7">
        <v>1084.35815867412</v>
      </c>
      <c r="E135" s="7"/>
      <c r="F135" s="7">
        <v>0</v>
      </c>
      <c r="G135" s="7"/>
      <c r="H135" s="7">
        <v>1877.1147190440699</v>
      </c>
      <c r="I135" s="7"/>
      <c r="J135" s="7">
        <v>0</v>
      </c>
      <c r="K135" s="7"/>
      <c r="L135" s="7">
        <v>0</v>
      </c>
      <c r="M135" s="7"/>
      <c r="N135" s="7">
        <v>99664.248588530012</v>
      </c>
    </row>
    <row r="136" spans="1:14">
      <c r="A136" s="6">
        <v>40513</v>
      </c>
      <c r="B136" s="7">
        <v>102445.33468776682</v>
      </c>
      <c r="C136" s="7"/>
      <c r="D136" s="7">
        <v>988.38581569938503</v>
      </c>
      <c r="E136" s="7"/>
      <c r="F136" s="7">
        <v>0</v>
      </c>
      <c r="G136" s="7"/>
      <c r="H136" s="7">
        <v>2355.9916975574401</v>
      </c>
      <c r="I136" s="7"/>
      <c r="J136" s="7">
        <v>0</v>
      </c>
      <c r="K136" s="7"/>
      <c r="L136" s="7">
        <v>0</v>
      </c>
      <c r="M136" s="7"/>
      <c r="N136" s="7">
        <v>99100.957174509997</v>
      </c>
    </row>
    <row r="137" spans="1:14">
      <c r="A137" s="6">
        <v>40544</v>
      </c>
      <c r="B137" s="7">
        <v>101564.5192459362</v>
      </c>
      <c r="C137" s="7"/>
      <c r="D137" s="7">
        <v>962.73338652115103</v>
      </c>
      <c r="E137" s="7"/>
      <c r="F137" s="7">
        <v>0</v>
      </c>
      <c r="G137" s="7"/>
      <c r="H137" s="7">
        <v>2081.2640681620501</v>
      </c>
      <c r="I137" s="7"/>
      <c r="J137" s="7">
        <v>0</v>
      </c>
      <c r="K137" s="7"/>
      <c r="L137" s="7">
        <v>0</v>
      </c>
      <c r="M137" s="7"/>
      <c r="N137" s="7">
        <v>98520.521791253006</v>
      </c>
    </row>
    <row r="138" spans="1:14">
      <c r="A138" s="6">
        <v>40575</v>
      </c>
      <c r="B138" s="7">
        <v>100749.70720884971</v>
      </c>
      <c r="C138" s="7"/>
      <c r="D138" s="7">
        <v>981.87735361058196</v>
      </c>
      <c r="E138" s="7"/>
      <c r="F138" s="7">
        <v>0</v>
      </c>
      <c r="G138" s="7"/>
      <c r="H138" s="7">
        <v>1826.07353238615</v>
      </c>
      <c r="I138" s="7"/>
      <c r="J138" s="7">
        <v>0</v>
      </c>
      <c r="K138" s="7"/>
      <c r="L138" s="7">
        <v>0</v>
      </c>
      <c r="M138" s="7"/>
      <c r="N138" s="7">
        <v>97941.756322852976</v>
      </c>
    </row>
    <row r="139" spans="1:14">
      <c r="A139" s="6">
        <v>40603</v>
      </c>
      <c r="B139" s="7">
        <v>100345.29202411512</v>
      </c>
      <c r="C139" s="7"/>
      <c r="D139" s="7">
        <v>1053.5076784893499</v>
      </c>
      <c r="E139" s="7"/>
      <c r="F139" s="7">
        <v>0</v>
      </c>
      <c r="G139" s="7"/>
      <c r="H139" s="7">
        <v>1871.33969358575</v>
      </c>
      <c r="I139" s="7"/>
      <c r="J139" s="7">
        <v>0</v>
      </c>
      <c r="K139" s="7"/>
      <c r="L139" s="7">
        <v>0</v>
      </c>
      <c r="M139" s="7"/>
      <c r="N139" s="7">
        <v>97420.444652040009</v>
      </c>
    </row>
    <row r="140" spans="1:14">
      <c r="A140" s="6">
        <v>40634</v>
      </c>
      <c r="B140" s="7">
        <v>3018.4123008039301</v>
      </c>
      <c r="C140" s="7"/>
      <c r="D140" s="7">
        <v>1099.1025325697201</v>
      </c>
      <c r="E140" s="7"/>
      <c r="F140" s="7">
        <v>0</v>
      </c>
      <c r="G140" s="7"/>
      <c r="H140" s="7">
        <v>1919.30976823421</v>
      </c>
      <c r="I140" s="7"/>
      <c r="J140" s="7">
        <v>0</v>
      </c>
      <c r="K140" s="7"/>
      <c r="L140" s="7">
        <v>0</v>
      </c>
      <c r="M140" s="7"/>
      <c r="N140" s="7">
        <v>0</v>
      </c>
    </row>
    <row r="141" spans="1:14">
      <c r="A141" s="6">
        <v>40664</v>
      </c>
      <c r="B141" s="7">
        <v>2660.8354565161699</v>
      </c>
      <c r="C141" s="7"/>
      <c r="D141" s="7">
        <v>1104.2053249205801</v>
      </c>
      <c r="E141" s="7"/>
      <c r="F141" s="7">
        <v>0</v>
      </c>
      <c r="G141" s="7"/>
      <c r="H141" s="7">
        <v>1556.63013159559</v>
      </c>
      <c r="I141" s="7"/>
      <c r="J141" s="7">
        <v>0</v>
      </c>
      <c r="K141" s="7"/>
      <c r="L141" s="7">
        <v>0</v>
      </c>
      <c r="M141" s="7"/>
      <c r="N141" s="7">
        <v>0</v>
      </c>
    </row>
    <row r="142" spans="1:14">
      <c r="A142" s="6">
        <v>40695</v>
      </c>
      <c r="B142" s="7">
        <v>3219.1626229285703</v>
      </c>
      <c r="C142" s="7"/>
      <c r="D142" s="7">
        <v>1079.9041562197001</v>
      </c>
      <c r="E142" s="7"/>
      <c r="F142" s="7">
        <v>0</v>
      </c>
      <c r="G142" s="7"/>
      <c r="H142" s="7">
        <v>2139.2584667088699</v>
      </c>
      <c r="I142" s="7"/>
      <c r="J142" s="7">
        <v>0</v>
      </c>
      <c r="K142" s="7"/>
      <c r="L142" s="7">
        <v>0</v>
      </c>
      <c r="M142" s="7"/>
      <c r="N142" s="7">
        <v>0</v>
      </c>
    </row>
    <row r="143" spans="1:14">
      <c r="A143" s="6">
        <v>40725</v>
      </c>
      <c r="B143" s="7">
        <v>2362.5360259312001</v>
      </c>
      <c r="C143" s="7"/>
      <c r="D143" s="7">
        <v>1064.3695476048399</v>
      </c>
      <c r="E143" s="7"/>
      <c r="F143" s="7">
        <v>0</v>
      </c>
      <c r="G143" s="7"/>
      <c r="H143" s="7">
        <v>1298.16647832636</v>
      </c>
      <c r="I143" s="7"/>
      <c r="J143" s="7">
        <v>0</v>
      </c>
      <c r="K143" s="7"/>
      <c r="L143" s="7">
        <v>0</v>
      </c>
      <c r="M143" s="7"/>
      <c r="N143" s="7">
        <v>0</v>
      </c>
    </row>
    <row r="144" spans="1:14">
      <c r="A144" s="6">
        <v>40756</v>
      </c>
      <c r="B144" s="7">
        <v>3229.4582311068898</v>
      </c>
      <c r="C144" s="7"/>
      <c r="D144" s="7">
        <v>1048.38815876684</v>
      </c>
      <c r="E144" s="7"/>
      <c r="F144" s="7">
        <v>0</v>
      </c>
      <c r="G144" s="7"/>
      <c r="H144" s="7">
        <v>2181.07007234005</v>
      </c>
      <c r="I144" s="7"/>
      <c r="J144" s="7">
        <v>0</v>
      </c>
      <c r="K144" s="7"/>
      <c r="L144" s="7">
        <v>0</v>
      </c>
      <c r="M144" s="7"/>
      <c r="N144" s="7">
        <v>0</v>
      </c>
    </row>
    <row r="145" spans="1:14">
      <c r="A145" s="6">
        <v>40787</v>
      </c>
      <c r="B145" s="7">
        <v>2580.1452330120001</v>
      </c>
      <c r="C145" s="7"/>
      <c r="D145" s="7">
        <v>1050.10319441563</v>
      </c>
      <c r="E145" s="7"/>
      <c r="F145" s="7">
        <v>0</v>
      </c>
      <c r="G145" s="7"/>
      <c r="H145" s="7">
        <v>1530.04203859637</v>
      </c>
      <c r="I145" s="7"/>
      <c r="J145" s="7">
        <v>0</v>
      </c>
      <c r="K145" s="7"/>
      <c r="L145" s="7">
        <v>0</v>
      </c>
      <c r="M145" s="7"/>
      <c r="N145" s="7">
        <v>0</v>
      </c>
    </row>
    <row r="146" spans="1:14">
      <c r="A146" s="6">
        <v>40817</v>
      </c>
      <c r="B146" s="7">
        <v>2906.7067044299802</v>
      </c>
      <c r="C146" s="7"/>
      <c r="D146" s="7">
        <v>1048.24062000549</v>
      </c>
      <c r="E146" s="7"/>
      <c r="F146" s="7">
        <v>0</v>
      </c>
      <c r="G146" s="7"/>
      <c r="H146" s="7">
        <v>1858.46608442449</v>
      </c>
      <c r="I146" s="7"/>
      <c r="J146" s="7">
        <v>0</v>
      </c>
      <c r="K146" s="7"/>
      <c r="L146" s="7">
        <v>0</v>
      </c>
      <c r="M146" s="7"/>
      <c r="N146" s="7">
        <v>0</v>
      </c>
    </row>
    <row r="147" spans="1:14">
      <c r="A147" s="6">
        <v>40848</v>
      </c>
      <c r="B147" s="7">
        <v>2608.5332636496219</v>
      </c>
      <c r="C147" s="7"/>
      <c r="D147" s="7">
        <v>994.01759467004194</v>
      </c>
      <c r="E147" s="7"/>
      <c r="F147" s="7">
        <v>0</v>
      </c>
      <c r="G147" s="7"/>
      <c r="H147" s="7">
        <v>1614.5156689795799</v>
      </c>
      <c r="I147" s="7"/>
      <c r="J147" s="7">
        <v>0</v>
      </c>
      <c r="K147" s="7"/>
      <c r="L147" s="7">
        <v>0</v>
      </c>
      <c r="M147" s="7"/>
      <c r="N147" s="7">
        <v>0</v>
      </c>
    </row>
    <row r="148" spans="1:14">
      <c r="A148" s="6">
        <v>40878</v>
      </c>
      <c r="B148" s="7">
        <v>2905.05338292639</v>
      </c>
      <c r="C148" s="7"/>
      <c r="D148" s="7">
        <v>904.97548948632004</v>
      </c>
      <c r="E148" s="7"/>
      <c r="F148" s="7">
        <v>0</v>
      </c>
      <c r="G148" s="7"/>
      <c r="H148" s="7">
        <v>2000.0778934400701</v>
      </c>
      <c r="I148" s="7"/>
      <c r="J148" s="7">
        <v>0</v>
      </c>
      <c r="K148" s="7"/>
      <c r="L148" s="7">
        <v>0</v>
      </c>
      <c r="M148" s="7"/>
      <c r="N148" s="7">
        <v>0</v>
      </c>
    </row>
    <row r="149" spans="1:14">
      <c r="A149" s="6">
        <v>40909</v>
      </c>
      <c r="B149" s="7">
        <v>2629.4676644305059</v>
      </c>
      <c r="C149" s="7"/>
      <c r="D149" s="7">
        <v>880.72938433351601</v>
      </c>
      <c r="E149" s="7"/>
      <c r="F149" s="7">
        <v>0</v>
      </c>
      <c r="G149" s="7"/>
      <c r="H149" s="7">
        <v>1748.7382800969899</v>
      </c>
      <c r="I149" s="7"/>
      <c r="J149" s="7">
        <v>0</v>
      </c>
      <c r="K149" s="7"/>
      <c r="L149" s="7">
        <v>0</v>
      </c>
      <c r="M149" s="7"/>
      <c r="N149" s="7">
        <v>0</v>
      </c>
    </row>
    <row r="150" spans="1:14">
      <c r="A150" s="6">
        <v>40940</v>
      </c>
      <c r="B150" s="7">
        <v>2450.3493435258551</v>
      </c>
      <c r="C150" s="7"/>
      <c r="D150" s="7">
        <v>898.72573577865501</v>
      </c>
      <c r="E150" s="7"/>
      <c r="F150" s="7">
        <v>0</v>
      </c>
      <c r="G150" s="7"/>
      <c r="H150" s="7">
        <v>1551.6236077471999</v>
      </c>
      <c r="I150" s="7"/>
      <c r="J150" s="7">
        <v>0</v>
      </c>
      <c r="K150" s="7"/>
      <c r="L150" s="7">
        <v>0</v>
      </c>
      <c r="M150" s="7"/>
      <c r="N150" s="7">
        <v>0</v>
      </c>
    </row>
    <row r="151" spans="1:14">
      <c r="A151" s="6">
        <v>40969</v>
      </c>
      <c r="B151" s="7">
        <v>2570.6151270024948</v>
      </c>
      <c r="C151" s="7"/>
      <c r="D151" s="7">
        <v>964.67118322561498</v>
      </c>
      <c r="E151" s="7"/>
      <c r="F151" s="7">
        <v>0</v>
      </c>
      <c r="G151" s="7"/>
      <c r="H151" s="7">
        <v>1605.9439437768799</v>
      </c>
      <c r="I151" s="7"/>
      <c r="J151" s="7">
        <v>0</v>
      </c>
      <c r="K151" s="7"/>
      <c r="L151" s="7">
        <v>0</v>
      </c>
      <c r="M151" s="7"/>
      <c r="N151" s="7">
        <v>0</v>
      </c>
    </row>
    <row r="152" spans="1:14">
      <c r="A152" s="6">
        <v>41000</v>
      </c>
      <c r="B152" s="7">
        <v>2673.4543542593401</v>
      </c>
      <c r="C152" s="7"/>
      <c r="D152" s="7">
        <v>1007.44630823918</v>
      </c>
      <c r="E152" s="7"/>
      <c r="F152" s="7">
        <v>0</v>
      </c>
      <c r="G152" s="7"/>
      <c r="H152" s="7">
        <v>1666.00804602016</v>
      </c>
      <c r="I152" s="7"/>
      <c r="J152" s="7">
        <v>0</v>
      </c>
      <c r="K152" s="7"/>
      <c r="L152" s="7">
        <v>0</v>
      </c>
      <c r="M152" s="7"/>
      <c r="N152" s="7">
        <v>0</v>
      </c>
    </row>
    <row r="153" spans="1:14">
      <c r="A153" s="6">
        <v>41030</v>
      </c>
      <c r="B153" s="7">
        <v>2350.5988991845779</v>
      </c>
      <c r="C153" s="7"/>
      <c r="D153" s="7">
        <v>998.04002540188799</v>
      </c>
      <c r="E153" s="7"/>
      <c r="F153" s="7">
        <v>0</v>
      </c>
      <c r="G153" s="7"/>
      <c r="H153" s="7">
        <v>1352.5588737826899</v>
      </c>
      <c r="I153" s="7"/>
      <c r="J153" s="7">
        <v>0</v>
      </c>
      <c r="K153" s="7"/>
      <c r="L153" s="7">
        <v>0</v>
      </c>
      <c r="M153" s="7"/>
      <c r="N153" s="7">
        <v>0</v>
      </c>
    </row>
    <row r="154" spans="1:14">
      <c r="A154" s="6">
        <v>41061</v>
      </c>
      <c r="B154" s="7">
        <v>1857.0343331694901</v>
      </c>
      <c r="C154" s="7"/>
      <c r="D154" s="7">
        <v>0</v>
      </c>
      <c r="E154" s="7"/>
      <c r="F154" s="7">
        <v>0</v>
      </c>
      <c r="G154" s="7"/>
      <c r="H154" s="7">
        <v>1857.0343331694901</v>
      </c>
      <c r="I154" s="7"/>
      <c r="J154" s="7">
        <v>0</v>
      </c>
      <c r="K154" s="7"/>
      <c r="L154" s="7">
        <v>0</v>
      </c>
      <c r="M154" s="7"/>
      <c r="N154" s="7">
        <v>0</v>
      </c>
    </row>
    <row r="155" spans="1:14">
      <c r="A155" s="6">
        <v>41091</v>
      </c>
      <c r="B155" s="7">
        <v>1125.7581732973099</v>
      </c>
      <c r="C155" s="7"/>
      <c r="D155" s="7">
        <v>0</v>
      </c>
      <c r="E155" s="7"/>
      <c r="F155" s="7">
        <v>0</v>
      </c>
      <c r="G155" s="7"/>
      <c r="H155" s="7">
        <v>1125.7581732973099</v>
      </c>
      <c r="I155" s="7"/>
      <c r="J155" s="7">
        <v>0</v>
      </c>
      <c r="K155" s="7"/>
      <c r="L155" s="7">
        <v>0</v>
      </c>
      <c r="M155" s="7"/>
      <c r="N155" s="7">
        <v>0</v>
      </c>
    </row>
    <row r="156" spans="1:14">
      <c r="A156" s="6">
        <v>41122</v>
      </c>
      <c r="B156" s="7">
        <v>1889.2911701236801</v>
      </c>
      <c r="C156" s="7"/>
      <c r="D156" s="7">
        <v>0</v>
      </c>
      <c r="E156" s="7"/>
      <c r="F156" s="7">
        <v>0</v>
      </c>
      <c r="G156" s="7"/>
      <c r="H156" s="7">
        <v>1889.2911701236801</v>
      </c>
      <c r="I156" s="7"/>
      <c r="J156" s="7">
        <v>0</v>
      </c>
      <c r="K156" s="7"/>
      <c r="L156" s="7">
        <v>0</v>
      </c>
      <c r="M156" s="7"/>
      <c r="N156" s="7">
        <v>0</v>
      </c>
    </row>
    <row r="157" spans="1:14">
      <c r="A157" s="6">
        <v>41153</v>
      </c>
      <c r="B157" s="7">
        <v>1326.0256400194801</v>
      </c>
      <c r="C157" s="7"/>
      <c r="D157" s="7">
        <v>0</v>
      </c>
      <c r="E157" s="7"/>
      <c r="F157" s="7">
        <v>0</v>
      </c>
      <c r="G157" s="7"/>
      <c r="H157" s="7">
        <v>1326.0256400194801</v>
      </c>
      <c r="I157" s="7"/>
      <c r="J157" s="7">
        <v>0</v>
      </c>
      <c r="K157" s="7"/>
      <c r="L157" s="7">
        <v>0</v>
      </c>
      <c r="M157" s="7"/>
      <c r="N157" s="7">
        <v>0</v>
      </c>
    </row>
    <row r="158" spans="1:14">
      <c r="A158" s="6">
        <v>41183</v>
      </c>
      <c r="B158" s="7">
        <v>1610.43199471752</v>
      </c>
      <c r="C158" s="7"/>
      <c r="D158" s="7">
        <v>0</v>
      </c>
      <c r="E158" s="7"/>
      <c r="F158" s="7">
        <v>0</v>
      </c>
      <c r="G158" s="7"/>
      <c r="H158" s="7">
        <v>1610.43199471752</v>
      </c>
      <c r="I158" s="7"/>
      <c r="J158" s="7">
        <v>0</v>
      </c>
      <c r="K158" s="7"/>
      <c r="L158" s="7">
        <v>0</v>
      </c>
      <c r="M158" s="7"/>
      <c r="N158" s="7">
        <v>0</v>
      </c>
    </row>
    <row r="159" spans="1:14">
      <c r="A159" s="6">
        <v>41214</v>
      </c>
      <c r="B159" s="7">
        <v>1382.5382717224199</v>
      </c>
      <c r="C159" s="7"/>
      <c r="D159" s="7">
        <v>0</v>
      </c>
      <c r="E159" s="7"/>
      <c r="F159" s="7">
        <v>0</v>
      </c>
      <c r="G159" s="7"/>
      <c r="H159" s="7">
        <v>1382.5382717224199</v>
      </c>
      <c r="I159" s="7"/>
      <c r="J159" s="7">
        <v>0</v>
      </c>
      <c r="K159" s="7"/>
      <c r="L159" s="7">
        <v>0</v>
      </c>
      <c r="M159" s="7"/>
      <c r="N159" s="7">
        <v>0</v>
      </c>
    </row>
    <row r="160" spans="1:14">
      <c r="A160" s="6">
        <v>41244</v>
      </c>
      <c r="B160" s="7">
        <v>1687.33072652959</v>
      </c>
      <c r="C160" s="7"/>
      <c r="D160" s="7">
        <v>0</v>
      </c>
      <c r="E160" s="7"/>
      <c r="F160" s="7">
        <v>0</v>
      </c>
      <c r="G160" s="7"/>
      <c r="H160" s="7">
        <v>1687.33072652959</v>
      </c>
      <c r="I160" s="7"/>
      <c r="J160" s="7">
        <v>0</v>
      </c>
      <c r="K160" s="7"/>
      <c r="L160" s="7">
        <v>0</v>
      </c>
      <c r="M160" s="7"/>
      <c r="N160" s="7">
        <v>0</v>
      </c>
    </row>
    <row r="161" spans="1:14">
      <c r="A161" s="6">
        <v>41275</v>
      </c>
      <c r="B161" s="7">
        <v>1457.87306687401</v>
      </c>
      <c r="C161" s="7"/>
      <c r="D161" s="7">
        <v>0</v>
      </c>
      <c r="E161" s="7"/>
      <c r="F161" s="7">
        <v>0</v>
      </c>
      <c r="G161" s="7"/>
      <c r="H161" s="7">
        <v>1457.87306687401</v>
      </c>
      <c r="I161" s="7"/>
      <c r="J161" s="7">
        <v>0</v>
      </c>
      <c r="K161" s="7"/>
      <c r="L161" s="7">
        <v>0</v>
      </c>
      <c r="M161" s="7"/>
      <c r="N161" s="7">
        <v>0</v>
      </c>
    </row>
    <row r="162" spans="1:14">
      <c r="A162" s="6">
        <v>41306</v>
      </c>
      <c r="B162" s="7">
        <v>1312.56141718654</v>
      </c>
      <c r="C162" s="7"/>
      <c r="D162" s="7">
        <v>0</v>
      </c>
      <c r="E162" s="7"/>
      <c r="F162" s="7">
        <v>0</v>
      </c>
      <c r="G162" s="7"/>
      <c r="H162" s="7">
        <v>1312.56141718654</v>
      </c>
      <c r="I162" s="7"/>
      <c r="J162" s="7">
        <v>0</v>
      </c>
      <c r="K162" s="7"/>
      <c r="L162" s="7">
        <v>0</v>
      </c>
      <c r="M162" s="7"/>
      <c r="N162" s="7">
        <v>0</v>
      </c>
    </row>
    <row r="163" spans="1:14">
      <c r="A163" s="6">
        <v>41334</v>
      </c>
      <c r="B163" s="7">
        <v>1376.3966430164701</v>
      </c>
      <c r="C163" s="7"/>
      <c r="D163" s="7">
        <v>0</v>
      </c>
      <c r="E163" s="7"/>
      <c r="F163" s="7">
        <v>0</v>
      </c>
      <c r="G163" s="7"/>
      <c r="H163" s="7">
        <v>1376.3966430164701</v>
      </c>
      <c r="I163" s="7"/>
      <c r="J163" s="7">
        <v>0</v>
      </c>
      <c r="K163" s="7"/>
      <c r="L163" s="7">
        <v>0</v>
      </c>
      <c r="M163" s="7"/>
      <c r="N163" s="7">
        <v>0</v>
      </c>
    </row>
    <row r="164" spans="1:14">
      <c r="A164" s="6">
        <v>41365</v>
      </c>
      <c r="B164" s="7">
        <v>1446.94161233404</v>
      </c>
      <c r="C164" s="7"/>
      <c r="D164" s="7">
        <v>0</v>
      </c>
      <c r="E164" s="7"/>
      <c r="F164" s="7">
        <v>0</v>
      </c>
      <c r="G164" s="7"/>
      <c r="H164" s="7">
        <v>1446.94161233404</v>
      </c>
      <c r="I164" s="7"/>
      <c r="J164" s="7">
        <v>0</v>
      </c>
      <c r="K164" s="7"/>
      <c r="L164" s="7">
        <v>0</v>
      </c>
      <c r="M164" s="7"/>
      <c r="N164" s="7">
        <v>0</v>
      </c>
    </row>
    <row r="165" spans="1:14">
      <c r="A165" s="6">
        <v>41395</v>
      </c>
      <c r="B165" s="7">
        <v>1175.38463950916</v>
      </c>
      <c r="C165" s="7"/>
      <c r="D165" s="7">
        <v>0</v>
      </c>
      <c r="E165" s="7"/>
      <c r="F165" s="7">
        <v>0</v>
      </c>
      <c r="G165" s="7"/>
      <c r="H165" s="7">
        <v>1175.38463950916</v>
      </c>
      <c r="I165" s="7"/>
      <c r="J165" s="7">
        <v>0</v>
      </c>
      <c r="K165" s="7"/>
      <c r="L165" s="7">
        <v>0</v>
      </c>
      <c r="M165" s="7"/>
      <c r="N165" s="7">
        <v>0</v>
      </c>
    </row>
    <row r="166" spans="1:14">
      <c r="A166" s="6">
        <v>41426</v>
      </c>
      <c r="B166" s="7">
        <v>1610.9885673896599</v>
      </c>
      <c r="C166" s="7"/>
      <c r="D166" s="7">
        <v>0</v>
      </c>
      <c r="E166" s="7"/>
      <c r="F166" s="7">
        <v>0</v>
      </c>
      <c r="G166" s="7"/>
      <c r="H166" s="7">
        <v>1610.9885673896599</v>
      </c>
      <c r="I166" s="7"/>
      <c r="J166" s="7">
        <v>0</v>
      </c>
      <c r="K166" s="7"/>
      <c r="L166" s="7">
        <v>0</v>
      </c>
      <c r="M166" s="7"/>
      <c r="N166" s="7">
        <v>0</v>
      </c>
    </row>
    <row r="167" spans="1:14">
      <c r="A167" s="6">
        <v>41456</v>
      </c>
      <c r="B167" s="7">
        <v>974.84420452891197</v>
      </c>
      <c r="C167" s="7"/>
      <c r="D167" s="7">
        <v>0</v>
      </c>
      <c r="E167" s="7"/>
      <c r="F167" s="7">
        <v>0</v>
      </c>
      <c r="G167" s="7"/>
      <c r="H167" s="7">
        <v>974.84420452891197</v>
      </c>
      <c r="I167" s="7"/>
      <c r="J167" s="7">
        <v>0</v>
      </c>
      <c r="K167" s="7"/>
      <c r="L167" s="7">
        <v>0</v>
      </c>
      <c r="M167" s="7"/>
      <c r="N167" s="7">
        <v>0</v>
      </c>
    </row>
    <row r="168" spans="1:14">
      <c r="A168" s="6">
        <v>41487</v>
      </c>
      <c r="B168" s="7">
        <v>1632.8223511306401</v>
      </c>
      <c r="C168" s="7"/>
      <c r="D168" s="7">
        <v>0</v>
      </c>
      <c r="E168" s="7"/>
      <c r="F168" s="7">
        <v>0</v>
      </c>
      <c r="G168" s="7"/>
      <c r="H168" s="7">
        <v>1632.8223511306401</v>
      </c>
      <c r="I168" s="7"/>
      <c r="J168" s="7">
        <v>0</v>
      </c>
      <c r="K168" s="7"/>
      <c r="L168" s="7">
        <v>0</v>
      </c>
      <c r="M168" s="7"/>
      <c r="N168" s="7">
        <v>0</v>
      </c>
    </row>
    <row r="169" spans="1:14">
      <c r="A169" s="6">
        <v>41518</v>
      </c>
      <c r="B169" s="7">
        <v>1145.9289698740799</v>
      </c>
      <c r="C169" s="7"/>
      <c r="D169" s="7">
        <v>0</v>
      </c>
      <c r="E169" s="7"/>
      <c r="F169" s="7">
        <v>0</v>
      </c>
      <c r="G169" s="7"/>
      <c r="H169" s="7">
        <v>1145.9289698740799</v>
      </c>
      <c r="I169" s="7"/>
      <c r="J169" s="7">
        <v>0</v>
      </c>
      <c r="K169" s="7"/>
      <c r="L169" s="7">
        <v>0</v>
      </c>
      <c r="M169" s="7"/>
      <c r="N169" s="7">
        <v>0</v>
      </c>
    </row>
    <row r="170" spans="1:14">
      <c r="A170" s="6">
        <v>41548</v>
      </c>
      <c r="B170" s="7">
        <v>1390.5632561283601</v>
      </c>
      <c r="C170" s="7"/>
      <c r="D170" s="7">
        <v>0</v>
      </c>
      <c r="E170" s="7"/>
      <c r="F170" s="7">
        <v>0</v>
      </c>
      <c r="G170" s="7"/>
      <c r="H170" s="7">
        <v>1390.5632561283601</v>
      </c>
      <c r="I170" s="7"/>
      <c r="J170" s="7">
        <v>0</v>
      </c>
      <c r="K170" s="7"/>
      <c r="L170" s="7">
        <v>0</v>
      </c>
      <c r="M170" s="7"/>
      <c r="N170" s="7">
        <v>0</v>
      </c>
    </row>
    <row r="171" spans="1:14">
      <c r="A171" s="6">
        <v>41579</v>
      </c>
      <c r="B171" s="7">
        <v>1176.28850903135</v>
      </c>
      <c r="C171" s="7"/>
      <c r="D171" s="7">
        <v>0</v>
      </c>
      <c r="E171" s="7"/>
      <c r="F171" s="7">
        <v>0</v>
      </c>
      <c r="G171" s="7"/>
      <c r="H171" s="7">
        <v>1176.28850903135</v>
      </c>
      <c r="I171" s="7"/>
      <c r="J171" s="7">
        <v>0</v>
      </c>
      <c r="K171" s="7"/>
      <c r="L171" s="7">
        <v>0</v>
      </c>
      <c r="M171" s="7"/>
      <c r="N171" s="7">
        <v>0</v>
      </c>
    </row>
    <row r="172" spans="1:14">
      <c r="A172" s="6">
        <v>41609</v>
      </c>
      <c r="B172" s="7">
        <v>1408.6636895525901</v>
      </c>
      <c r="C172" s="7"/>
      <c r="D172" s="7">
        <v>0</v>
      </c>
      <c r="E172" s="7"/>
      <c r="F172" s="7">
        <v>0</v>
      </c>
      <c r="G172" s="7"/>
      <c r="H172" s="7">
        <v>1408.6636895525901</v>
      </c>
      <c r="I172" s="7"/>
      <c r="J172" s="7">
        <v>0</v>
      </c>
      <c r="K172" s="7"/>
      <c r="L172" s="7">
        <v>0</v>
      </c>
      <c r="M172" s="7"/>
      <c r="N172" s="7">
        <v>0</v>
      </c>
    </row>
    <row r="173" spans="1:14">
      <c r="A173" s="6">
        <v>41640</v>
      </c>
      <c r="B173" s="7">
        <v>1198.08911500932</v>
      </c>
      <c r="C173" s="7"/>
      <c r="D173" s="7">
        <v>0</v>
      </c>
      <c r="E173" s="7"/>
      <c r="F173" s="7">
        <v>0</v>
      </c>
      <c r="G173" s="7"/>
      <c r="H173" s="7">
        <v>1198.08911500932</v>
      </c>
      <c r="I173" s="7"/>
      <c r="J173" s="7">
        <v>0</v>
      </c>
      <c r="K173" s="7"/>
      <c r="L173" s="7">
        <v>0</v>
      </c>
      <c r="M173" s="7"/>
      <c r="N173" s="7">
        <v>0</v>
      </c>
    </row>
    <row r="174" spans="1:14">
      <c r="A174" s="6">
        <v>41671</v>
      </c>
      <c r="B174" s="7">
        <v>1097.8067382064</v>
      </c>
      <c r="C174" s="7"/>
      <c r="D174" s="7">
        <v>0</v>
      </c>
      <c r="E174" s="7"/>
      <c r="F174" s="7">
        <v>0</v>
      </c>
      <c r="G174" s="7"/>
      <c r="H174" s="7">
        <v>1097.8067382064</v>
      </c>
      <c r="I174" s="7"/>
      <c r="J174" s="7">
        <v>0</v>
      </c>
      <c r="K174" s="7"/>
      <c r="L174" s="7">
        <v>0</v>
      </c>
      <c r="M174" s="7"/>
      <c r="N174" s="7">
        <v>0</v>
      </c>
    </row>
    <row r="175" spans="1:14">
      <c r="A175" s="6">
        <v>41699</v>
      </c>
      <c r="B175" s="7">
        <v>1168.63960229743</v>
      </c>
      <c r="C175" s="7"/>
      <c r="D175" s="7">
        <v>0</v>
      </c>
      <c r="E175" s="7"/>
      <c r="F175" s="7">
        <v>0</v>
      </c>
      <c r="G175" s="7"/>
      <c r="H175" s="7">
        <v>1168.63960229743</v>
      </c>
      <c r="I175" s="7"/>
      <c r="J175" s="7">
        <v>0</v>
      </c>
      <c r="K175" s="7"/>
      <c r="L175" s="7">
        <v>0</v>
      </c>
      <c r="M175" s="7"/>
      <c r="N175" s="7">
        <v>0</v>
      </c>
    </row>
    <row r="176" spans="1:14">
      <c r="A176" s="6">
        <v>41730</v>
      </c>
      <c r="B176" s="7">
        <v>1247.7219072903499</v>
      </c>
      <c r="C176" s="7"/>
      <c r="D176" s="7">
        <v>0</v>
      </c>
      <c r="E176" s="7"/>
      <c r="F176" s="7">
        <v>0</v>
      </c>
      <c r="G176" s="7"/>
      <c r="H176" s="7">
        <v>1247.7219072903499</v>
      </c>
      <c r="I176" s="7"/>
      <c r="J176" s="7">
        <v>0</v>
      </c>
      <c r="K176" s="7"/>
      <c r="L176" s="7">
        <v>0</v>
      </c>
      <c r="M176" s="7"/>
      <c r="N176" s="7">
        <v>0</v>
      </c>
    </row>
    <row r="177" spans="1:14">
      <c r="A177" s="6">
        <v>41760</v>
      </c>
      <c r="B177" s="7">
        <v>1014.2497724792599</v>
      </c>
      <c r="C177" s="7"/>
      <c r="D177" s="7">
        <v>0</v>
      </c>
      <c r="E177" s="7"/>
      <c r="F177" s="7">
        <v>0</v>
      </c>
      <c r="G177" s="7"/>
      <c r="H177" s="7">
        <v>1014.2497724792599</v>
      </c>
      <c r="I177" s="7"/>
      <c r="J177" s="7">
        <v>0</v>
      </c>
      <c r="K177" s="7"/>
      <c r="L177" s="7">
        <v>0</v>
      </c>
      <c r="M177" s="7"/>
      <c r="N177" s="7">
        <v>0</v>
      </c>
    </row>
    <row r="178" spans="1:14">
      <c r="A178" s="6">
        <v>41791</v>
      </c>
      <c r="B178" s="7">
        <v>1387.34066627109</v>
      </c>
      <c r="C178" s="7"/>
      <c r="D178" s="7">
        <v>0</v>
      </c>
      <c r="E178" s="7"/>
      <c r="F178" s="7">
        <v>0</v>
      </c>
      <c r="G178" s="7"/>
      <c r="H178" s="7">
        <v>1387.34066627109</v>
      </c>
      <c r="I178" s="7"/>
      <c r="J178" s="7">
        <v>0</v>
      </c>
      <c r="K178" s="7"/>
      <c r="L178" s="7">
        <v>0</v>
      </c>
      <c r="M178" s="7"/>
      <c r="N178" s="7">
        <v>0</v>
      </c>
    </row>
    <row r="179" spans="1:14">
      <c r="A179" s="6">
        <v>41821</v>
      </c>
      <c r="B179" s="7">
        <v>837.74483404041905</v>
      </c>
      <c r="C179" s="7"/>
      <c r="D179" s="7">
        <v>0</v>
      </c>
      <c r="E179" s="7"/>
      <c r="F179" s="7">
        <v>0</v>
      </c>
      <c r="G179" s="7"/>
      <c r="H179" s="7">
        <v>837.74483404041905</v>
      </c>
      <c r="I179" s="7"/>
      <c r="J179" s="7">
        <v>0</v>
      </c>
      <c r="K179" s="7"/>
      <c r="L179" s="7">
        <v>0</v>
      </c>
      <c r="M179" s="7"/>
      <c r="N179" s="7">
        <v>0</v>
      </c>
    </row>
    <row r="180" spans="1:14">
      <c r="A180" s="6">
        <v>41852</v>
      </c>
      <c r="B180" s="7">
        <v>1399.9684720094201</v>
      </c>
      <c r="C180" s="7"/>
      <c r="D180" s="7">
        <v>0</v>
      </c>
      <c r="E180" s="7"/>
      <c r="F180" s="7">
        <v>0</v>
      </c>
      <c r="G180" s="7"/>
      <c r="H180" s="7">
        <v>1399.9684720094201</v>
      </c>
      <c r="I180" s="7"/>
      <c r="J180" s="7">
        <v>0</v>
      </c>
      <c r="K180" s="7"/>
      <c r="L180" s="7">
        <v>0</v>
      </c>
      <c r="M180" s="7"/>
      <c r="N180" s="7">
        <v>0</v>
      </c>
    </row>
    <row r="181" spans="1:14">
      <c r="A181" s="6">
        <v>41883</v>
      </c>
      <c r="B181" s="7">
        <v>982.43259892290303</v>
      </c>
      <c r="C181" s="7"/>
      <c r="D181" s="7">
        <v>0</v>
      </c>
      <c r="E181" s="7"/>
      <c r="F181" s="7">
        <v>0</v>
      </c>
      <c r="G181" s="7"/>
      <c r="H181" s="7">
        <v>982.43259892290303</v>
      </c>
      <c r="I181" s="7"/>
      <c r="J181" s="7">
        <v>0</v>
      </c>
      <c r="K181" s="7"/>
      <c r="L181" s="7">
        <v>0</v>
      </c>
      <c r="M181" s="7"/>
      <c r="N181" s="7">
        <v>0</v>
      </c>
    </row>
    <row r="182" spans="1:14">
      <c r="A182" s="6">
        <v>41913</v>
      </c>
      <c r="B182" s="7">
        <v>1191.0193398917099</v>
      </c>
      <c r="C182" s="7"/>
      <c r="D182" s="7">
        <v>0</v>
      </c>
      <c r="E182" s="7"/>
      <c r="F182" s="7">
        <v>0</v>
      </c>
      <c r="G182" s="7"/>
      <c r="H182" s="7">
        <v>1191.0193398917099</v>
      </c>
      <c r="I182" s="7"/>
      <c r="J182" s="7">
        <v>0</v>
      </c>
      <c r="K182" s="7"/>
      <c r="L182" s="7">
        <v>0</v>
      </c>
      <c r="M182" s="7"/>
      <c r="N182" s="7">
        <v>0</v>
      </c>
    </row>
    <row r="183" spans="1:14">
      <c r="A183" s="6">
        <v>41944</v>
      </c>
      <c r="B183" s="7">
        <v>1078.3319854050601</v>
      </c>
      <c r="C183" s="7"/>
      <c r="D183" s="7">
        <v>0</v>
      </c>
      <c r="E183" s="7"/>
      <c r="F183" s="7">
        <v>0</v>
      </c>
      <c r="G183" s="7"/>
      <c r="H183" s="7">
        <v>1078.3319854050601</v>
      </c>
      <c r="I183" s="7"/>
      <c r="J183" s="7">
        <v>0</v>
      </c>
      <c r="K183" s="7"/>
      <c r="L183" s="7">
        <v>0</v>
      </c>
      <c r="M183" s="7"/>
      <c r="N183" s="7">
        <v>0</v>
      </c>
    </row>
    <row r="184" spans="1:14">
      <c r="A184" s="6">
        <v>41974</v>
      </c>
      <c r="B184" s="7">
        <v>1285.73086860738</v>
      </c>
      <c r="C184" s="7"/>
      <c r="D184" s="7">
        <v>0</v>
      </c>
      <c r="E184" s="7"/>
      <c r="F184" s="7">
        <v>0</v>
      </c>
      <c r="G184" s="7"/>
      <c r="H184" s="7">
        <v>1285.73086860738</v>
      </c>
      <c r="I184" s="7"/>
      <c r="J184" s="7">
        <v>0</v>
      </c>
      <c r="K184" s="7"/>
      <c r="L184" s="7">
        <v>0</v>
      </c>
      <c r="M184" s="7"/>
      <c r="N184" s="7">
        <v>0</v>
      </c>
    </row>
    <row r="185" spans="1:14">
      <c r="A185" s="6">
        <v>42005</v>
      </c>
      <c r="B185" s="7">
        <v>1089.47756114291</v>
      </c>
      <c r="C185" s="7"/>
      <c r="D185" s="7">
        <v>0</v>
      </c>
      <c r="E185" s="7"/>
      <c r="F185" s="7">
        <v>0</v>
      </c>
      <c r="G185" s="7"/>
      <c r="H185" s="7">
        <v>1089.47756114291</v>
      </c>
      <c r="I185" s="7"/>
      <c r="J185" s="7">
        <v>0</v>
      </c>
      <c r="K185" s="7"/>
      <c r="L185" s="7">
        <v>0</v>
      </c>
      <c r="M185" s="7"/>
      <c r="N185" s="7">
        <v>0</v>
      </c>
    </row>
    <row r="186" spans="1:14">
      <c r="A186" s="6">
        <v>42036</v>
      </c>
      <c r="B186" s="7">
        <v>1002.30381837857</v>
      </c>
      <c r="C186" s="7"/>
      <c r="D186" s="7">
        <v>0</v>
      </c>
      <c r="E186" s="7"/>
      <c r="F186" s="7">
        <v>0</v>
      </c>
      <c r="G186" s="7"/>
      <c r="H186" s="7">
        <v>1002.30381837857</v>
      </c>
      <c r="I186" s="7"/>
      <c r="J186" s="7">
        <v>0</v>
      </c>
      <c r="K186" s="7"/>
      <c r="L186" s="7">
        <v>0</v>
      </c>
      <c r="M186" s="7"/>
      <c r="N186" s="7">
        <v>0</v>
      </c>
    </row>
    <row r="187" spans="1:14">
      <c r="A187" s="6">
        <v>42064</v>
      </c>
      <c r="B187" s="7">
        <v>1070.56774406615</v>
      </c>
      <c r="C187" s="7"/>
      <c r="D187" s="7">
        <v>0</v>
      </c>
      <c r="E187" s="7"/>
      <c r="F187" s="7">
        <v>0</v>
      </c>
      <c r="G187" s="7"/>
      <c r="H187" s="7">
        <v>1070.56774406615</v>
      </c>
      <c r="I187" s="7"/>
      <c r="J187" s="7">
        <v>0</v>
      </c>
      <c r="K187" s="7"/>
      <c r="L187" s="7">
        <v>0</v>
      </c>
      <c r="M187" s="7"/>
      <c r="N187" s="7">
        <v>0</v>
      </c>
    </row>
    <row r="188" spans="1:14">
      <c r="A188" s="6">
        <v>42095</v>
      </c>
      <c r="B188" s="7">
        <v>1146.8997883396</v>
      </c>
      <c r="C188" s="7"/>
      <c r="D188" s="7">
        <v>0</v>
      </c>
      <c r="E188" s="7"/>
      <c r="F188" s="7">
        <v>0</v>
      </c>
      <c r="G188" s="7"/>
      <c r="H188" s="7">
        <v>1146.8997883396</v>
      </c>
      <c r="I188" s="7"/>
      <c r="J188" s="7">
        <v>0</v>
      </c>
      <c r="K188" s="7"/>
      <c r="L188" s="7">
        <v>0</v>
      </c>
      <c r="M188" s="7"/>
      <c r="N188" s="7">
        <v>0</v>
      </c>
    </row>
    <row r="189" spans="1:14">
      <c r="A189" s="6">
        <v>42125</v>
      </c>
      <c r="B189" s="7">
        <v>932.37922322671</v>
      </c>
      <c r="C189" s="7"/>
      <c r="D189" s="7">
        <v>0</v>
      </c>
      <c r="E189" s="7"/>
      <c r="F189" s="7">
        <v>0</v>
      </c>
      <c r="G189" s="7"/>
      <c r="H189" s="7">
        <v>932.37922322671</v>
      </c>
      <c r="I189" s="7"/>
      <c r="J189" s="7">
        <v>0</v>
      </c>
      <c r="K189" s="7"/>
      <c r="L189" s="7">
        <v>0</v>
      </c>
      <c r="M189" s="7"/>
      <c r="N189" s="7">
        <v>0</v>
      </c>
    </row>
    <row r="190" spans="1:14">
      <c r="A190" s="6">
        <v>42156</v>
      </c>
      <c r="B190" s="7">
        <v>1274.70871839857</v>
      </c>
      <c r="C190" s="7"/>
      <c r="D190" s="7">
        <v>0</v>
      </c>
      <c r="E190" s="7"/>
      <c r="F190" s="7">
        <v>0</v>
      </c>
      <c r="G190" s="7"/>
      <c r="H190" s="7">
        <v>1274.70871839857</v>
      </c>
      <c r="I190" s="7"/>
      <c r="J190" s="7">
        <v>0</v>
      </c>
      <c r="K190" s="7"/>
      <c r="L190" s="7">
        <v>0</v>
      </c>
      <c r="M190" s="7"/>
      <c r="N190" s="7">
        <v>0</v>
      </c>
    </row>
    <row r="191" spans="1:14">
      <c r="A191" s="6">
        <v>42186</v>
      </c>
      <c r="B191" s="7">
        <v>769.32766761027096</v>
      </c>
      <c r="C191" s="7"/>
      <c r="D191" s="7">
        <v>0</v>
      </c>
      <c r="E191" s="7"/>
      <c r="F191" s="7">
        <v>0</v>
      </c>
      <c r="G191" s="7"/>
      <c r="H191" s="7">
        <v>769.32766761027096</v>
      </c>
      <c r="I191" s="7"/>
      <c r="J191" s="7">
        <v>0</v>
      </c>
      <c r="K191" s="7"/>
      <c r="L191" s="7">
        <v>0</v>
      </c>
      <c r="M191" s="7"/>
      <c r="N191" s="7">
        <v>0</v>
      </c>
    </row>
    <row r="192" spans="1:14">
      <c r="A192" s="6">
        <v>42217</v>
      </c>
      <c r="B192" s="7">
        <v>1284.90133940648</v>
      </c>
      <c r="C192" s="7"/>
      <c r="D192" s="7">
        <v>0</v>
      </c>
      <c r="E192" s="7"/>
      <c r="F192" s="7">
        <v>0</v>
      </c>
      <c r="G192" s="7"/>
      <c r="H192" s="7">
        <v>1284.90133940648</v>
      </c>
      <c r="I192" s="7"/>
      <c r="J192" s="7">
        <v>0</v>
      </c>
      <c r="K192" s="7"/>
      <c r="L192" s="7">
        <v>0</v>
      </c>
      <c r="M192" s="7"/>
      <c r="N192" s="7">
        <v>0</v>
      </c>
    </row>
    <row r="193" spans="1:14">
      <c r="A193" s="6">
        <v>42248</v>
      </c>
      <c r="B193" s="7">
        <v>901.61276234655497</v>
      </c>
      <c r="C193" s="7"/>
      <c r="D193" s="7">
        <v>0</v>
      </c>
      <c r="E193" s="7"/>
      <c r="F193" s="7">
        <v>0</v>
      </c>
      <c r="G193" s="7"/>
      <c r="H193" s="7">
        <v>901.61276234655497</v>
      </c>
      <c r="I193" s="7"/>
      <c r="J193" s="7">
        <v>0</v>
      </c>
      <c r="K193" s="7"/>
      <c r="L193" s="7">
        <v>0</v>
      </c>
      <c r="M193" s="7"/>
      <c r="N193" s="7">
        <v>0</v>
      </c>
    </row>
    <row r="194" spans="1:14">
      <c r="A194" s="6">
        <v>42278</v>
      </c>
      <c r="B194" s="7">
        <v>1092.7418318453999</v>
      </c>
      <c r="C194" s="7"/>
      <c r="D194" s="7">
        <v>0</v>
      </c>
      <c r="E194" s="7"/>
      <c r="F194" s="7">
        <v>0</v>
      </c>
      <c r="G194" s="7"/>
      <c r="H194" s="7">
        <v>1092.7418318453999</v>
      </c>
      <c r="I194" s="7"/>
      <c r="J194" s="7">
        <v>0</v>
      </c>
      <c r="K194" s="7"/>
      <c r="L194" s="7">
        <v>0</v>
      </c>
      <c r="M194" s="7"/>
      <c r="N194" s="7">
        <v>0</v>
      </c>
    </row>
    <row r="195" spans="1:14">
      <c r="A195" s="6">
        <v>42309</v>
      </c>
      <c r="B195" s="7">
        <v>904.41013934779699</v>
      </c>
      <c r="C195" s="7"/>
      <c r="D195" s="7">
        <v>0</v>
      </c>
      <c r="E195" s="7"/>
      <c r="F195" s="7">
        <v>0</v>
      </c>
      <c r="G195" s="7"/>
      <c r="H195" s="7">
        <v>904.41013934779699</v>
      </c>
      <c r="I195" s="7"/>
      <c r="J195" s="7">
        <v>0</v>
      </c>
      <c r="K195" s="7"/>
      <c r="L195" s="7">
        <v>0</v>
      </c>
      <c r="M195" s="7"/>
      <c r="N195" s="7">
        <v>0</v>
      </c>
    </row>
    <row r="196" spans="1:14">
      <c r="A196" s="6">
        <v>42339</v>
      </c>
      <c r="B196" s="7">
        <v>1051.91997085197</v>
      </c>
      <c r="C196" s="7"/>
      <c r="D196" s="7">
        <v>0</v>
      </c>
      <c r="E196" s="7"/>
      <c r="F196" s="7">
        <v>0</v>
      </c>
      <c r="G196" s="7"/>
      <c r="H196" s="7">
        <v>1051.91997085197</v>
      </c>
      <c r="I196" s="7"/>
      <c r="J196" s="7">
        <v>0</v>
      </c>
      <c r="K196" s="7"/>
      <c r="L196" s="7">
        <v>0</v>
      </c>
      <c r="M196" s="7"/>
      <c r="N196" s="7">
        <v>0</v>
      </c>
    </row>
    <row r="197" spans="1:14">
      <c r="A197" s="6">
        <v>42370</v>
      </c>
      <c r="B197" s="7">
        <v>872.27637484814704</v>
      </c>
      <c r="C197" s="7"/>
      <c r="D197" s="7">
        <v>0</v>
      </c>
      <c r="E197" s="7"/>
      <c r="F197" s="7">
        <v>0</v>
      </c>
      <c r="G197" s="7"/>
      <c r="H197" s="7">
        <v>872.27637484814704</v>
      </c>
      <c r="I197" s="7"/>
      <c r="J197" s="7">
        <v>0</v>
      </c>
      <c r="K197" s="7"/>
      <c r="L197" s="7">
        <v>0</v>
      </c>
      <c r="M197" s="7"/>
      <c r="N197" s="7">
        <v>0</v>
      </c>
    </row>
    <row r="198" spans="1:14">
      <c r="A198" s="6">
        <v>42401</v>
      </c>
      <c r="B198" s="7">
        <v>0</v>
      </c>
      <c r="C198" s="7"/>
      <c r="D198" s="7">
        <v>0</v>
      </c>
      <c r="E198" s="7"/>
      <c r="F198" s="7">
        <v>0</v>
      </c>
      <c r="G198" s="7"/>
      <c r="H198" s="7">
        <v>0</v>
      </c>
      <c r="I198" s="7"/>
      <c r="J198" s="7">
        <v>0</v>
      </c>
      <c r="K198" s="7"/>
      <c r="L198" s="7">
        <v>0</v>
      </c>
      <c r="M198" s="7"/>
      <c r="N198" s="7">
        <v>0</v>
      </c>
    </row>
    <row r="199" spans="1:14">
      <c r="A199" s="6">
        <v>42430</v>
      </c>
      <c r="B199" s="7">
        <v>0</v>
      </c>
      <c r="C199" s="7"/>
      <c r="D199" s="7">
        <v>0</v>
      </c>
      <c r="E199" s="7"/>
      <c r="F199" s="7">
        <v>0</v>
      </c>
      <c r="G199" s="7"/>
      <c r="H199" s="7">
        <v>0</v>
      </c>
      <c r="I199" s="7"/>
      <c r="J199" s="7">
        <v>0</v>
      </c>
      <c r="K199" s="7"/>
      <c r="L199" s="7">
        <v>0</v>
      </c>
      <c r="M199" s="7"/>
      <c r="N199" s="7">
        <v>0</v>
      </c>
    </row>
    <row r="200" spans="1:14">
      <c r="A200" s="6">
        <v>42461</v>
      </c>
      <c r="B200" s="7">
        <v>0</v>
      </c>
      <c r="C200" s="7"/>
      <c r="D200" s="7">
        <v>0</v>
      </c>
      <c r="E200" s="7"/>
      <c r="F200" s="7">
        <v>0</v>
      </c>
      <c r="G200" s="7"/>
      <c r="H200" s="7">
        <v>0</v>
      </c>
      <c r="I200" s="7"/>
      <c r="J200" s="7">
        <v>0</v>
      </c>
      <c r="K200" s="7"/>
      <c r="L200" s="7">
        <v>0</v>
      </c>
      <c r="M200" s="7"/>
      <c r="N200" s="7">
        <v>0</v>
      </c>
    </row>
    <row r="201" spans="1:14">
      <c r="A201" s="6">
        <v>42491</v>
      </c>
      <c r="B201" s="7">
        <v>0</v>
      </c>
      <c r="C201" s="7"/>
      <c r="D201" s="7">
        <v>0</v>
      </c>
      <c r="E201" s="7"/>
      <c r="F201" s="7">
        <v>0</v>
      </c>
      <c r="G201" s="7"/>
      <c r="H201" s="7">
        <v>0</v>
      </c>
      <c r="I201" s="7"/>
      <c r="J201" s="7">
        <v>0</v>
      </c>
      <c r="K201" s="7"/>
      <c r="L201" s="7">
        <v>0</v>
      </c>
      <c r="M201" s="7"/>
      <c r="N201" s="7">
        <v>0</v>
      </c>
    </row>
    <row r="202" spans="1:14">
      <c r="A202" s="6">
        <v>42522</v>
      </c>
      <c r="B202" s="7">
        <v>0</v>
      </c>
      <c r="C202" s="7"/>
      <c r="D202" s="7">
        <v>0</v>
      </c>
      <c r="E202" s="7"/>
      <c r="F202" s="7">
        <v>0</v>
      </c>
      <c r="G202" s="7"/>
      <c r="H202" s="7">
        <v>0</v>
      </c>
      <c r="I202" s="7"/>
      <c r="J202" s="7">
        <v>0</v>
      </c>
      <c r="K202" s="7"/>
      <c r="L202" s="7">
        <v>0</v>
      </c>
      <c r="M202" s="7"/>
      <c r="N202" s="7">
        <v>0</v>
      </c>
    </row>
    <row r="203" spans="1:14">
      <c r="A203" s="6">
        <v>42552</v>
      </c>
      <c r="B203" s="7">
        <v>0</v>
      </c>
      <c r="C203" s="7"/>
      <c r="D203" s="7">
        <v>0</v>
      </c>
      <c r="E203" s="7"/>
      <c r="F203" s="7">
        <v>0</v>
      </c>
      <c r="G203" s="7"/>
      <c r="H203" s="7">
        <v>0</v>
      </c>
      <c r="I203" s="7"/>
      <c r="J203" s="7">
        <v>0</v>
      </c>
      <c r="K203" s="7"/>
      <c r="L203" s="7">
        <v>0</v>
      </c>
      <c r="M203" s="7"/>
      <c r="N203" s="7">
        <v>0</v>
      </c>
    </row>
    <row r="204" spans="1:14">
      <c r="A204" s="6">
        <v>42583</v>
      </c>
      <c r="B204" s="7">
        <v>0</v>
      </c>
      <c r="C204" s="7"/>
      <c r="D204" s="7">
        <v>0</v>
      </c>
      <c r="E204" s="7"/>
      <c r="F204" s="7">
        <v>0</v>
      </c>
      <c r="G204" s="7"/>
      <c r="H204" s="7">
        <v>0</v>
      </c>
      <c r="I204" s="7"/>
      <c r="J204" s="7">
        <v>0</v>
      </c>
      <c r="K204" s="7"/>
      <c r="L204" s="7">
        <v>0</v>
      </c>
      <c r="M204" s="7"/>
      <c r="N204" s="7">
        <v>0</v>
      </c>
    </row>
    <row r="205" spans="1:14">
      <c r="A205" s="6">
        <v>42614</v>
      </c>
      <c r="B205" s="7">
        <v>0</v>
      </c>
      <c r="C205" s="7"/>
      <c r="D205" s="7">
        <v>0</v>
      </c>
      <c r="E205" s="7"/>
      <c r="F205" s="7">
        <v>0</v>
      </c>
      <c r="G205" s="7"/>
      <c r="H205" s="7">
        <v>0</v>
      </c>
      <c r="I205" s="7"/>
      <c r="J205" s="7">
        <v>0</v>
      </c>
      <c r="K205" s="7"/>
      <c r="L205" s="7">
        <v>0</v>
      </c>
      <c r="M205" s="7"/>
      <c r="N205" s="7">
        <v>0</v>
      </c>
    </row>
    <row r="206" spans="1:14">
      <c r="A206" s="6">
        <v>42644</v>
      </c>
      <c r="B206" s="7">
        <v>0</v>
      </c>
      <c r="C206" s="7"/>
      <c r="D206" s="7">
        <v>0</v>
      </c>
      <c r="E206" s="7"/>
      <c r="F206" s="7">
        <v>0</v>
      </c>
      <c r="G206" s="7"/>
      <c r="H206" s="7">
        <v>0</v>
      </c>
      <c r="I206" s="7"/>
      <c r="J206" s="7">
        <v>0</v>
      </c>
      <c r="K206" s="7"/>
      <c r="L206" s="7">
        <v>0</v>
      </c>
      <c r="M206" s="7"/>
      <c r="N206" s="7">
        <v>0</v>
      </c>
    </row>
    <row r="207" spans="1:14">
      <c r="A207" s="6">
        <v>42675</v>
      </c>
      <c r="B207" s="7">
        <v>0</v>
      </c>
      <c r="C207" s="7"/>
      <c r="D207" s="7">
        <v>0</v>
      </c>
      <c r="E207" s="7"/>
      <c r="F207" s="7">
        <v>0</v>
      </c>
      <c r="G207" s="7"/>
      <c r="H207" s="7">
        <v>0</v>
      </c>
      <c r="I207" s="7"/>
      <c r="J207" s="7">
        <v>0</v>
      </c>
      <c r="K207" s="7"/>
      <c r="L207" s="7">
        <v>0</v>
      </c>
      <c r="M207" s="7"/>
      <c r="N207" s="7">
        <v>0</v>
      </c>
    </row>
    <row r="208" spans="1:14">
      <c r="A208" s="6">
        <v>42705</v>
      </c>
      <c r="B208" s="7">
        <v>0</v>
      </c>
      <c r="C208" s="7"/>
      <c r="D208" s="7">
        <v>0</v>
      </c>
      <c r="E208" s="7"/>
      <c r="F208" s="7">
        <v>0</v>
      </c>
      <c r="G208" s="7"/>
      <c r="H208" s="7">
        <v>0</v>
      </c>
      <c r="I208" s="7"/>
      <c r="J208" s="7">
        <v>0</v>
      </c>
      <c r="K208" s="7"/>
      <c r="L208" s="7">
        <v>0</v>
      </c>
      <c r="M208" s="7"/>
      <c r="N208" s="7">
        <v>0</v>
      </c>
    </row>
    <row r="209" spans="2:14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2:14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2:14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2:14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2:14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2:1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2:14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2:14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2:14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2:14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2:14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2:14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2:14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2:14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2:14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2:1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2:14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2:14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2:14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2:14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2:14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2:14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2:14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2:14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2:14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2:1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2:14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2:14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2:14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2:14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2:14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2:14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2:14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2:14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2:14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2:1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2:14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2:14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2:14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2:14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2:14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2:14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2:14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2:14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2:14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2:1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2:14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2:14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2:14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2:14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2:14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2:14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2:14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2:14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2:14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2:1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2:14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2:14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2:14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2:14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2:14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2:14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2:14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2:14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2:14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2:1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2:14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2:14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2:14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2:14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2:14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2:14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2:14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2:14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2:14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2:1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2:14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2:14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2:14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2:14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2:14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2:14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2:14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2:14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2:14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2:1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2:14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2:14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2:14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2:14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2:14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2:14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2:14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2:14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2:14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2:1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2:14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2:14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2:14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2:14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2:14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2:14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2:14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2:14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2:14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2: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2:14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2:14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2:14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2:14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2:14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2:14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2:14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2:14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2:14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2:1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2:14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2:14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2:14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2:14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2:14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2:14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2:14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2:14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2:14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2:1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2:14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2:14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2:14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2:14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2:14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2:14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2:14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2:14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2:14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2:1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2:14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2:14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2:14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2:14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2:14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2:14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2:14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2:14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2:14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2:1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2:14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2:14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2:14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2:14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2:14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2:14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2:14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2:14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2:14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2:1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2:14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2:14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2:14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2:14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2:14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2:14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2:14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2:14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2:14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2:1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2:14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2:14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2:14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2:14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2:14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2:14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2:14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2:14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2:14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2:1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2:14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2:14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2:14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2:14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2:14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2:14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2:14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2:14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2:14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2:1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2:14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2:14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2:14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2:14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2:14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2:14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2:14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2:14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2:14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2:1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2:14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2:14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2:14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2:14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2:14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2:14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2:14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2:14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2:14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2: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2:14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2:14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2:14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2:14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2:14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E36"/>
    </sheetView>
  </sheetViews>
  <sheetFormatPr defaultRowHeight="12.75"/>
  <cols>
    <col min="1" max="1" width="11.42578125" customWidth="1"/>
    <col min="2" max="4" width="14.5703125" style="4" bestFit="1" customWidth="1"/>
    <col min="5" max="6" width="14.5703125" style="4" customWidth="1"/>
    <col min="7" max="7" width="16" style="4" customWidth="1"/>
    <col min="8" max="8" width="14.5703125" style="4" bestFit="1" customWidth="1"/>
    <col min="9" max="9" width="13.5703125" style="4" bestFit="1" customWidth="1"/>
    <col min="10" max="11" width="14.5703125" style="4" bestFit="1" customWidth="1"/>
  </cols>
  <sheetData>
    <row r="1" spans="1:10" ht="18">
      <c r="A1" s="17" t="s">
        <v>27</v>
      </c>
    </row>
    <row r="2" spans="1:10" ht="18">
      <c r="A2" s="17" t="s">
        <v>39</v>
      </c>
    </row>
    <row r="3" spans="1:10" ht="18">
      <c r="A3" s="17" t="s">
        <v>48</v>
      </c>
    </row>
    <row r="4" spans="1:10" ht="18">
      <c r="A4" s="17"/>
    </row>
    <row r="5" spans="1:10" ht="18">
      <c r="A5" s="17"/>
    </row>
    <row r="6" spans="1:10">
      <c r="G6" s="78" t="s">
        <v>38</v>
      </c>
      <c r="H6" s="78"/>
      <c r="I6" s="78"/>
      <c r="J6" s="78"/>
    </row>
    <row r="8" spans="1:10">
      <c r="A8" s="8" t="s">
        <v>28</v>
      </c>
      <c r="B8" s="24" t="s">
        <v>29</v>
      </c>
      <c r="C8" s="24" t="s">
        <v>33</v>
      </c>
      <c r="D8" s="24" t="s">
        <v>30</v>
      </c>
      <c r="E8" s="24" t="s">
        <v>36</v>
      </c>
      <c r="G8" s="23" t="s">
        <v>31</v>
      </c>
      <c r="H8" s="23" t="s">
        <v>32</v>
      </c>
      <c r="I8" s="23" t="s">
        <v>34</v>
      </c>
      <c r="J8" s="23" t="s">
        <v>35</v>
      </c>
    </row>
    <row r="10" spans="1:10">
      <c r="A10" s="5">
        <v>2002</v>
      </c>
      <c r="B10" s="4">
        <v>-33459796.665213</v>
      </c>
      <c r="C10" s="4">
        <v>-12588171.600000001</v>
      </c>
      <c r="D10" s="4">
        <v>-11899161.065212999</v>
      </c>
      <c r="E10" s="4">
        <v>-8972464</v>
      </c>
      <c r="G10" s="4">
        <v>-959645.30667100009</v>
      </c>
      <c r="H10" s="4">
        <v>-5979706.8734799996</v>
      </c>
      <c r="I10" s="4">
        <v>-1798799.8850619998</v>
      </c>
      <c r="J10" s="4">
        <v>-3161009</v>
      </c>
    </row>
    <row r="11" spans="1:10">
      <c r="A11" s="5"/>
    </row>
    <row r="12" spans="1:10">
      <c r="A12" s="5">
        <v>2003</v>
      </c>
      <c r="B12" s="4">
        <v>-22831587.269668002</v>
      </c>
      <c r="C12" s="4">
        <v>-10720101.500000002</v>
      </c>
      <c r="D12" s="4">
        <v>-10769915.769668</v>
      </c>
      <c r="E12" s="4">
        <v>-1341570</v>
      </c>
      <c r="G12" s="4">
        <v>-1258415.15499</v>
      </c>
      <c r="H12" s="4">
        <v>-3852704.5601599999</v>
      </c>
      <c r="I12" s="4">
        <v>-1705216.0545180002</v>
      </c>
      <c r="J12" s="4">
        <v>-3953580</v>
      </c>
    </row>
    <row r="13" spans="1:10">
      <c r="A13" s="5"/>
    </row>
    <row r="14" spans="1:10">
      <c r="A14" s="5" t="s">
        <v>11</v>
      </c>
      <c r="B14" s="4">
        <f>SUM(B16:B28)</f>
        <v>-23935434.048379999</v>
      </c>
      <c r="C14" s="4">
        <f t="shared" ref="C14:J14" si="0">SUM(C16:C28)</f>
        <v>-9314715.1999999993</v>
      </c>
      <c r="D14" s="4">
        <f t="shared" si="0"/>
        <v>-13958438.848380001</v>
      </c>
      <c r="E14" s="4">
        <f>SUM(E16:E28)</f>
        <v>-662280</v>
      </c>
      <c r="G14" s="4">
        <f t="shared" si="0"/>
        <v>-1274293.7660000001</v>
      </c>
      <c r="H14" s="4">
        <f t="shared" si="0"/>
        <v>-2437814.7493699999</v>
      </c>
      <c r="I14" s="4">
        <f t="shared" si="0"/>
        <v>-4086708.3330100002</v>
      </c>
      <c r="J14" s="4">
        <f t="shared" si="0"/>
        <v>-6159622</v>
      </c>
    </row>
    <row r="16" spans="1:10" hidden="1">
      <c r="A16">
        <v>2004</v>
      </c>
      <c r="B16" s="4">
        <v>-13078864.630087998</v>
      </c>
      <c r="C16" s="4">
        <v>-5329157.8</v>
      </c>
      <c r="D16" s="4">
        <v>-7355958.8300879998</v>
      </c>
      <c r="E16" s="4">
        <v>-393748</v>
      </c>
      <c r="G16" s="4">
        <v>-579873.29200000002</v>
      </c>
      <c r="H16" s="4">
        <v>-1694576.0835699998</v>
      </c>
      <c r="I16" s="4">
        <v>-1302102.4545180001</v>
      </c>
      <c r="J16" s="4">
        <v>-3779407</v>
      </c>
    </row>
    <row r="17" spans="1:10" hidden="1">
      <c r="A17">
        <v>2005</v>
      </c>
      <c r="B17" s="4">
        <v>-7279281.6359179998</v>
      </c>
      <c r="C17" s="4">
        <v>-2788268</v>
      </c>
      <c r="D17" s="4">
        <v>-4319241.6359179998</v>
      </c>
      <c r="E17" s="4">
        <v>-171772</v>
      </c>
      <c r="G17" s="4">
        <v>-232055.19100000002</v>
      </c>
      <c r="H17" s="4">
        <v>-559895.29040000006</v>
      </c>
      <c r="I17" s="4">
        <v>-1147076.1545179999</v>
      </c>
      <c r="J17" s="4">
        <v>-2380215</v>
      </c>
    </row>
    <row r="18" spans="1:10" hidden="1">
      <c r="A18">
        <v>2006</v>
      </c>
      <c r="B18" s="4">
        <v>-2597203.4973180001</v>
      </c>
      <c r="C18" s="4">
        <v>-1140886.3999999999</v>
      </c>
      <c r="D18" s="4">
        <v>-1359557.0973180002</v>
      </c>
      <c r="E18" s="4">
        <v>-96760</v>
      </c>
      <c r="G18" s="4">
        <v>-132089.283</v>
      </c>
      <c r="H18" s="4">
        <v>-141575.95980000001</v>
      </c>
      <c r="I18" s="4">
        <v>-1085891.854518</v>
      </c>
      <c r="J18" s="4">
        <v>0</v>
      </c>
    </row>
    <row r="19" spans="1:10" hidden="1">
      <c r="A19">
        <v>2007</v>
      </c>
      <c r="B19" s="4">
        <v>-656319.32215600007</v>
      </c>
      <c r="C19" s="4">
        <v>-21818</v>
      </c>
      <c r="D19" s="4">
        <v>-634501.32215600007</v>
      </c>
      <c r="E19" s="4">
        <v>0</v>
      </c>
      <c r="G19" s="4">
        <v>-50407</v>
      </c>
      <c r="H19" s="4">
        <v>-32456.452700000002</v>
      </c>
      <c r="I19" s="4">
        <v>-551637.86945600004</v>
      </c>
      <c r="J19" s="4">
        <v>0</v>
      </c>
    </row>
    <row r="20" spans="1:10" hidden="1">
      <c r="A20">
        <v>2008</v>
      </c>
      <c r="B20" s="4">
        <v>-53472.962899999999</v>
      </c>
      <c r="C20" s="4">
        <v>-7830</v>
      </c>
      <c r="D20" s="4">
        <v>-45642.962899999999</v>
      </c>
      <c r="E20" s="4">
        <v>0</v>
      </c>
      <c r="G20" s="4">
        <v>-36332</v>
      </c>
      <c r="H20" s="4">
        <v>-9310.9629000000004</v>
      </c>
      <c r="I20" s="4">
        <v>0</v>
      </c>
      <c r="J20" s="4">
        <v>0</v>
      </c>
    </row>
    <row r="21" spans="1:10" hidden="1">
      <c r="A21">
        <v>2009</v>
      </c>
      <c r="B21" s="4">
        <v>-42057</v>
      </c>
      <c r="C21" s="4">
        <v>-7830</v>
      </c>
      <c r="D21" s="4">
        <v>-34227</v>
      </c>
      <c r="E21" s="4">
        <v>0</v>
      </c>
      <c r="G21" s="4">
        <v>-34227</v>
      </c>
      <c r="H21" s="4">
        <v>0</v>
      </c>
      <c r="I21" s="4">
        <v>0</v>
      </c>
      <c r="J21" s="4">
        <v>0</v>
      </c>
    </row>
    <row r="22" spans="1:10" hidden="1">
      <c r="A22">
        <v>2010</v>
      </c>
      <c r="B22" s="4">
        <v>-42057</v>
      </c>
      <c r="C22" s="4">
        <v>-7830</v>
      </c>
      <c r="D22" s="4">
        <v>-34227</v>
      </c>
      <c r="E22" s="4">
        <v>0</v>
      </c>
      <c r="G22" s="4">
        <v>-34227</v>
      </c>
      <c r="H22" s="4">
        <v>0</v>
      </c>
      <c r="I22" s="4">
        <v>0</v>
      </c>
      <c r="J22" s="4">
        <v>0</v>
      </c>
    </row>
    <row r="23" spans="1:10" hidden="1">
      <c r="A23">
        <v>2011</v>
      </c>
      <c r="B23" s="4">
        <v>-42057</v>
      </c>
      <c r="C23" s="4">
        <v>-7830</v>
      </c>
      <c r="D23" s="4">
        <v>-34227</v>
      </c>
      <c r="E23" s="4">
        <v>0</v>
      </c>
      <c r="G23" s="4">
        <v>-34227</v>
      </c>
      <c r="H23" s="4">
        <v>0</v>
      </c>
      <c r="I23" s="4">
        <v>0</v>
      </c>
      <c r="J23" s="4">
        <v>0</v>
      </c>
    </row>
    <row r="24" spans="1:10" hidden="1">
      <c r="A24">
        <v>2012</v>
      </c>
      <c r="B24" s="4">
        <v>-37492</v>
      </c>
      <c r="C24" s="4">
        <v>-3265</v>
      </c>
      <c r="D24" s="4">
        <v>-34227</v>
      </c>
      <c r="E24" s="4">
        <v>0</v>
      </c>
      <c r="G24" s="4">
        <v>-34227</v>
      </c>
      <c r="H24" s="4">
        <v>0</v>
      </c>
      <c r="I24" s="4">
        <v>0</v>
      </c>
      <c r="J24" s="4">
        <v>0</v>
      </c>
    </row>
    <row r="25" spans="1:10" hidden="1">
      <c r="A25">
        <v>2013</v>
      </c>
      <c r="B25" s="4">
        <v>-34227</v>
      </c>
      <c r="C25" s="4">
        <v>0</v>
      </c>
      <c r="D25" s="4">
        <v>-34227</v>
      </c>
      <c r="E25" s="4">
        <v>0</v>
      </c>
      <c r="G25" s="4">
        <v>-34227</v>
      </c>
      <c r="H25" s="4">
        <v>0</v>
      </c>
      <c r="I25" s="4">
        <v>0</v>
      </c>
      <c r="J25" s="4">
        <v>0</v>
      </c>
    </row>
    <row r="26" spans="1:10" hidden="1">
      <c r="A26">
        <v>2014</v>
      </c>
      <c r="B26" s="4">
        <v>-34227</v>
      </c>
      <c r="C26" s="4">
        <v>0</v>
      </c>
      <c r="D26" s="4">
        <v>-34227</v>
      </c>
      <c r="E26" s="4">
        <v>0</v>
      </c>
      <c r="G26" s="4">
        <v>-34227</v>
      </c>
      <c r="H26" s="4">
        <v>0</v>
      </c>
      <c r="I26" s="4">
        <v>0</v>
      </c>
      <c r="J26" s="4">
        <v>0</v>
      </c>
    </row>
    <row r="27" spans="1:10" hidden="1">
      <c r="A27">
        <v>2015</v>
      </c>
      <c r="B27" s="4">
        <v>-34227</v>
      </c>
      <c r="C27" s="4">
        <v>0</v>
      </c>
      <c r="D27" s="4">
        <v>-34227</v>
      </c>
      <c r="E27" s="4">
        <v>0</v>
      </c>
      <c r="G27" s="4">
        <v>-34227</v>
      </c>
      <c r="H27" s="4">
        <v>0</v>
      </c>
      <c r="I27" s="4">
        <v>0</v>
      </c>
      <c r="J27" s="4">
        <v>0</v>
      </c>
    </row>
    <row r="28" spans="1:10" hidden="1">
      <c r="A28">
        <v>2016</v>
      </c>
      <c r="B28" s="4">
        <v>-3948</v>
      </c>
      <c r="C28" s="4">
        <v>0</v>
      </c>
      <c r="D28" s="4">
        <v>-3948</v>
      </c>
      <c r="E28" s="4">
        <v>0</v>
      </c>
      <c r="G28" s="4">
        <v>-3948</v>
      </c>
      <c r="H28" s="4">
        <v>0</v>
      </c>
      <c r="I28" s="4">
        <v>0</v>
      </c>
      <c r="J28" s="4">
        <v>0</v>
      </c>
    </row>
    <row r="29" spans="1:10" hidden="1"/>
    <row r="30" spans="1:10" hidden="1"/>
    <row r="31" spans="1:10" hidden="1"/>
    <row r="32" spans="1:10" hidden="1"/>
    <row r="33" spans="1:10" s="16" customFormat="1">
      <c r="A33" s="8" t="s">
        <v>0</v>
      </c>
      <c r="B33" s="23">
        <v>-80226817.983261004</v>
      </c>
      <c r="C33" s="23">
        <v>-32622988.299999997</v>
      </c>
      <c r="D33" s="23">
        <v>-36627515.683261</v>
      </c>
      <c r="E33" s="23">
        <v>-10976314</v>
      </c>
      <c r="F33" s="23"/>
      <c r="G33" s="23">
        <v>-3492354.2276609996</v>
      </c>
      <c r="H33" s="23">
        <v>-12270226.183009999</v>
      </c>
      <c r="I33" s="23">
        <v>-7590724.2725900002</v>
      </c>
      <c r="J33" s="23">
        <v>-13274211</v>
      </c>
    </row>
    <row r="36" spans="1:10">
      <c r="A36" t="s">
        <v>40</v>
      </c>
    </row>
  </sheetData>
  <mergeCells count="1">
    <mergeCell ref="G6:J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VAR-both</vt:lpstr>
      <vt:lpstr>VAR-ENA</vt:lpstr>
      <vt:lpstr>VAR-EES</vt:lpstr>
      <vt:lpstr>Positions-both</vt:lpstr>
      <vt:lpstr>Positions-ENA</vt:lpstr>
      <vt:lpstr>Positions-EES</vt:lpstr>
      <vt:lpstr>Sheet1</vt:lpstr>
      <vt:lpstr>Sheet2</vt:lpstr>
      <vt:lpstr>Nymex Pos</vt:lpstr>
      <vt:lpstr>Quarterly</vt:lpstr>
      <vt:lpstr>NESCO MTM</vt:lpstr>
      <vt:lpstr>'Positions-both'!Print_Area</vt:lpstr>
      <vt:lpstr>'Positions-EES'!Print_Area</vt:lpstr>
      <vt:lpstr>'Positions-ENA'!Print_Area</vt:lpstr>
      <vt:lpstr>'VAR-both'!Print_Area</vt:lpstr>
      <vt:lpstr>'VAR-EES'!Print_Area</vt:lpstr>
      <vt:lpstr>'VAR-ENA'!Print_Area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ddraper</dc:creator>
  <cp:lastModifiedBy>Jan Havlíček</cp:lastModifiedBy>
  <cp:lastPrinted>2002-03-19T23:33:24Z</cp:lastPrinted>
  <dcterms:created xsi:type="dcterms:W3CDTF">2002-03-11T21:03:08Z</dcterms:created>
  <dcterms:modified xsi:type="dcterms:W3CDTF">2023-09-17T01:32:35Z</dcterms:modified>
</cp:coreProperties>
</file>