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7DCFD3C-AA53-4C1C-B250-144BB6C0DAAC}" xr6:coauthVersionLast="47" xr6:coauthVersionMax="47" xr10:uidLastSave="{00000000-0000-0000-0000-000000000000}"/>
  <bookViews>
    <workbookView xWindow="-120" yWindow="-120" windowWidth="38640" windowHeight="15720" tabRatio="45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8" i="1"/>
  <c r="E9" i="1"/>
  <c r="E10" i="1"/>
  <c r="E13" i="1"/>
  <c r="E14" i="1"/>
  <c r="E17" i="1"/>
  <c r="E20" i="1"/>
  <c r="E21" i="1"/>
  <c r="E23" i="1"/>
  <c r="E26" i="1"/>
  <c r="E27" i="1"/>
</calcChain>
</file>

<file path=xl/sharedStrings.xml><?xml version="1.0" encoding="utf-8"?>
<sst xmlns="http://schemas.openxmlformats.org/spreadsheetml/2006/main" count="20" uniqueCount="18">
  <si>
    <t xml:space="preserve">oct </t>
  </si>
  <si>
    <t xml:space="preserve">nov </t>
  </si>
  <si>
    <t>2 days</t>
  </si>
  <si>
    <t>dec3+</t>
  </si>
  <si>
    <t>jan</t>
  </si>
  <si>
    <t>feb</t>
  </si>
  <si>
    <t>mar</t>
  </si>
  <si>
    <t>Pre-Petition Fees</t>
  </si>
  <si>
    <t>Post_Petition</t>
  </si>
  <si>
    <t>TOTAL</t>
  </si>
  <si>
    <t>Monthly Fees</t>
  </si>
  <si>
    <t>Sale Price</t>
  </si>
  <si>
    <t>Volume</t>
  </si>
  <si>
    <t>Net received from Duke</t>
  </si>
  <si>
    <t>Escrow Fees</t>
  </si>
  <si>
    <t>Escrow Amounts</t>
  </si>
  <si>
    <t>Total Escrow Dollars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</si>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</sst>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43" fontId="0" fillId="0" borderId="0" xfId="1" applyFont="1"/>
    <xf numFmtId="43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44" fontId="0" fillId="0" borderId="0" xfId="2" applyFont="1"/>
    <xf numFmtId="44" fontId="0" fillId="0" borderId="0" xfId="0" applyNumberFormat="1"/>
    <xf numFmtId="44" fontId="0" fillId="0" borderId="1" xfId="2" applyFont="1" applyBorder="1"/>
    <xf numFmtId="44" fontId="0" fillId="2" borderId="0" xfId="2" applyFont="1" applyFill="1"/>
    <xf numFmtId="43" fontId="0" fillId="2" borderId="0" xfId="1" applyFont="1" applyFill="1"/>
    <xf numFmtId="44" fontId="0" fillId="2" borderId="0" xfId="0" applyNumberFormat="1" applyFill="1"/>
    <xf numFmtId="44" fontId="0" fillId="0" borderId="2" xfId="0" applyNumberFormat="1" applyBorder="1"/>
    <xf numFmtId="0" fontId="2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7"/>
  <sheetViews>
    <sheetView tabSelected="1" workbookViewId="0">
      <selection activeCell="I15" sqref="I15"/>
    </sheetView>
  </sheetViews>
  <sheetFormatPr defaultRowHeight="12.75" x14ac:dyDescent="0.2"/>
  <cols>
    <col min="3" max="3" width="14" bestFit="1" customWidth="1"/>
    <col min="4" max="4" width="10.28515625" bestFit="1" customWidth="1"/>
    <col min="5" max="5" width="14" bestFit="1" customWidth="1"/>
    <col min="7" max="7" width="12.85546875" bestFit="1" customWidth="1"/>
  </cols>
  <sheetData>
    <row r="3" spans="2:7" x14ac:dyDescent="0.2">
      <c r="B3" t="s">
        <v>12</v>
      </c>
      <c r="C3" s="3">
        <v>1006885</v>
      </c>
    </row>
    <row r="4" spans="2:7" x14ac:dyDescent="0.2">
      <c r="B4" t="s">
        <v>11</v>
      </c>
      <c r="C4">
        <v>3.13</v>
      </c>
      <c r="E4" s="8">
        <f>C3*C4</f>
        <v>3151550.05</v>
      </c>
    </row>
    <row r="8" spans="2:7" x14ac:dyDescent="0.2">
      <c r="C8" s="3">
        <v>1000000</v>
      </c>
      <c r="D8">
        <v>0.09</v>
      </c>
      <c r="E8" s="4">
        <f>-1*D8*C8</f>
        <v>-90000</v>
      </c>
    </row>
    <row r="9" spans="2:7" x14ac:dyDescent="0.2">
      <c r="C9" s="3">
        <v>100000</v>
      </c>
      <c r="D9">
        <v>0.185</v>
      </c>
      <c r="E9" s="4">
        <f>-1*C9*D9</f>
        <v>-18500</v>
      </c>
      <c r="G9" s="2"/>
    </row>
    <row r="10" spans="2:7" x14ac:dyDescent="0.2">
      <c r="B10" t="s">
        <v>10</v>
      </c>
      <c r="E10" s="1">
        <f>SUM(E8:E9)</f>
        <v>-108500</v>
      </c>
    </row>
    <row r="11" spans="2:7" x14ac:dyDescent="0.2">
      <c r="B11" t="s">
        <v>7</v>
      </c>
      <c r="D11" t="s">
        <v>0</v>
      </c>
      <c r="E11">
        <v>108500</v>
      </c>
    </row>
    <row r="12" spans="2:7" x14ac:dyDescent="0.2">
      <c r="D12" t="s">
        <v>1</v>
      </c>
      <c r="E12">
        <v>108500</v>
      </c>
      <c r="G12" s="2"/>
    </row>
    <row r="13" spans="2:7" x14ac:dyDescent="0.2">
      <c r="D13" t="s">
        <v>2</v>
      </c>
      <c r="E13">
        <f>((E11)/31)*2</f>
        <v>7000</v>
      </c>
      <c r="G13" s="2"/>
    </row>
    <row r="14" spans="2:7" x14ac:dyDescent="0.2">
      <c r="C14" t="s">
        <v>9</v>
      </c>
      <c r="E14" s="9">
        <f>-1*SUM(E11:E13)</f>
        <v>-224000</v>
      </c>
    </row>
    <row r="15" spans="2:7" x14ac:dyDescent="0.2">
      <c r="E15" s="1"/>
    </row>
    <row r="16" spans="2:7" x14ac:dyDescent="0.2">
      <c r="B16" t="s">
        <v>8</v>
      </c>
      <c r="D16" t="s">
        <v>2</v>
      </c>
    </row>
    <row r="17" spans="2:7" x14ac:dyDescent="0.2">
      <c r="D17" t="s">
        <v>3</v>
      </c>
      <c r="E17">
        <f>108500-7000</f>
        <v>101500</v>
      </c>
    </row>
    <row r="18" spans="2:7" x14ac:dyDescent="0.2">
      <c r="D18" t="s">
        <v>4</v>
      </c>
      <c r="E18">
        <v>108500</v>
      </c>
    </row>
    <row r="19" spans="2:7" x14ac:dyDescent="0.2">
      <c r="D19" t="s">
        <v>5</v>
      </c>
      <c r="E19">
        <v>108500</v>
      </c>
    </row>
    <row r="20" spans="2:7" x14ac:dyDescent="0.2">
      <c r="D20" t="s">
        <v>6</v>
      </c>
      <c r="E20">
        <f>E19-(3500*3)</f>
        <v>98000</v>
      </c>
    </row>
    <row r="21" spans="2:7" x14ac:dyDescent="0.2">
      <c r="C21" t="s">
        <v>9</v>
      </c>
      <c r="E21" s="9">
        <f>-1*SUM(E17:E20)</f>
        <v>-416500</v>
      </c>
    </row>
    <row r="22" spans="2:7" x14ac:dyDescent="0.2">
      <c r="G22" s="2"/>
    </row>
    <row r="23" spans="2:7" x14ac:dyDescent="0.2">
      <c r="C23" t="s">
        <v>13</v>
      </c>
      <c r="E23" s="6">
        <f>E4+E21</f>
        <v>2735050.05</v>
      </c>
    </row>
    <row r="24" spans="2:7" x14ac:dyDescent="0.2">
      <c r="C24" t="s">
        <v>15</v>
      </c>
      <c r="E24" s="5">
        <v>-224000</v>
      </c>
    </row>
    <row r="25" spans="2:7" x14ac:dyDescent="0.2">
      <c r="C25" t="s">
        <v>14</v>
      </c>
      <c r="E25" s="7">
        <v>-4250</v>
      </c>
    </row>
    <row r="26" spans="2:7" ht="13.5" thickBot="1" x14ac:dyDescent="0.25">
      <c r="C26" t="s">
        <v>16</v>
      </c>
      <c r="E26" s="11">
        <f>SUM(E24:E25)</f>
        <v>-228250</v>
      </c>
    </row>
    <row r="27" spans="2:7" ht="13.5" thickTop="1" x14ac:dyDescent="0.2">
      <c r="B27" s="12" t="s">
        <v>17</v>
      </c>
      <c r="E27" s="10">
        <f>E23+E26</f>
        <v>2506800.0499999998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Jan Havlíček</cp:lastModifiedBy>
  <dcterms:created xsi:type="dcterms:W3CDTF">2002-03-27T22:10:16Z</dcterms:created>
  <dcterms:modified xsi:type="dcterms:W3CDTF">2023-09-17T01:37:25Z</dcterms:modified>
</cp:coreProperties>
</file>