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C4204-F3EE-41BC-811B-E1B2B0D32D0D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<sst xmlns="http://schemas.openxmlformats.org/spreadsheetml/2006/main" count="114" uniqueCount="83">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</sst>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-64.941900000000018</v>
          </cell>
          <cell r="E52">
            <v>99.622000000000014</v>
          </cell>
          <cell r="G52">
            <v>6.2217000000000011</v>
          </cell>
          <cell r="U52">
            <v>3.5282999999999998</v>
          </cell>
          <cell r="AA52">
            <v>-2.2697000000000003</v>
          </cell>
        </row>
        <row r="54">
          <cell r="C54">
            <v>-27514.357700000015</v>
          </cell>
          <cell r="E54">
            <v>-60678.769599999992</v>
          </cell>
          <cell r="G54">
            <v>-14310.346400000024</v>
          </cell>
          <cell r="U54">
            <v>509292.65960000001</v>
          </cell>
          <cell r="AA54">
            <v>5231.0919000000031</v>
          </cell>
        </row>
        <row r="77">
          <cell r="C77">
            <v>29364.582000000002</v>
          </cell>
          <cell r="E77">
            <v>-26967.465700000001</v>
          </cell>
          <cell r="G77">
            <v>-2247.2820000000065</v>
          </cell>
          <cell r="U77">
            <v>1425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-13615.92</v>
          </cell>
          <cell r="N17">
            <v>12972.26</v>
          </cell>
          <cell r="O17">
            <v>3494.34</v>
          </cell>
        </row>
      </sheetData>
      <sheetData sheetId="20">
        <row r="6">
          <cell r="C6">
            <v>17914507.189999983</v>
          </cell>
          <cell r="D6">
            <v>8175607</v>
          </cell>
          <cell r="K6">
            <v>18025871.987499993</v>
          </cell>
          <cell r="L6">
            <v>8175607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-296073.84770000068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11</v>
          </cell>
        </row>
        <row r="4">
          <cell r="A4">
            <v>37179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C147" sqref="C14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20</v>
      </c>
      <c r="D2" s="6"/>
      <c r="E2" s="7">
        <f>'[1]Total Summary'!E2</f>
        <v>11</v>
      </c>
      <c r="J2" s="7">
        <v>10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37179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37179</v>
      </c>
      <c r="F6" s="17" t="s">
        <v>4</v>
      </c>
      <c r="G6" s="18"/>
      <c r="H6" s="19"/>
      <c r="I6" s="20"/>
      <c r="J6" s="16">
        <v>37176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17914507.189999983</v>
      </c>
      <c r="G9" s="30">
        <f>'[1]New York Physical'!D6</f>
        <v>8175607</v>
      </c>
      <c r="H9" s="31"/>
      <c r="I9" s="23"/>
      <c r="J9" s="29">
        <v>16503346.462499997</v>
      </c>
      <c r="L9" s="30">
        <v>7557767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17914507.189999983</v>
      </c>
      <c r="F13" s="30"/>
      <c r="G13" s="34">
        <f>SUM(G9:G12)</f>
        <v>8175607</v>
      </c>
      <c r="H13" s="31"/>
      <c r="I13" s="23"/>
      <c r="J13" s="32">
        <v>16503346.462499997</v>
      </c>
      <c r="K13" s="30"/>
      <c r="L13" s="34">
        <v>7557767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18025871.987499993</v>
      </c>
      <c r="F15" s="30"/>
      <c r="G15" s="30">
        <f>'[1]New York Physical'!L6</f>
        <v>8175607</v>
      </c>
      <c r="H15" s="31"/>
      <c r="I15" s="23"/>
      <c r="J15" s="29">
        <v>16605243.324999992</v>
      </c>
      <c r="K15" s="30"/>
      <c r="L15" s="30">
        <v>7557767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18025871.987499993</v>
      </c>
      <c r="F19" s="30"/>
      <c r="G19" s="34">
        <f>SUM(G15:G18)</f>
        <v>8175607</v>
      </c>
      <c r="H19" s="31"/>
      <c r="I19" s="23"/>
      <c r="J19" s="32">
        <v>16605243.324999992</v>
      </c>
      <c r="K19" s="30"/>
      <c r="L19" s="34">
        <v>7557767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-111364.79750001058</v>
      </c>
      <c r="F21" s="30"/>
      <c r="G21" s="33">
        <f>-G13+G19</f>
        <v>0</v>
      </c>
      <c r="H21" s="31"/>
      <c r="I21" s="23"/>
      <c r="J21" s="36">
        <v>-101896.86249999516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-9467.9350000154227</v>
      </c>
      <c r="D25" s="39"/>
      <c r="E25" s="40">
        <f>+E21+E23</f>
        <v>-111364.79750001058</v>
      </c>
      <c r="F25" s="9"/>
      <c r="G25" s="41"/>
      <c r="H25" s="27"/>
      <c r="I25" s="23"/>
      <c r="J25" s="40">
        <v>-101896.86249999516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12318.625000001921</v>
      </c>
      <c r="D31" s="6"/>
      <c r="E31" s="45">
        <f>'[1]New York Physical'!C79-E49-E50</f>
        <v>-296073.84770000068</v>
      </c>
      <c r="H31" s="31"/>
      <c r="I31" s="23"/>
      <c r="J31" s="45">
        <v>-308392.4727000026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12318.625000001921</v>
      </c>
      <c r="D34" s="39"/>
      <c r="E34" s="40">
        <f>SUM(E30:E33)</f>
        <v>-296073.84770000068</v>
      </c>
      <c r="G34" s="43"/>
      <c r="H34" s="31"/>
      <c r="I34" s="23"/>
      <c r="J34" s="40">
        <v>-308392.4727000026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-3.860000000349828E-2</v>
      </c>
      <c r="D94" s="39"/>
      <c r="E94" s="45">
        <f>+[1]Report!C54-[1]Report!C49+[1]Report!C52</f>
        <v>-27579.299600000017</v>
      </c>
      <c r="H94" s="31"/>
      <c r="I94" s="23"/>
      <c r="J94" s="45">
        <v>-56943.843000000015</v>
      </c>
      <c r="M94" s="6"/>
      <c r="N94" s="6"/>
    </row>
    <row r="95" spans="1:14">
      <c r="A95" s="9" t="s">
        <v>64</v>
      </c>
      <c r="C95" s="39">
        <f>+[1]Report!C77</f>
        <v>29364.582000000002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36167.153100000003</v>
      </c>
      <c r="D96" s="6"/>
      <c r="E96" s="45">
        <f>+[1]Report!E54-[1]Report!E49+[1]Report!E52</f>
        <v>-60579.147599999989</v>
      </c>
      <c r="H96" s="31"/>
      <c r="I96" s="23"/>
      <c r="J96" s="45">
        <v>-69778.834999999992</v>
      </c>
      <c r="M96" s="6"/>
      <c r="N96" s="6"/>
    </row>
    <row r="97" spans="1:18">
      <c r="A97" s="9" t="s">
        <v>64</v>
      </c>
      <c r="C97" s="39">
        <f>+[1]Report!E77</f>
        <v>-26967.465700000001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55030.621999999996</v>
      </c>
      <c r="D98" s="6"/>
      <c r="E98" s="45">
        <f>+[1]Report!G54-[1]Report!G49+[1]Report!G52</f>
        <v>-14304.124700000024</v>
      </c>
      <c r="H98" s="31"/>
      <c r="I98" s="23"/>
      <c r="J98" s="45">
        <v>-67087.464700000011</v>
      </c>
      <c r="M98" s="6"/>
      <c r="N98" s="6"/>
    </row>
    <row r="99" spans="1:18">
      <c r="A99" s="9" t="s">
        <v>64</v>
      </c>
      <c r="C99" s="39">
        <f>+[1]Report!G77</f>
        <v>-2247.2820000000065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46719.253399999987</v>
      </c>
      <c r="D100" s="6"/>
      <c r="E100" s="45">
        <f>+[1]Report!U54-[1]Report!U49+[1]Report!AA54-[1]Report!AA49+[1]Report!U52+[1]Report!AA52</f>
        <v>514525.01010000001</v>
      </c>
      <c r="G100" s="6" t="s">
        <v>68</v>
      </c>
      <c r="H100" s="31"/>
      <c r="I100" s="23"/>
      <c r="J100" s="45">
        <v>466380.75670000003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1425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139491.82419999997</v>
      </c>
      <c r="D106" s="39"/>
      <c r="E106" s="40">
        <f>SUM(E94:E105)</f>
        <v>412062.43819999998</v>
      </c>
      <c r="H106" s="31"/>
      <c r="I106" s="23"/>
      <c r="J106" s="40">
        <v>272570.614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142342.51419998647</v>
      </c>
      <c r="D116" s="67"/>
      <c r="E116" s="68">
        <f>E25+E34+E70+E89+E106+E85+E113+E87</f>
        <v>99395.792999988713</v>
      </c>
      <c r="H116" s="27"/>
      <c r="I116" s="28"/>
      <c r="J116" s="68">
        <v>-42946.721199997759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2850.6899999864982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3494.34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12972.26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-13615.92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9.9999864978599362E-3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2001-10-15T23:20:23Z</dcterms:created>
  <dcterms:modified xsi:type="dcterms:W3CDTF">2023-09-17T01:53:47Z</dcterms:modified>
</cp:coreProperties>
</file>