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3C3DF4-8D4D-4EB8-927E-FDDEA0B30AC8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<sst xmlns="http://schemas.openxmlformats.org/spreadsheetml/2006/main" count="114" uniqueCount="83">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</sst>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-64.928900000000013</v>
          </cell>
          <cell r="E52">
            <v>87.443300000000008</v>
          </cell>
          <cell r="G52">
            <v>-4.8469999999999995</v>
          </cell>
          <cell r="U52">
            <v>3.5282999999999998</v>
          </cell>
          <cell r="AA52">
            <v>0.13290000000000002</v>
          </cell>
        </row>
        <row r="54">
          <cell r="C54">
            <v>-56878.939500000015</v>
          </cell>
          <cell r="E54">
            <v>-194875.0337</v>
          </cell>
          <cell r="G54">
            <v>-77647.178100000019</v>
          </cell>
          <cell r="U54">
            <v>275011.47629999998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-8985.9889000000039</v>
          </cell>
          <cell r="U77">
            <v>-23615.55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41268.9</v>
          </cell>
          <cell r="N17">
            <v>-86725</v>
          </cell>
          <cell r="O17">
            <v>20611.18</v>
          </cell>
        </row>
      </sheetData>
      <sheetData sheetId="20">
        <row r="6">
          <cell r="C6">
            <v>13618002.402500002</v>
          </cell>
          <cell r="D6">
            <v>6272693</v>
          </cell>
          <cell r="K6">
            <v>13701426.53249998</v>
          </cell>
          <cell r="L6">
            <v>6272693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-266075.71750000218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8</v>
          </cell>
        </row>
        <row r="4">
          <cell r="A4">
            <v>37174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15" sqref="J115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23</v>
      </c>
      <c r="D2" s="6"/>
      <c r="E2" s="7">
        <f>'[1]Total Summary'!E2</f>
        <v>8</v>
      </c>
      <c r="J2" s="7">
        <v>7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37174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37174</v>
      </c>
      <c r="F6" s="17" t="s">
        <v>4</v>
      </c>
      <c r="G6" s="18"/>
      <c r="H6" s="19"/>
      <c r="I6" s="20"/>
      <c r="J6" s="16">
        <v>37173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13618002.402500002</v>
      </c>
      <c r="G9" s="30">
        <f>'[1]New York Physical'!D6</f>
        <v>6272693</v>
      </c>
      <c r="H9" s="31"/>
      <c r="I9" s="23"/>
      <c r="J9" s="29">
        <v>12134814.835000001</v>
      </c>
      <c r="L9" s="30">
        <v>5621495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13618002.402500002</v>
      </c>
      <c r="F13" s="30"/>
      <c r="G13" s="34">
        <f>SUM(G9:G12)</f>
        <v>6272693</v>
      </c>
      <c r="H13" s="31"/>
      <c r="I13" s="23"/>
      <c r="J13" s="32">
        <v>12134814.835000001</v>
      </c>
      <c r="K13" s="30"/>
      <c r="L13" s="34">
        <v>5621495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13701426.53249998</v>
      </c>
      <c r="F15" s="30"/>
      <c r="G15" s="30">
        <f>'[1]New York Physical'!L6</f>
        <v>6272693</v>
      </c>
      <c r="H15" s="31"/>
      <c r="I15" s="23"/>
      <c r="J15" s="29">
        <v>12213590.999999983</v>
      </c>
      <c r="K15" s="30"/>
      <c r="L15" s="30">
        <v>5621495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13701426.53249998</v>
      </c>
      <c r="F19" s="30"/>
      <c r="G19" s="34">
        <f>SUM(G15:G18)</f>
        <v>6272693</v>
      </c>
      <c r="H19" s="31"/>
      <c r="I19" s="23"/>
      <c r="J19" s="32">
        <v>12213590.999999983</v>
      </c>
      <c r="K19" s="30"/>
      <c r="L19" s="34">
        <v>5621495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-83424.129999978468</v>
      </c>
      <c r="F21" s="30"/>
      <c r="G21" s="33">
        <f>-G13+G19</f>
        <v>0</v>
      </c>
      <c r="H21" s="31"/>
      <c r="I21" s="23"/>
      <c r="J21" s="36">
        <v>-78776.164999982342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-4647.9649999961257</v>
      </c>
      <c r="D25" s="39"/>
      <c r="E25" s="40">
        <f>+E21+E23</f>
        <v>-83424.129999978468</v>
      </c>
      <c r="F25" s="9"/>
      <c r="G25" s="41"/>
      <c r="H25" s="27"/>
      <c r="I25" s="23"/>
      <c r="J25" s="40">
        <v>-78776.164999982342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-20196.942500002508</v>
      </c>
      <c r="D31" s="6"/>
      <c r="E31" s="45">
        <f>'[1]New York Physical'!C79-E49-E50</f>
        <v>-266075.71750000218</v>
      </c>
      <c r="H31" s="31"/>
      <c r="I31" s="23"/>
      <c r="J31" s="45">
        <v>-245878.77499999967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-20196.942500002508</v>
      </c>
      <c r="D34" s="39"/>
      <c r="E34" s="40">
        <f>SUM(E30:E33)</f>
        <v>-266075.71750000218</v>
      </c>
      <c r="G34" s="43"/>
      <c r="H34" s="31"/>
      <c r="I34" s="23"/>
      <c r="J34" s="40">
        <v>-245878.77499999967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-0.14199999999982538</v>
      </c>
      <c r="D94" s="39"/>
      <c r="E94" s="45">
        <f>+[1]Report!C54-[1]Report!C49+[1]Report!C52</f>
        <v>-56943.868400000014</v>
      </c>
      <c r="H94" s="31"/>
      <c r="I94" s="23"/>
      <c r="J94" s="45">
        <v>-56943.726400000014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0.10500000001047738</v>
      </c>
      <c r="D96" s="6"/>
      <c r="E96" s="45">
        <f>+[1]Report!E54-[1]Report!E49+[1]Report!E52</f>
        <v>-194787.59039999999</v>
      </c>
      <c r="H96" s="31"/>
      <c r="I96" s="23"/>
      <c r="J96" s="45">
        <v>-194787.6954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-9733.950699999994</v>
      </c>
      <c r="D98" s="6"/>
      <c r="E98" s="45">
        <f>+[1]Report!G54-[1]Report!G49+[1]Report!G52</f>
        <v>-77652.025100000013</v>
      </c>
      <c r="H98" s="31"/>
      <c r="I98" s="23"/>
      <c r="J98" s="45">
        <v>-58932.085500000016</v>
      </c>
      <c r="M98" s="6"/>
      <c r="N98" s="6"/>
    </row>
    <row r="99" spans="1:18">
      <c r="A99" s="9" t="s">
        <v>64</v>
      </c>
      <c r="C99" s="39">
        <f>+[1]Report!G77</f>
        <v>-8985.9889000000039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33479.002500000017</v>
      </c>
      <c r="D100" s="6"/>
      <c r="E100" s="45">
        <f>+[1]Report!U54-[1]Report!U49+[1]Report!AA54-[1]Report!AA49+[1]Report!U52+[1]Report!AA52</f>
        <v>292229.2476</v>
      </c>
      <c r="G100" s="6" t="s">
        <v>68</v>
      </c>
      <c r="H100" s="31"/>
      <c r="I100" s="23"/>
      <c r="J100" s="45">
        <v>282365.79509999999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-23615.55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-8856.5240999999696</v>
      </c>
      <c r="D106" s="39"/>
      <c r="E106" s="40">
        <f>SUM(E94:E105)</f>
        <v>-37154.23629999999</v>
      </c>
      <c r="H106" s="31"/>
      <c r="I106" s="23"/>
      <c r="J106" s="40">
        <v>-28297.712200000067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-33701.431599998599</v>
      </c>
      <c r="D116" s="67"/>
      <c r="E116" s="68">
        <f>E25+E34+E70+E89+E106+E85+E113+E87</f>
        <v>-291882.08379998064</v>
      </c>
      <c r="H116" s="27"/>
      <c r="I116" s="28"/>
      <c r="J116" s="68">
        <v>-258180.65219998208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-24844.907499998633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20611.18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-86725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41268.9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1.2500001364969648E-2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2001-10-10T23:22:12Z</dcterms:created>
  <dcterms:modified xsi:type="dcterms:W3CDTF">2023-09-17T01:54:08Z</dcterms:modified>
</cp:coreProperties>
</file>