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338D97-4D0D-4E3B-9E8E-6F34166EB05E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<sst xmlns="http://schemas.openxmlformats.org/spreadsheetml/2006/main" count="114" uniqueCount="83">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</sst>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tra-East%20North%201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-64.836400000000012</v>
          </cell>
          <cell r="E52">
            <v>89.277200000000008</v>
          </cell>
          <cell r="G52">
            <v>-4.8603999999999994</v>
          </cell>
          <cell r="U52">
            <v>3.5282999999999998</v>
          </cell>
          <cell r="AA52">
            <v>0.13570000000000002</v>
          </cell>
        </row>
        <row r="54">
          <cell r="C54">
            <v>-56878.939800000015</v>
          </cell>
          <cell r="E54">
            <v>-121390.58410000001</v>
          </cell>
          <cell r="G54">
            <v>-64917.338200000013</v>
          </cell>
          <cell r="U54">
            <v>215329.95990000005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0</v>
          </cell>
          <cell r="U77">
            <v>45970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107004.95</v>
          </cell>
          <cell r="N17">
            <v>-125350</v>
          </cell>
          <cell r="O17">
            <v>-52394.43</v>
          </cell>
        </row>
      </sheetData>
      <sheetData sheetId="20">
        <row r="6">
          <cell r="C6">
            <v>7867476.7125000022</v>
          </cell>
          <cell r="D6">
            <v>3737398</v>
          </cell>
          <cell r="K6">
            <v>7926533.3024999965</v>
          </cell>
          <cell r="L6">
            <v>3737398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-212222.45750000022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4</v>
          </cell>
        </row>
        <row r="4">
          <cell r="A4">
            <v>37172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09" zoomScale="75" workbookViewId="0">
      <selection activeCell="C137" sqref="C137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27</v>
      </c>
      <c r="D2" s="6"/>
      <c r="E2" s="7">
        <f>'[1]Total Summary'!E2</f>
        <v>4</v>
      </c>
      <c r="J2" s="7">
        <v>3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37172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37172</v>
      </c>
      <c r="F6" s="17" t="s">
        <v>4</v>
      </c>
      <c r="G6" s="18"/>
      <c r="H6" s="19"/>
      <c r="I6" s="20"/>
      <c r="J6" s="16">
        <v>37169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7867476.7125000022</v>
      </c>
      <c r="G9" s="30">
        <f>'[1]New York Physical'!D6</f>
        <v>3737398</v>
      </c>
      <c r="H9" s="31"/>
      <c r="I9" s="23"/>
      <c r="J9" s="29">
        <v>5757277.4549999991</v>
      </c>
      <c r="L9" s="30">
        <v>2776229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7867476.7125000022</v>
      </c>
      <c r="F13" s="30"/>
      <c r="G13" s="34">
        <f>SUM(G9:G12)</f>
        <v>3737398</v>
      </c>
      <c r="H13" s="31"/>
      <c r="I13" s="23"/>
      <c r="J13" s="32">
        <v>5757277.4549999991</v>
      </c>
      <c r="K13" s="30"/>
      <c r="L13" s="34">
        <v>2776229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7926533.3024999965</v>
      </c>
      <c r="F15" s="30"/>
      <c r="G15" s="30">
        <f>'[1]New York Physical'!L6</f>
        <v>3737398</v>
      </c>
      <c r="H15" s="31"/>
      <c r="I15" s="23"/>
      <c r="J15" s="29">
        <v>5808142.5524999984</v>
      </c>
      <c r="K15" s="30"/>
      <c r="L15" s="30">
        <v>2776229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7926533.3024999965</v>
      </c>
      <c r="F19" s="30"/>
      <c r="G19" s="34">
        <f>SUM(G15:G18)</f>
        <v>3737398</v>
      </c>
      <c r="H19" s="31"/>
      <c r="I19" s="23"/>
      <c r="J19" s="32">
        <v>5808142.5524999984</v>
      </c>
      <c r="K19" s="30"/>
      <c r="L19" s="34">
        <v>2776229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-59056.589999994263</v>
      </c>
      <c r="F21" s="30"/>
      <c r="G21" s="33">
        <f>-G13+G19</f>
        <v>0</v>
      </c>
      <c r="H21" s="31"/>
      <c r="I21" s="23"/>
      <c r="J21" s="36">
        <v>-50865.097499999218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-8191.4924999950454</v>
      </c>
      <c r="D25" s="39"/>
      <c r="E25" s="40">
        <f>+E21+E23</f>
        <v>-59056.589999994263</v>
      </c>
      <c r="F25" s="9"/>
      <c r="G25" s="41"/>
      <c r="H25" s="27"/>
      <c r="I25" s="23"/>
      <c r="J25" s="40">
        <v>-50865.097499999218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-62547.977499999484</v>
      </c>
      <c r="D31" s="6"/>
      <c r="E31" s="45">
        <f>'[1]New York Physical'!C79-E49-E50</f>
        <v>-212222.45750000022</v>
      </c>
      <c r="H31" s="31"/>
      <c r="I31" s="23"/>
      <c r="J31" s="45">
        <v>-149674.48000000074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-62547.977499999484</v>
      </c>
      <c r="D34" s="39"/>
      <c r="E34" s="40">
        <f>SUM(E30:E33)</f>
        <v>-212222.45750000022</v>
      </c>
      <c r="G34" s="43"/>
      <c r="H34" s="31"/>
      <c r="I34" s="23"/>
      <c r="J34" s="40">
        <v>-149674.48000000074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4.9300000006041955E-2</v>
      </c>
      <c r="D94" s="39"/>
      <c r="E94" s="45">
        <f>+[1]Report!C54-[1]Report!C49+[1]Report!C52</f>
        <v>-56943.776200000015</v>
      </c>
      <c r="H94" s="31"/>
      <c r="I94" s="23"/>
      <c r="J94" s="45">
        <v>-56943.825500000021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40151.198299999975</v>
      </c>
      <c r="D96" s="6"/>
      <c r="E96" s="45">
        <f>+[1]Report!E54-[1]Report!E49+[1]Report!E52</f>
        <v>-121301.30690000001</v>
      </c>
      <c r="H96" s="31"/>
      <c r="I96" s="23"/>
      <c r="J96" s="45">
        <v>-161452.50519999999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-5.6400000001303852E-2</v>
      </c>
      <c r="D98" s="6"/>
      <c r="E98" s="45">
        <f>+[1]Report!G54-[1]Report!G49+[1]Report!G52</f>
        <v>-64922.198600000011</v>
      </c>
      <c r="H98" s="31"/>
      <c r="I98" s="23"/>
      <c r="J98" s="45">
        <v>-64922.142200000009</v>
      </c>
      <c r="M98" s="6"/>
      <c r="N98" s="6"/>
    </row>
    <row r="99" spans="1:18">
      <c r="A99" s="9" t="s">
        <v>64</v>
      </c>
      <c r="C99" s="39">
        <f>+[1]Report!G77</f>
        <v>0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-101159.25559999992</v>
      </c>
      <c r="D100" s="6"/>
      <c r="E100" s="45">
        <f>+[1]Report!U54-[1]Report!U49+[1]Report!AA54-[1]Report!AA49+[1]Report!U52+[1]Report!AA52</f>
        <v>232547.73400000005</v>
      </c>
      <c r="G100" s="6" t="s">
        <v>68</v>
      </c>
      <c r="H100" s="31"/>
      <c r="I100" s="23"/>
      <c r="J100" s="45">
        <v>287736.98959999997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45970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-15038.064399999937</v>
      </c>
      <c r="D106" s="39"/>
      <c r="E106" s="40">
        <f>SUM(E94:E105)</f>
        <v>-10619.547699999966</v>
      </c>
      <c r="H106" s="31"/>
      <c r="I106" s="23"/>
      <c r="J106" s="40">
        <v>4418.5166999999783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-85777.534399994474</v>
      </c>
      <c r="D116" s="67"/>
      <c r="E116" s="68">
        <f>E25+E34+E70+E89+E106+E85+E113+E87</f>
        <v>-187126.59519999448</v>
      </c>
      <c r="H116" s="27"/>
      <c r="I116" s="28"/>
      <c r="J116" s="68">
        <v>-101349.06079999998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-70739.46999999453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-52394.43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-125350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107004.95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1.0000005466281436E-2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2001-10-08T23:48:36Z</dcterms:created>
  <dcterms:modified xsi:type="dcterms:W3CDTF">2023-09-17T01:54:28Z</dcterms:modified>
</cp:coreProperties>
</file>