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0F7958-9C85-4C29-BD0E-4AD4919DBC4A}" xr6:coauthVersionLast="47" xr6:coauthVersionMax="47" xr10:uidLastSave="{00000000-0000-0000-0000-000000000000}"/>
  <bookViews>
    <workbookView xWindow="-120" yWindow="-120" windowWidth="38640" windowHeight="15720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R175" i="29"/>
  <c r="S175" i="29"/>
  <c r="T175" i="29"/>
  <c r="U175" i="29"/>
  <c r="V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<sst xmlns="http://schemas.openxmlformats.org/spreadsheetml/2006/main" count="2141" uniqueCount="133">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</sst>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8" borderId="56" xfId="0" applyNumberFormat="1" applyFont="1" applyFill="1" applyBorder="1" applyAlignment="1"/>
    <xf numFmtId="9" fontId="7" fillId="8" borderId="67" xfId="0" applyNumberFormat="1" applyFont="1" applyFill="1" applyBorder="1" applyAlignment="1"/>
    <xf numFmtId="9" fontId="6" fillId="8" borderId="24" xfId="0" applyNumberFormat="1" applyFont="1" applyFill="1" applyBorder="1" applyAlignment="1"/>
    <xf numFmtId="1" fontId="3" fillId="6" borderId="68" xfId="0" quotePrefix="1" applyNumberFormat="1" applyFont="1" applyFill="1" applyBorder="1" applyAlignment="1">
      <alignment horizontal="center" vertical="center" wrapText="1"/>
    </xf>
    <xf numFmtId="1" fontId="3" fillId="6" borderId="69" xfId="0" quotePrefix="1" applyNumberFormat="1" applyFont="1" applyFill="1" applyBorder="1" applyAlignment="1">
      <alignment horizontal="center" vertical="center" wrapText="1"/>
    </xf>
    <xf numFmtId="9" fontId="2" fillId="0" borderId="70" xfId="0" applyNumberFormat="1" applyFont="1" applyBorder="1" applyAlignment="1"/>
    <xf numFmtId="9" fontId="2" fillId="0" borderId="71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2" xfId="0" applyNumberFormat="1" applyFont="1" applyBorder="1" applyAlignment="1"/>
    <xf numFmtId="1" fontId="2" fillId="0" borderId="73" xfId="0" applyNumberFormat="1" applyFont="1" applyBorder="1" applyAlignment="1"/>
    <xf numFmtId="1" fontId="5" fillId="0" borderId="74" xfId="0" applyNumberFormat="1" applyFont="1" applyBorder="1" applyAlignment="1"/>
    <xf numFmtId="1" fontId="5" fillId="0" borderId="75" xfId="0" applyNumberFormat="1" applyFont="1" applyBorder="1" applyAlignment="1"/>
    <xf numFmtId="10" fontId="2" fillId="0" borderId="70" xfId="0" applyNumberFormat="1" applyFont="1" applyBorder="1" applyAlignment="1"/>
    <xf numFmtId="10" fontId="2" fillId="0" borderId="71" xfId="0" applyNumberFormat="1" applyFont="1" applyBorder="1" applyAlignment="1"/>
    <xf numFmtId="9" fontId="2" fillId="0" borderId="76" xfId="0" applyNumberFormat="1" applyFont="1" applyBorder="1" applyAlignment="1"/>
    <xf numFmtId="9" fontId="2" fillId="0" borderId="77" xfId="0" applyNumberFormat="1" applyFont="1" applyBorder="1" applyAlignment="1"/>
    <xf numFmtId="9" fontId="2" fillId="9" borderId="70" xfId="0" applyNumberFormat="1" applyFont="1" applyFill="1" applyBorder="1" applyAlignment="1"/>
    <xf numFmtId="9" fontId="2" fillId="9" borderId="78" xfId="0" applyNumberFormat="1" applyFont="1" applyFill="1" applyBorder="1" applyAlignment="1"/>
    <xf numFmtId="9" fontId="6" fillId="7" borderId="70" xfId="0" applyNumberFormat="1" applyFont="1" applyFill="1" applyBorder="1" applyAlignment="1"/>
    <xf numFmtId="9" fontId="5" fillId="5" borderId="71" xfId="0" applyNumberFormat="1" applyFont="1" applyFill="1" applyBorder="1" applyAlignment="1"/>
    <xf numFmtId="9" fontId="7" fillId="8" borderId="71" xfId="0" applyNumberFormat="1" applyFont="1" applyFill="1" applyBorder="1" applyAlignment="1"/>
    <xf numFmtId="9" fontId="5" fillId="5" borderId="79" xfId="0" applyNumberFormat="1" applyFont="1" applyFill="1" applyBorder="1" applyAlignment="1"/>
    <xf numFmtId="9" fontId="5" fillId="4" borderId="71" xfId="0" applyNumberFormat="1" applyFont="1" applyFill="1" applyBorder="1" applyAlignment="1"/>
    <xf numFmtId="9" fontId="2" fillId="3" borderId="70" xfId="0" applyNumberFormat="1" applyFont="1" applyFill="1" applyBorder="1" applyAlignment="1"/>
    <xf numFmtId="9" fontId="6" fillId="7" borderId="78" xfId="0" applyNumberFormat="1" applyFont="1" applyFill="1" applyBorder="1" applyAlignment="1"/>
    <xf numFmtId="9" fontId="7" fillId="8" borderId="80" xfId="0" applyNumberFormat="1" applyFont="1" applyFill="1" applyBorder="1" applyAlignment="1"/>
    <xf numFmtId="9" fontId="2" fillId="4" borderId="81" xfId="0" applyNumberFormat="1" applyFont="1" applyFill="1" applyBorder="1" applyAlignment="1"/>
    <xf numFmtId="9" fontId="6" fillId="8" borderId="64" xfId="0" applyNumberFormat="1" applyFont="1" applyFill="1" applyBorder="1" applyAlignment="1"/>
    <xf numFmtId="9" fontId="2" fillId="3" borderId="82" xfId="0" applyNumberFormat="1" applyFont="1" applyFill="1" applyBorder="1" applyAlignment="1"/>
    <xf numFmtId="9" fontId="5" fillId="4" borderId="8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75" x14ac:dyDescent="0.25"/>
  <sheetData>
    <row r="3" spans="1:6" ht="16.5" thickBot="1" x14ac:dyDescent="0.3">
      <c r="B3" s="169" t="s">
        <v>124</v>
      </c>
      <c r="C3" s="170"/>
      <c r="D3" s="170"/>
      <c r="E3" s="170"/>
      <c r="F3" s="170"/>
    </row>
    <row r="4" spans="1:6" x14ac:dyDescent="0.25">
      <c r="A4" s="161"/>
    </row>
    <row r="5" spans="1:6" x14ac:dyDescent="0.25">
      <c r="B5" s="168" t="s">
        <v>125</v>
      </c>
    </row>
    <row r="6" spans="1:6" ht="6" customHeight="1" thickBot="1" x14ac:dyDescent="0.3"/>
    <row r="7" spans="1:6" ht="16.5" thickBot="1" x14ac:dyDescent="0.3">
      <c r="C7" s="162"/>
      <c r="D7" s="161" t="s">
        <v>127</v>
      </c>
    </row>
    <row r="8" spans="1:6" ht="16.5" thickBot="1" x14ac:dyDescent="0.3"/>
    <row r="9" spans="1:6" ht="16.5" thickBot="1" x14ac:dyDescent="0.3">
      <c r="C9" s="163"/>
      <c r="D9" s="161" t="s">
        <v>128</v>
      </c>
    </row>
    <row r="10" spans="1:6" ht="16.5" thickBot="1" x14ac:dyDescent="0.3"/>
    <row r="11" spans="1:6" ht="16.5" thickBot="1" x14ac:dyDescent="0.3">
      <c r="C11" s="164"/>
      <c r="D11" s="161" t="s">
        <v>129</v>
      </c>
    </row>
    <row r="13" spans="1:6" x14ac:dyDescent="0.25">
      <c r="B13" s="168" t="s">
        <v>126</v>
      </c>
    </row>
    <row r="14" spans="1:6" ht="6" customHeight="1" thickBot="1" x14ac:dyDescent="0.3"/>
    <row r="15" spans="1:6" ht="16.5" thickBot="1" x14ac:dyDescent="0.3">
      <c r="C15" s="165"/>
      <c r="D15" s="161" t="s">
        <v>130</v>
      </c>
    </row>
    <row r="16" spans="1:6" ht="16.5" thickBot="1" x14ac:dyDescent="0.3"/>
    <row r="17" spans="3:4" ht="16.5" thickBot="1" x14ac:dyDescent="0.3">
      <c r="C17" s="167"/>
      <c r="D17" s="161" t="s">
        <v>131</v>
      </c>
    </row>
    <row r="18" spans="3:4" ht="16.5" thickBot="1" x14ac:dyDescent="0.3"/>
    <row r="19" spans="3:4" ht="16.5" thickBot="1" x14ac:dyDescent="0.3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11063.82</v>
      </c>
      <c r="M73" s="12">
        <f t="shared" si="16"/>
        <v>11063.82</v>
      </c>
      <c r="N73" s="12">
        <f t="shared" si="16"/>
        <v>11063.82</v>
      </c>
      <c r="O73" s="12">
        <f t="shared" si="16"/>
        <v>11063.82</v>
      </c>
      <c r="P73" s="12">
        <f t="shared" si="16"/>
        <v>11063.82</v>
      </c>
      <c r="Q73" s="12">
        <f t="shared" si="16"/>
        <v>11063.82</v>
      </c>
      <c r="R73" s="12">
        <f t="shared" si="16"/>
        <v>11063.82</v>
      </c>
      <c r="S73" s="12">
        <f t="shared" si="16"/>
        <v>11063.82</v>
      </c>
      <c r="T73" s="12">
        <f t="shared" si="16"/>
        <v>11063.82</v>
      </c>
      <c r="U73" s="12">
        <f t="shared" si="16"/>
        <v>11063.82</v>
      </c>
      <c r="V73" s="12">
        <f t="shared" si="16"/>
        <v>11063.82</v>
      </c>
      <c r="W73" s="12">
        <f t="shared" si="16"/>
        <v>11063.82</v>
      </c>
      <c r="X73" s="12">
        <f t="shared" si="16"/>
        <v>11063.82</v>
      </c>
      <c r="Y73" s="12">
        <f t="shared" si="16"/>
        <v>11063.82</v>
      </c>
      <c r="Z73" s="12">
        <f t="shared" si="16"/>
        <v>11063.82</v>
      </c>
      <c r="AA73" s="12">
        <f t="shared" si="16"/>
        <v>10133.82</v>
      </c>
      <c r="AB73" s="12">
        <f t="shared" si="16"/>
        <v>10133.82</v>
      </c>
      <c r="AC73" s="12">
        <f t="shared" si="16"/>
        <v>10133.82</v>
      </c>
      <c r="AD73" s="12">
        <f t="shared" si="16"/>
        <v>10133.82</v>
      </c>
      <c r="AE73" s="12">
        <f t="shared" si="16"/>
        <v>10133.82</v>
      </c>
      <c r="AF73" s="12">
        <f t="shared" si="16"/>
        <v>10133.82</v>
      </c>
      <c r="AG73" s="12">
        <f t="shared" si="16"/>
        <v>10357.02</v>
      </c>
      <c r="AH73" s="30">
        <f t="shared" si="16"/>
        <v>10468.619999999999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225.18360000000001</v>
      </c>
      <c r="AB74" s="12">
        <f t="shared" si="17"/>
        <v>225.18360000000001</v>
      </c>
      <c r="AC74" s="12">
        <f t="shared" si="17"/>
        <v>225.18360000000001</v>
      </c>
      <c r="AD74" s="12">
        <f t="shared" si="17"/>
        <v>225.18360000000001</v>
      </c>
      <c r="AE74" s="12">
        <f t="shared" si="17"/>
        <v>225.18360000000001</v>
      </c>
      <c r="AF74" s="12">
        <f t="shared" si="17"/>
        <v>225.18360000000001</v>
      </c>
      <c r="AG74" s="12">
        <f t="shared" si="17"/>
        <v>225.18360000000001</v>
      </c>
      <c r="AH74" s="30">
        <f t="shared" si="17"/>
        <v>225.18360000000001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10812.224399999999</v>
      </c>
      <c r="M75" s="17">
        <f t="shared" si="18"/>
        <v>10812.224399999999</v>
      </c>
      <c r="N75" s="17">
        <f t="shared" si="18"/>
        <v>10812.224399999999</v>
      </c>
      <c r="O75" s="17">
        <f t="shared" si="18"/>
        <v>10812.224399999999</v>
      </c>
      <c r="P75" s="17">
        <f t="shared" si="18"/>
        <v>10812.224399999999</v>
      </c>
      <c r="Q75" s="17">
        <f t="shared" si="18"/>
        <v>10812.224399999999</v>
      </c>
      <c r="R75" s="17">
        <f t="shared" si="18"/>
        <v>10812.224399999999</v>
      </c>
      <c r="S75" s="17">
        <f t="shared" si="18"/>
        <v>10812.224399999999</v>
      </c>
      <c r="T75" s="17">
        <f t="shared" si="18"/>
        <v>10812.224399999999</v>
      </c>
      <c r="U75" s="17">
        <f t="shared" si="18"/>
        <v>10812.224399999999</v>
      </c>
      <c r="V75" s="17">
        <f t="shared" si="18"/>
        <v>10812.224399999999</v>
      </c>
      <c r="W75" s="17">
        <f t="shared" si="18"/>
        <v>10812.224399999999</v>
      </c>
      <c r="X75" s="17">
        <f t="shared" si="18"/>
        <v>10812.224399999999</v>
      </c>
      <c r="Y75" s="17">
        <f t="shared" si="18"/>
        <v>10812.224399999999</v>
      </c>
      <c r="Z75" s="17">
        <f t="shared" si="18"/>
        <v>10812.224399999999</v>
      </c>
      <c r="AA75" s="17">
        <f t="shared" si="18"/>
        <v>9908.6363999999994</v>
      </c>
      <c r="AB75" s="17">
        <f t="shared" si="18"/>
        <v>9908.6363999999994</v>
      </c>
      <c r="AC75" s="17">
        <f t="shared" si="18"/>
        <v>9908.6363999999994</v>
      </c>
      <c r="AD75" s="17">
        <f t="shared" si="18"/>
        <v>9908.6363999999994</v>
      </c>
      <c r="AE75" s="17">
        <f t="shared" si="18"/>
        <v>9908.6363999999994</v>
      </c>
      <c r="AF75" s="17">
        <f t="shared" si="18"/>
        <v>9908.6363999999994</v>
      </c>
      <c r="AG75" s="17">
        <f t="shared" si="18"/>
        <v>10131.8364</v>
      </c>
      <c r="AH75" s="31">
        <f t="shared" si="18"/>
        <v>10243.436399999999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10882.160400000006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79867.329200000007</v>
      </c>
      <c r="E160" s="43">
        <f t="shared" si="36"/>
        <v>77990.605100000001</v>
      </c>
      <c r="F160" s="43">
        <f t="shared" si="36"/>
        <v>77990.605100000001</v>
      </c>
      <c r="G160" s="43">
        <f t="shared" si="36"/>
        <v>77990.605100000001</v>
      </c>
      <c r="H160" s="43">
        <f t="shared" si="36"/>
        <v>77990.605100000001</v>
      </c>
      <c r="I160" s="43">
        <f t="shared" si="36"/>
        <v>78098.605100000001</v>
      </c>
      <c r="J160" s="43">
        <f t="shared" si="36"/>
        <v>78152.605100000001</v>
      </c>
      <c r="K160" s="43">
        <f t="shared" si="36"/>
        <v>78260.605100000001</v>
      </c>
      <c r="L160" s="43">
        <f t="shared" si="36"/>
        <v>77263.765100000004</v>
      </c>
      <c r="M160" s="43">
        <f t="shared" si="36"/>
        <v>77371.765100000004</v>
      </c>
      <c r="N160" s="43">
        <f t="shared" si="36"/>
        <v>77412.967100000009</v>
      </c>
      <c r="O160" s="43">
        <f t="shared" si="36"/>
        <v>77412.967100000009</v>
      </c>
      <c r="P160" s="43">
        <f t="shared" si="36"/>
        <v>77412.967100000009</v>
      </c>
      <c r="Q160" s="43">
        <f t="shared" si="36"/>
        <v>77412.967100000009</v>
      </c>
      <c r="R160" s="43">
        <f t="shared" si="36"/>
        <v>77642.967100000009</v>
      </c>
      <c r="S160" s="43">
        <f t="shared" si="36"/>
        <v>74857.0291</v>
      </c>
      <c r="T160" s="43">
        <f t="shared" si="36"/>
        <v>75087.0291</v>
      </c>
      <c r="U160" s="43">
        <f t="shared" si="36"/>
        <v>75317.0291</v>
      </c>
      <c r="V160" s="43">
        <f t="shared" si="36"/>
        <v>75547.0291</v>
      </c>
      <c r="W160" s="43">
        <f t="shared" si="36"/>
        <v>75630.864100000006</v>
      </c>
      <c r="X160" s="43">
        <f t="shared" si="36"/>
        <v>75630.864100000006</v>
      </c>
      <c r="Y160" s="43">
        <f t="shared" si="36"/>
        <v>74764.049100000004</v>
      </c>
      <c r="Z160" s="43">
        <f t="shared" si="36"/>
        <v>72735.106</v>
      </c>
      <c r="AA160" s="43">
        <f t="shared" si="36"/>
        <v>72088.817999999999</v>
      </c>
      <c r="AB160" s="43">
        <f t="shared" si="36"/>
        <v>72429.418000000005</v>
      </c>
      <c r="AC160" s="43">
        <f t="shared" si="36"/>
        <v>72770.017999999996</v>
      </c>
      <c r="AD160" s="43">
        <f t="shared" si="36"/>
        <v>73005.521999999997</v>
      </c>
      <c r="AE160" s="43">
        <f t="shared" si="36"/>
        <v>71953.929400000008</v>
      </c>
      <c r="AF160" s="43">
        <f t="shared" si="36"/>
        <v>70950.518899999995</v>
      </c>
      <c r="AG160" s="43">
        <f t="shared" si="36"/>
        <v>68063.449900000007</v>
      </c>
      <c r="AH160" s="44">
        <f t="shared" si="36"/>
        <v>67954.584900000002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75388.941593548356</v>
      </c>
      <c r="D162" s="53">
        <f t="shared" ref="D162:AH162" si="37">(D13+D23+D34+D53+D73+D85+D96+D141+D154)/87012</f>
        <v>0.89062037420125961</v>
      </c>
      <c r="E162" s="25">
        <f t="shared" si="37"/>
        <v>0.86845101825035631</v>
      </c>
      <c r="F162" s="25">
        <f t="shared" si="37"/>
        <v>0.86845101825035631</v>
      </c>
      <c r="G162" s="25">
        <f t="shared" si="37"/>
        <v>0.86845101825035631</v>
      </c>
      <c r="H162" s="25">
        <f t="shared" si="37"/>
        <v>0.86845101825035631</v>
      </c>
      <c r="I162" s="25">
        <f t="shared" si="37"/>
        <v>0.86969222635958265</v>
      </c>
      <c r="J162" s="25">
        <f t="shared" si="37"/>
        <v>0.87031283041419583</v>
      </c>
      <c r="K162" s="25">
        <f t="shared" si="37"/>
        <v>0.87155403852342206</v>
      </c>
      <c r="L162" s="25">
        <f t="shared" si="37"/>
        <v>0.86009768767526329</v>
      </c>
      <c r="M162" s="25">
        <f t="shared" si="37"/>
        <v>0.86133889578448952</v>
      </c>
      <c r="N162" s="25">
        <f t="shared" si="37"/>
        <v>0.86195949983910269</v>
      </c>
      <c r="O162" s="25">
        <f t="shared" si="37"/>
        <v>0.86195949983910269</v>
      </c>
      <c r="P162" s="25">
        <f t="shared" si="37"/>
        <v>0.86195949983910269</v>
      </c>
      <c r="Q162" s="25">
        <f t="shared" si="37"/>
        <v>0.86195949983910269</v>
      </c>
      <c r="R162" s="25">
        <f t="shared" si="37"/>
        <v>0.86460281340504763</v>
      </c>
      <c r="S162" s="25">
        <f t="shared" si="37"/>
        <v>0.84391601158460905</v>
      </c>
      <c r="T162" s="25">
        <f t="shared" si="37"/>
        <v>0.84655932515055399</v>
      </c>
      <c r="U162" s="25">
        <f t="shared" si="37"/>
        <v>0.84920263871649893</v>
      </c>
      <c r="V162" s="25">
        <f t="shared" si="37"/>
        <v>0.85184595228244386</v>
      </c>
      <c r="W162" s="25">
        <f t="shared" si="37"/>
        <v>0.85316760906541633</v>
      </c>
      <c r="X162" s="25">
        <f t="shared" si="37"/>
        <v>0.85316760906541633</v>
      </c>
      <c r="Y162" s="25">
        <f t="shared" si="37"/>
        <v>0.84281271548751902</v>
      </c>
      <c r="Z162" s="25">
        <f t="shared" si="37"/>
        <v>0.81884590631177312</v>
      </c>
      <c r="AA162" s="25">
        <f t="shared" si="37"/>
        <v>0.81111478876476806</v>
      </c>
      <c r="AB162" s="25">
        <f t="shared" si="37"/>
        <v>0.81502919137590224</v>
      </c>
      <c r="AC162" s="25">
        <f t="shared" si="37"/>
        <v>0.8189435939870362</v>
      </c>
      <c r="AD162" s="25">
        <f t="shared" si="37"/>
        <v>0.82185813451018253</v>
      </c>
      <c r="AE162" s="25">
        <f t="shared" si="37"/>
        <v>0.8097712959132074</v>
      </c>
      <c r="AF162" s="25">
        <f t="shared" si="37"/>
        <v>0.79764653151289489</v>
      </c>
      <c r="AG162" s="25">
        <f t="shared" si="37"/>
        <v>0.76356157771341893</v>
      </c>
      <c r="AH162" s="32">
        <f t="shared" si="37"/>
        <v>0.76743920378798325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5" customHeight="1" x14ac:dyDescent="0.2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10691.82</v>
      </c>
      <c r="E73" s="12">
        <f t="shared" si="16"/>
        <v>10915.02</v>
      </c>
      <c r="F73" s="12">
        <f t="shared" si="16"/>
        <v>11138.220000000001</v>
      </c>
      <c r="G73" s="12">
        <f t="shared" si="16"/>
        <v>11249.82</v>
      </c>
      <c r="H73" s="12">
        <f t="shared" si="16"/>
        <v>11249.82</v>
      </c>
      <c r="I73" s="12">
        <f t="shared" si="16"/>
        <v>10455.82</v>
      </c>
      <c r="J73" s="12">
        <f t="shared" si="16"/>
        <v>10455.82</v>
      </c>
      <c r="K73" s="12">
        <f t="shared" si="16"/>
        <v>10455.82</v>
      </c>
      <c r="L73" s="12">
        <f t="shared" si="16"/>
        <v>10455.82</v>
      </c>
      <c r="M73" s="12">
        <f t="shared" si="16"/>
        <v>10455.82</v>
      </c>
      <c r="N73" s="12">
        <f t="shared" si="16"/>
        <v>10455.82</v>
      </c>
      <c r="O73" s="12">
        <f t="shared" si="16"/>
        <v>10455.82</v>
      </c>
      <c r="P73" s="12">
        <f t="shared" si="16"/>
        <v>8870.84</v>
      </c>
      <c r="Q73" s="12">
        <f t="shared" si="16"/>
        <v>8870.84</v>
      </c>
      <c r="R73" s="12">
        <f t="shared" si="16"/>
        <v>8870.84</v>
      </c>
      <c r="S73" s="12">
        <f t="shared" si="16"/>
        <v>8870.84</v>
      </c>
      <c r="T73" s="12">
        <f t="shared" si="16"/>
        <v>8870.84</v>
      </c>
      <c r="U73" s="12">
        <f t="shared" si="16"/>
        <v>8870.84</v>
      </c>
      <c r="V73" s="12">
        <f t="shared" si="16"/>
        <v>8870.84</v>
      </c>
      <c r="W73" s="12">
        <f t="shared" si="16"/>
        <v>8870.84</v>
      </c>
      <c r="X73" s="12">
        <f t="shared" si="16"/>
        <v>8870.84</v>
      </c>
      <c r="Y73" s="12">
        <f t="shared" si="16"/>
        <v>8870.84</v>
      </c>
      <c r="Z73" s="12">
        <f t="shared" si="16"/>
        <v>8870.84</v>
      </c>
      <c r="AA73" s="12">
        <f t="shared" si="16"/>
        <v>8870.84</v>
      </c>
      <c r="AB73" s="12">
        <f t="shared" si="16"/>
        <v>8870.84</v>
      </c>
      <c r="AC73" s="12">
        <f t="shared" si="16"/>
        <v>8870.84</v>
      </c>
      <c r="AD73" s="12">
        <f t="shared" si="16"/>
        <v>8870.84</v>
      </c>
      <c r="AE73" s="12">
        <f t="shared" si="16"/>
        <v>9056.84</v>
      </c>
      <c r="AF73" s="12">
        <f t="shared" si="16"/>
        <v>9376.64</v>
      </c>
      <c r="AG73" s="30">
        <f t="shared" si="16"/>
        <v>9676.0400000000009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225.18360000000001</v>
      </c>
      <c r="E74" s="12">
        <f t="shared" si="17"/>
        <v>225.18360000000001</v>
      </c>
      <c r="F74" s="12">
        <f t="shared" si="17"/>
        <v>225.18360000000001</v>
      </c>
      <c r="G74" s="12">
        <f t="shared" si="17"/>
        <v>256.87800000000004</v>
      </c>
      <c r="H74" s="12">
        <f t="shared" si="17"/>
        <v>256.87800000000004</v>
      </c>
      <c r="I74" s="12">
        <f t="shared" si="17"/>
        <v>234.32840000000002</v>
      </c>
      <c r="J74" s="12">
        <f t="shared" si="17"/>
        <v>234.32840000000002</v>
      </c>
      <c r="K74" s="12">
        <f t="shared" si="17"/>
        <v>234.32840000000002</v>
      </c>
      <c r="L74" s="12">
        <f t="shared" si="17"/>
        <v>234.32840000000002</v>
      </c>
      <c r="M74" s="12">
        <f t="shared" si="17"/>
        <v>234.32840000000002</v>
      </c>
      <c r="N74" s="12">
        <f t="shared" si="17"/>
        <v>234.32840000000002</v>
      </c>
      <c r="O74" s="12">
        <f t="shared" si="17"/>
        <v>234.32840000000002</v>
      </c>
      <c r="P74" s="12">
        <f t="shared" si="17"/>
        <v>220.55440000000002</v>
      </c>
      <c r="Q74" s="12">
        <f t="shared" si="17"/>
        <v>220.55440000000002</v>
      </c>
      <c r="R74" s="12">
        <f t="shared" si="17"/>
        <v>220.55440000000002</v>
      </c>
      <c r="S74" s="12">
        <f t="shared" si="17"/>
        <v>220.55440000000002</v>
      </c>
      <c r="T74" s="12">
        <f t="shared" si="17"/>
        <v>220.55440000000002</v>
      </c>
      <c r="U74" s="12">
        <f t="shared" si="17"/>
        <v>220.55440000000002</v>
      </c>
      <c r="V74" s="12">
        <f t="shared" si="17"/>
        <v>220.55440000000002</v>
      </c>
      <c r="W74" s="12">
        <f t="shared" si="17"/>
        <v>220.55440000000002</v>
      </c>
      <c r="X74" s="12">
        <f t="shared" si="17"/>
        <v>220.55440000000002</v>
      </c>
      <c r="Y74" s="12">
        <f t="shared" si="17"/>
        <v>220.55440000000002</v>
      </c>
      <c r="Z74" s="12">
        <f t="shared" si="17"/>
        <v>220.55440000000002</v>
      </c>
      <c r="AA74" s="12">
        <f t="shared" si="17"/>
        <v>220.55440000000002</v>
      </c>
      <c r="AB74" s="12">
        <f t="shared" si="17"/>
        <v>220.55440000000002</v>
      </c>
      <c r="AC74" s="12">
        <f t="shared" si="17"/>
        <v>220.55440000000002</v>
      </c>
      <c r="AD74" s="12">
        <f t="shared" si="17"/>
        <v>220.55440000000002</v>
      </c>
      <c r="AE74" s="12">
        <f t="shared" si="17"/>
        <v>220.55440000000002</v>
      </c>
      <c r="AF74" s="12">
        <f t="shared" si="17"/>
        <v>220.55440000000002</v>
      </c>
      <c r="AG74" s="30">
        <f t="shared" si="17"/>
        <v>220.55440000000002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10466.636399999999</v>
      </c>
      <c r="E75" s="17">
        <f t="shared" si="18"/>
        <v>10689.8364</v>
      </c>
      <c r="F75" s="17">
        <f t="shared" si="18"/>
        <v>10913.036400000001</v>
      </c>
      <c r="G75" s="17">
        <f t="shared" si="18"/>
        <v>10992.941999999999</v>
      </c>
      <c r="H75" s="17">
        <f t="shared" si="18"/>
        <v>10992.941999999999</v>
      </c>
      <c r="I75" s="17">
        <f t="shared" si="18"/>
        <v>10221.491599999999</v>
      </c>
      <c r="J75" s="17">
        <f t="shared" si="18"/>
        <v>10221.491599999999</v>
      </c>
      <c r="K75" s="17">
        <f t="shared" si="18"/>
        <v>10221.491599999999</v>
      </c>
      <c r="L75" s="17">
        <f t="shared" si="18"/>
        <v>10221.491599999999</v>
      </c>
      <c r="M75" s="17">
        <f t="shared" si="18"/>
        <v>10221.491599999999</v>
      </c>
      <c r="N75" s="17">
        <f t="shared" si="18"/>
        <v>10221.491599999999</v>
      </c>
      <c r="O75" s="17">
        <f t="shared" si="18"/>
        <v>10221.491599999999</v>
      </c>
      <c r="P75" s="17">
        <f t="shared" si="18"/>
        <v>8650.2855999999992</v>
      </c>
      <c r="Q75" s="17">
        <f t="shared" si="18"/>
        <v>8650.2855999999992</v>
      </c>
      <c r="R75" s="17">
        <f t="shared" si="18"/>
        <v>8650.2855999999992</v>
      </c>
      <c r="S75" s="17">
        <f t="shared" si="18"/>
        <v>8650.2855999999992</v>
      </c>
      <c r="T75" s="17">
        <f t="shared" si="18"/>
        <v>8650.2855999999992</v>
      </c>
      <c r="U75" s="17">
        <f t="shared" si="18"/>
        <v>8650.2855999999992</v>
      </c>
      <c r="V75" s="17">
        <f t="shared" si="18"/>
        <v>8650.2855999999992</v>
      </c>
      <c r="W75" s="17">
        <f t="shared" si="18"/>
        <v>8650.2855999999992</v>
      </c>
      <c r="X75" s="17">
        <f t="shared" si="18"/>
        <v>8650.2855999999992</v>
      </c>
      <c r="Y75" s="17">
        <f t="shared" si="18"/>
        <v>8650.2855999999992</v>
      </c>
      <c r="Z75" s="17">
        <f t="shared" si="18"/>
        <v>8650.2855999999992</v>
      </c>
      <c r="AA75" s="17">
        <f t="shared" si="18"/>
        <v>8650.2855999999992</v>
      </c>
      <c r="AB75" s="17">
        <f t="shared" si="18"/>
        <v>8650.2855999999992</v>
      </c>
      <c r="AC75" s="17">
        <f t="shared" si="18"/>
        <v>8650.2855999999992</v>
      </c>
      <c r="AD75" s="17">
        <f t="shared" si="18"/>
        <v>8650.2855999999992</v>
      </c>
      <c r="AE75" s="17">
        <f t="shared" si="18"/>
        <v>8836.2855999999992</v>
      </c>
      <c r="AF75" s="17">
        <f t="shared" si="18"/>
        <v>9156.0855999999985</v>
      </c>
      <c r="AG75" s="31">
        <f t="shared" si="18"/>
        <v>9455.4856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9426.9325066666661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5" customHeight="1" x14ac:dyDescent="0.2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5" customHeight="1" x14ac:dyDescent="0.2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68676.48490000001</v>
      </c>
      <c r="E160" s="43">
        <f t="shared" si="36"/>
        <v>69318.384900000005</v>
      </c>
      <c r="F160" s="43">
        <f t="shared" si="36"/>
        <v>70153.184899999993</v>
      </c>
      <c r="G160" s="43">
        <f t="shared" si="36"/>
        <v>70844.690499999997</v>
      </c>
      <c r="H160" s="43">
        <f t="shared" si="36"/>
        <v>70260.878000000012</v>
      </c>
      <c r="I160" s="43">
        <f t="shared" si="36"/>
        <v>68850.758800000011</v>
      </c>
      <c r="J160" s="43">
        <f t="shared" si="36"/>
        <v>68850.758800000011</v>
      </c>
      <c r="K160" s="43">
        <f t="shared" si="36"/>
        <v>68850.758800000011</v>
      </c>
      <c r="L160" s="43">
        <f t="shared" si="36"/>
        <v>68850.758800000011</v>
      </c>
      <c r="M160" s="43">
        <f t="shared" si="36"/>
        <v>68850.758800000011</v>
      </c>
      <c r="N160" s="43">
        <f t="shared" si="36"/>
        <v>68850.758800000011</v>
      </c>
      <c r="O160" s="43">
        <f t="shared" si="36"/>
        <v>68850.758800000011</v>
      </c>
      <c r="P160" s="43">
        <f t="shared" si="36"/>
        <v>66448.837199999994</v>
      </c>
      <c r="Q160" s="43">
        <f t="shared" si="36"/>
        <v>64295.80950000001</v>
      </c>
      <c r="R160" s="43">
        <f t="shared" si="36"/>
        <v>63319.873500000009</v>
      </c>
      <c r="S160" s="43">
        <f t="shared" si="36"/>
        <v>63319.873500000009</v>
      </c>
      <c r="T160" s="43">
        <f t="shared" si="36"/>
        <v>63319.873500000009</v>
      </c>
      <c r="U160" s="43">
        <f t="shared" si="36"/>
        <v>63319.873500000009</v>
      </c>
      <c r="V160" s="43">
        <f t="shared" si="36"/>
        <v>62669.857000000004</v>
      </c>
      <c r="W160" s="43">
        <f t="shared" si="36"/>
        <v>63002.757000000005</v>
      </c>
      <c r="X160" s="43">
        <f t="shared" si="36"/>
        <v>63542.457000000002</v>
      </c>
      <c r="Y160" s="43">
        <f t="shared" si="36"/>
        <v>64088.357000000004</v>
      </c>
      <c r="Z160" s="43">
        <f t="shared" si="36"/>
        <v>64741.757000000005</v>
      </c>
      <c r="AA160" s="43">
        <f t="shared" si="36"/>
        <v>65238.067500000005</v>
      </c>
      <c r="AB160" s="43">
        <f t="shared" si="36"/>
        <v>65954.349000000002</v>
      </c>
      <c r="AC160" s="43">
        <f t="shared" si="36"/>
        <v>66250.164000000004</v>
      </c>
      <c r="AD160" s="43">
        <f t="shared" si="36"/>
        <v>67162.963999999993</v>
      </c>
      <c r="AE160" s="43">
        <f t="shared" si="36"/>
        <v>68027.864000000001</v>
      </c>
      <c r="AF160" s="43">
        <f t="shared" si="36"/>
        <v>69260.463999999993</v>
      </c>
      <c r="AG160" s="44">
        <f t="shared" si="36"/>
        <v>70160.77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66844.430099999983</v>
      </c>
      <c r="D162" s="53">
        <f t="shared" ref="D162:AG162" si="37">(D13+D23+D34+D53+D73+D85+D96+D141+D154)/87012</f>
        <v>0.77573576058474702</v>
      </c>
      <c r="E162" s="25">
        <f t="shared" si="37"/>
        <v>0.78311290396726885</v>
      </c>
      <c r="F162" s="25">
        <f t="shared" si="37"/>
        <v>0.79270698294488118</v>
      </c>
      <c r="G162" s="25">
        <f t="shared" si="37"/>
        <v>0.80101848020962629</v>
      </c>
      <c r="H162" s="25">
        <f t="shared" si="37"/>
        <v>0.79403898312876386</v>
      </c>
      <c r="I162" s="25">
        <f t="shared" si="37"/>
        <v>0.77792511377741014</v>
      </c>
      <c r="J162" s="25">
        <f t="shared" si="37"/>
        <v>0.77792511377741014</v>
      </c>
      <c r="K162" s="25">
        <f t="shared" si="37"/>
        <v>0.77792511377741014</v>
      </c>
      <c r="L162" s="25">
        <f t="shared" si="37"/>
        <v>0.77792511377741014</v>
      </c>
      <c r="M162" s="25">
        <f t="shared" si="37"/>
        <v>0.77792511377741014</v>
      </c>
      <c r="N162" s="25">
        <f t="shared" si="37"/>
        <v>0.77792511377741014</v>
      </c>
      <c r="O162" s="25">
        <f t="shared" si="37"/>
        <v>0.77792511377741014</v>
      </c>
      <c r="P162" s="25">
        <f t="shared" si="37"/>
        <v>0.74984875649335725</v>
      </c>
      <c r="Q162" s="25">
        <f t="shared" si="37"/>
        <v>0.72441548292189584</v>
      </c>
      <c r="R162" s="25">
        <f t="shared" si="37"/>
        <v>0.71269296189031395</v>
      </c>
      <c r="S162" s="25">
        <f t="shared" si="37"/>
        <v>0.71269296189031395</v>
      </c>
      <c r="T162" s="25">
        <f t="shared" si="37"/>
        <v>0.71269296189031395</v>
      </c>
      <c r="U162" s="25">
        <f t="shared" si="37"/>
        <v>0.71269296189031395</v>
      </c>
      <c r="V162" s="25">
        <f t="shared" si="37"/>
        <v>0.70494690387532755</v>
      </c>
      <c r="W162" s="25">
        <f t="shared" si="37"/>
        <v>0.70615938031535874</v>
      </c>
      <c r="X162" s="25">
        <f t="shared" si="37"/>
        <v>0.71105525674619585</v>
      </c>
      <c r="Y162" s="25">
        <f t="shared" si="37"/>
        <v>0.71471567140164571</v>
      </c>
      <c r="Z162" s="25">
        <f t="shared" si="37"/>
        <v>0.71961154783248282</v>
      </c>
      <c r="AA162" s="25">
        <f t="shared" si="37"/>
        <v>0.72329494782328874</v>
      </c>
      <c r="AB162" s="25">
        <f t="shared" si="37"/>
        <v>0.73088010849078289</v>
      </c>
      <c r="AC162" s="25">
        <f t="shared" si="37"/>
        <v>0.73467268882452996</v>
      </c>
      <c r="AD162" s="25">
        <f t="shared" si="37"/>
        <v>0.74516319588102786</v>
      </c>
      <c r="AE162" s="25">
        <f t="shared" si="37"/>
        <v>0.75510320415574872</v>
      </c>
      <c r="AF162" s="25">
        <f t="shared" si="37"/>
        <v>0.76926906633567782</v>
      </c>
      <c r="AG162" s="32">
        <f t="shared" si="37"/>
        <v>0.78064335953661557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10088.84</v>
      </c>
      <c r="E73" s="12">
        <f t="shared" si="16"/>
        <v>10501.64</v>
      </c>
      <c r="F73" s="12">
        <f t="shared" si="16"/>
        <v>10821.439999999999</v>
      </c>
      <c r="G73" s="12">
        <f t="shared" si="16"/>
        <v>10934.84</v>
      </c>
      <c r="H73" s="12">
        <f t="shared" si="16"/>
        <v>10934.84</v>
      </c>
      <c r="I73" s="12">
        <f t="shared" si="16"/>
        <v>10934.84</v>
      </c>
      <c r="J73" s="12">
        <f t="shared" si="16"/>
        <v>10934.84</v>
      </c>
      <c r="K73" s="12">
        <f t="shared" si="16"/>
        <v>10934.84</v>
      </c>
      <c r="L73" s="12">
        <f t="shared" si="16"/>
        <v>10934.84</v>
      </c>
      <c r="M73" s="12">
        <f t="shared" si="16"/>
        <v>10934.84</v>
      </c>
      <c r="N73" s="12">
        <f t="shared" si="16"/>
        <v>11093.64</v>
      </c>
      <c r="O73" s="12">
        <f t="shared" si="16"/>
        <v>11173.04</v>
      </c>
      <c r="P73" s="12">
        <f t="shared" si="16"/>
        <v>11331.84</v>
      </c>
      <c r="Q73" s="12">
        <f t="shared" si="16"/>
        <v>11490.64</v>
      </c>
      <c r="R73" s="12">
        <f t="shared" si="16"/>
        <v>11649.44</v>
      </c>
      <c r="S73" s="12">
        <f t="shared" si="16"/>
        <v>11728.84</v>
      </c>
      <c r="T73" s="12">
        <f t="shared" si="16"/>
        <v>11728.84</v>
      </c>
      <c r="U73" s="12">
        <f t="shared" si="16"/>
        <v>11825.84</v>
      </c>
      <c r="V73" s="12">
        <f t="shared" si="16"/>
        <v>11874.34</v>
      </c>
      <c r="W73" s="12">
        <f t="shared" si="16"/>
        <v>11971.34</v>
      </c>
      <c r="X73" s="12">
        <f t="shared" si="16"/>
        <v>12068.34</v>
      </c>
      <c r="Y73" s="12">
        <f t="shared" si="16"/>
        <v>12165.34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220.55440000000002</v>
      </c>
      <c r="E74" s="12">
        <f t="shared" si="17"/>
        <v>220.55440000000002</v>
      </c>
      <c r="F74" s="12">
        <f t="shared" si="17"/>
        <v>246.96640000000002</v>
      </c>
      <c r="G74" s="12">
        <f t="shared" si="17"/>
        <v>279.17200000000003</v>
      </c>
      <c r="H74" s="12">
        <f t="shared" si="17"/>
        <v>279.17200000000003</v>
      </c>
      <c r="I74" s="12">
        <f t="shared" si="17"/>
        <v>279.17200000000003</v>
      </c>
      <c r="J74" s="12">
        <f t="shared" si="17"/>
        <v>279.17200000000003</v>
      </c>
      <c r="K74" s="12">
        <f t="shared" si="17"/>
        <v>279.17200000000003</v>
      </c>
      <c r="L74" s="12">
        <f t="shared" si="17"/>
        <v>279.17200000000003</v>
      </c>
      <c r="M74" s="12">
        <f t="shared" si="17"/>
        <v>279.17200000000003</v>
      </c>
      <c r="N74" s="12">
        <f t="shared" si="17"/>
        <v>279.17200000000003</v>
      </c>
      <c r="O74" s="12">
        <f t="shared" si="17"/>
        <v>279.17200000000003</v>
      </c>
      <c r="P74" s="12">
        <f t="shared" si="17"/>
        <v>279.17200000000003</v>
      </c>
      <c r="Q74" s="12">
        <f t="shared" si="17"/>
        <v>279.17200000000003</v>
      </c>
      <c r="R74" s="12">
        <f t="shared" si="17"/>
        <v>279.17200000000003</v>
      </c>
      <c r="S74" s="12">
        <f t="shared" si="17"/>
        <v>301.72160000000002</v>
      </c>
      <c r="T74" s="12">
        <f t="shared" si="17"/>
        <v>301.72160000000002</v>
      </c>
      <c r="U74" s="12">
        <f t="shared" si="17"/>
        <v>301.72160000000002</v>
      </c>
      <c r="V74" s="12">
        <f t="shared" si="17"/>
        <v>301.72160000000002</v>
      </c>
      <c r="W74" s="12">
        <f t="shared" si="17"/>
        <v>301.72160000000002</v>
      </c>
      <c r="X74" s="12">
        <f t="shared" si="17"/>
        <v>301.72160000000002</v>
      </c>
      <c r="Y74" s="12">
        <f t="shared" si="17"/>
        <v>301.72160000000002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 t="shared" si="17"/>
        <v>315.49560000000002</v>
      </c>
      <c r="AH74" s="30">
        <f t="shared" si="17"/>
        <v>315.49560000000002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9868.2855999999992</v>
      </c>
      <c r="E75" s="17">
        <f t="shared" si="18"/>
        <v>10281.085599999999</v>
      </c>
      <c r="F75" s="17">
        <f t="shared" si="18"/>
        <v>10574.473599999999</v>
      </c>
      <c r="G75" s="17">
        <f t="shared" si="18"/>
        <v>10655.668</v>
      </c>
      <c r="H75" s="17">
        <f t="shared" si="18"/>
        <v>10655.668</v>
      </c>
      <c r="I75" s="17">
        <f t="shared" si="18"/>
        <v>10655.668</v>
      </c>
      <c r="J75" s="17">
        <f t="shared" si="18"/>
        <v>10655.668</v>
      </c>
      <c r="K75" s="17">
        <f t="shared" si="18"/>
        <v>10655.668</v>
      </c>
      <c r="L75" s="17">
        <f t="shared" si="18"/>
        <v>10655.668</v>
      </c>
      <c r="M75" s="17">
        <f t="shared" si="18"/>
        <v>10655.668</v>
      </c>
      <c r="N75" s="17">
        <f t="shared" si="18"/>
        <v>10814.467999999999</v>
      </c>
      <c r="O75" s="17">
        <f t="shared" si="18"/>
        <v>10893.868</v>
      </c>
      <c r="P75" s="17">
        <f t="shared" si="18"/>
        <v>11052.668</v>
      </c>
      <c r="Q75" s="17">
        <f t="shared" si="18"/>
        <v>11211.467999999999</v>
      </c>
      <c r="R75" s="17">
        <f t="shared" si="18"/>
        <v>11370.268</v>
      </c>
      <c r="S75" s="17">
        <f t="shared" si="18"/>
        <v>11427.118399999999</v>
      </c>
      <c r="T75" s="17">
        <f t="shared" si="18"/>
        <v>11427.118399999999</v>
      </c>
      <c r="U75" s="17">
        <f t="shared" si="18"/>
        <v>11524.118399999999</v>
      </c>
      <c r="V75" s="17">
        <f t="shared" si="18"/>
        <v>11572.618399999999</v>
      </c>
      <c r="W75" s="17">
        <f t="shared" si="18"/>
        <v>11669.618399999999</v>
      </c>
      <c r="X75" s="17">
        <f t="shared" si="18"/>
        <v>11766.618399999999</v>
      </c>
      <c r="Y75" s="17">
        <f t="shared" si="18"/>
        <v>11863.618399999999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11257.812554838712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71135.37</v>
      </c>
      <c r="E160" s="43">
        <f t="shared" si="36"/>
        <v>71772.613100000002</v>
      </c>
      <c r="F160" s="43">
        <f t="shared" si="36"/>
        <v>71061.596999999994</v>
      </c>
      <c r="G160" s="43">
        <f t="shared" si="36"/>
        <v>71466.791400000002</v>
      </c>
      <c r="H160" s="43">
        <f t="shared" si="36"/>
        <v>71675.791400000002</v>
      </c>
      <c r="I160" s="43">
        <f t="shared" si="36"/>
        <v>71929.056400000001</v>
      </c>
      <c r="J160" s="43">
        <f t="shared" si="36"/>
        <v>72159.056400000001</v>
      </c>
      <c r="K160" s="43">
        <f t="shared" si="36"/>
        <v>72389.056400000001</v>
      </c>
      <c r="L160" s="43">
        <f t="shared" si="36"/>
        <v>72487.381400000013</v>
      </c>
      <c r="M160" s="43">
        <f t="shared" si="36"/>
        <v>72708.581399999995</v>
      </c>
      <c r="N160" s="43">
        <f t="shared" si="36"/>
        <v>73313.581399999995</v>
      </c>
      <c r="O160" s="43">
        <f t="shared" si="36"/>
        <v>73781.981400000004</v>
      </c>
      <c r="P160" s="43">
        <f t="shared" si="36"/>
        <v>74669.181399999987</v>
      </c>
      <c r="Q160" s="43">
        <f t="shared" si="36"/>
        <v>75915.98139999999</v>
      </c>
      <c r="R160" s="43">
        <f t="shared" si="36"/>
        <v>76861.198000000004</v>
      </c>
      <c r="S160" s="43">
        <f t="shared" si="36"/>
        <v>77643.254899999985</v>
      </c>
      <c r="T160" s="43">
        <f t="shared" si="36"/>
        <v>78260.2549</v>
      </c>
      <c r="U160" s="43">
        <f t="shared" si="36"/>
        <v>79065.170500000007</v>
      </c>
      <c r="V160" s="43">
        <f t="shared" si="36"/>
        <v>79385.339399999997</v>
      </c>
      <c r="W160" s="43">
        <f t="shared" si="36"/>
        <v>79686.339399999997</v>
      </c>
      <c r="X160" s="43">
        <f t="shared" si="36"/>
        <v>80216.939399999988</v>
      </c>
      <c r="Y160" s="43">
        <f t="shared" si="36"/>
        <v>80632.739399999991</v>
      </c>
      <c r="Z160" s="43">
        <f t="shared" si="36"/>
        <v>80955.001399999994</v>
      </c>
      <c r="AA160" s="43">
        <f t="shared" si="36"/>
        <v>81361.6014</v>
      </c>
      <c r="AB160" s="43">
        <f t="shared" si="36"/>
        <v>81679.701399999991</v>
      </c>
      <c r="AC160" s="43">
        <f t="shared" si="36"/>
        <v>81940.390599999999</v>
      </c>
      <c r="AD160" s="43">
        <f t="shared" si="36"/>
        <v>82282.390599999999</v>
      </c>
      <c r="AE160" s="43">
        <f t="shared" si="36"/>
        <v>82541.890599999999</v>
      </c>
      <c r="AF160" s="43">
        <f t="shared" si="36"/>
        <v>82771.407099999997</v>
      </c>
      <c r="AG160" s="43">
        <f t="shared" si="36"/>
        <v>82936.407099999997</v>
      </c>
      <c r="AH160" s="44">
        <f t="shared" si="36"/>
        <v>83101.407099999997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77025.401732258062</v>
      </c>
      <c r="D162" s="53">
        <f t="shared" ref="D162:AH162" si="37">(D13+D23+D34+D53+D73+D85+D96+D141+D154)/87012</f>
        <v>0.79076380269388136</v>
      </c>
      <c r="E162" s="25">
        <f t="shared" si="37"/>
        <v>0.79819611088125775</v>
      </c>
      <c r="F162" s="25">
        <f t="shared" si="37"/>
        <v>0.78889624419620286</v>
      </c>
      <c r="G162" s="25">
        <f t="shared" si="37"/>
        <v>0.79284282627683533</v>
      </c>
      <c r="H162" s="25">
        <f t="shared" si="37"/>
        <v>0.7941644830598078</v>
      </c>
      <c r="I162" s="25">
        <f t="shared" si="37"/>
        <v>0.79680779662575274</v>
      </c>
      <c r="J162" s="25">
        <f t="shared" si="37"/>
        <v>0.79945111019169768</v>
      </c>
      <c r="K162" s="25">
        <f t="shared" si="37"/>
        <v>0.80209442375764262</v>
      </c>
      <c r="L162" s="25">
        <f t="shared" si="37"/>
        <v>0.80341608054061509</v>
      </c>
      <c r="M162" s="25">
        <f t="shared" si="37"/>
        <v>0.80595825863099357</v>
      </c>
      <c r="N162" s="25">
        <f t="shared" si="37"/>
        <v>0.81291132257619636</v>
      </c>
      <c r="O162" s="25">
        <f t="shared" si="37"/>
        <v>0.81829448811658168</v>
      </c>
      <c r="P162" s="25">
        <f t="shared" si="37"/>
        <v>0.82849078288052236</v>
      </c>
      <c r="Q162" s="25">
        <f t="shared" si="37"/>
        <v>0.84281984094147933</v>
      </c>
      <c r="R162" s="25">
        <f t="shared" si="37"/>
        <v>0.85430446375212599</v>
      </c>
      <c r="S162" s="25">
        <f t="shared" si="37"/>
        <v>0.86423642715947224</v>
      </c>
      <c r="T162" s="25">
        <f t="shared" si="37"/>
        <v>0.87132740311681134</v>
      </c>
      <c r="U162" s="25">
        <f t="shared" si="37"/>
        <v>0.88089160115846088</v>
      </c>
      <c r="V162" s="25">
        <f t="shared" si="37"/>
        <v>0.8851806647358984</v>
      </c>
      <c r="W162" s="25">
        <f t="shared" si="37"/>
        <v>0.8886399577069829</v>
      </c>
      <c r="X162" s="25">
        <f t="shared" si="37"/>
        <v>0.8947379671769411</v>
      </c>
      <c r="Y162" s="25">
        <f t="shared" si="37"/>
        <v>0.89951661839746233</v>
      </c>
      <c r="Z162" s="25">
        <f t="shared" si="37"/>
        <v>0.90388498138187834</v>
      </c>
      <c r="AA162" s="25">
        <f t="shared" si="37"/>
        <v>0.90855790005976189</v>
      </c>
      <c r="AB162" s="25">
        <f t="shared" si="37"/>
        <v>0.91221371764814041</v>
      </c>
      <c r="AC162" s="25">
        <f t="shared" si="37"/>
        <v>0.91556727807658711</v>
      </c>
      <c r="AD162" s="25">
        <f t="shared" si="37"/>
        <v>0.91949777042247038</v>
      </c>
      <c r="AE162" s="25">
        <f t="shared" si="37"/>
        <v>0.922480117684917</v>
      </c>
      <c r="AF162" s="25">
        <f t="shared" si="37"/>
        <v>0.92539350894129546</v>
      </c>
      <c r="AG162" s="25">
        <f t="shared" si="37"/>
        <v>0.927289799108169</v>
      </c>
      <c r="AH162" s="32">
        <f t="shared" si="37"/>
        <v>0.92918608927504254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30">
        <f t="shared" si="16"/>
        <v>12213.84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30">
        <f t="shared" si="17"/>
        <v>315.49560000000002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31">
        <f t="shared" si="18"/>
        <v>11898.3444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83143.564599999998</v>
      </c>
      <c r="E160" s="43">
        <f t="shared" si="36"/>
        <v>83369.364600000001</v>
      </c>
      <c r="F160" s="43">
        <f t="shared" si="36"/>
        <v>83482.264599999995</v>
      </c>
      <c r="G160" s="43">
        <f t="shared" si="36"/>
        <v>83708.064599999998</v>
      </c>
      <c r="H160" s="43">
        <f t="shared" si="36"/>
        <v>83933.864600000001</v>
      </c>
      <c r="I160" s="43">
        <f t="shared" si="36"/>
        <v>84159.664599999989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4">
        <f t="shared" si="36"/>
        <v>84241.968699999998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84120.134546666697</v>
      </c>
      <c r="D162" s="53">
        <f t="shared" ref="D162:AG162" si="37">(D13+D23+D34+D53+D73+D85+D96+D141+D154)/87012</f>
        <v>0.93013423435847919</v>
      </c>
      <c r="E162" s="25">
        <f t="shared" si="37"/>
        <v>0.93272927872017652</v>
      </c>
      <c r="F162" s="25">
        <f t="shared" si="37"/>
        <v>0.93402680090102508</v>
      </c>
      <c r="G162" s="25">
        <f t="shared" si="37"/>
        <v>0.9366218452627223</v>
      </c>
      <c r="H162" s="25">
        <f t="shared" si="37"/>
        <v>0.93921688962441963</v>
      </c>
      <c r="I162" s="25">
        <f t="shared" si="37"/>
        <v>0.94181193398611684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32">
        <f t="shared" si="37"/>
        <v>0.9431094561669654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315.49560000000002</v>
      </c>
      <c r="AH74" s="30">
        <f t="shared" si="17"/>
        <v>315.49560000000002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84241.968699999998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3">
        <f>AG15+AG25+AG36+AG55+AG75+AG87+AG98+AG110+AG143+AG156</f>
        <v>84241.968699999998</v>
      </c>
      <c r="AH160" s="44">
        <f t="shared" si="36"/>
        <v>84241.968699999998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SUM(D160:AH160)/30</f>
        <v>87050.03432333337</v>
      </c>
      <c r="D162" s="53">
        <f t="shared" ref="D162:AH162" si="37">(D13+D23+D34+D53+D73+D85+D96+D141+D154)/87012</f>
        <v>0.9431094561669654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25">
        <f>(AG13+AG23+AG34+AG53+AG73+AG85+AG96+AG141+AG154)/87012</f>
        <v>0.9431094561669654</v>
      </c>
      <c r="AH162" s="32">
        <f t="shared" si="37"/>
        <v>0.9431094561669654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5" customHeight="1" thickBot="1" x14ac:dyDescent="0.25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5" customHeight="1" x14ac:dyDescent="0.2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5" customHeight="1" x14ac:dyDescent="0.2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5" customHeight="1" x14ac:dyDescent="0.2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5" customHeight="1" x14ac:dyDescent="0.2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5" customHeight="1" x14ac:dyDescent="0.2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5" customHeight="1" x14ac:dyDescent="0.2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5" customHeight="1" x14ac:dyDescent="0.2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5" customHeight="1" x14ac:dyDescent="0.2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5" customHeight="1" x14ac:dyDescent="0.2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5" customHeight="1" x14ac:dyDescent="0.2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5" customHeight="1" x14ac:dyDescent="0.2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5" customHeight="1" x14ac:dyDescent="0.2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5" customHeight="1" x14ac:dyDescent="0.2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5" customHeight="1" x14ac:dyDescent="0.2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5" customHeight="1" x14ac:dyDescent="0.2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5" customHeight="1" thickBot="1" x14ac:dyDescent="0.25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5" customHeight="1" x14ac:dyDescent="0.2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5" customHeight="1" x14ac:dyDescent="0.2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5" customHeight="1" x14ac:dyDescent="0.2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5" customHeight="1" x14ac:dyDescent="0.2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5" customHeight="1" x14ac:dyDescent="0.2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5" customHeight="1" x14ac:dyDescent="0.2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5" customHeight="1" x14ac:dyDescent="0.2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5" customHeight="1" x14ac:dyDescent="0.2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5" customHeight="1" x14ac:dyDescent="0.2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5" customHeight="1" x14ac:dyDescent="0.2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5" customHeight="1" x14ac:dyDescent="0.2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5" customHeight="1" x14ac:dyDescent="0.2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5" customHeight="1" x14ac:dyDescent="0.2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5" customHeight="1" x14ac:dyDescent="0.2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5" customHeight="1" thickBot="1" x14ac:dyDescent="0.25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5" customHeight="1" x14ac:dyDescent="0.2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5" customHeight="1" x14ac:dyDescent="0.2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5" customHeight="1" x14ac:dyDescent="0.2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5" customHeight="1" x14ac:dyDescent="0.2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5" customHeight="1" x14ac:dyDescent="0.2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5" customHeight="1" x14ac:dyDescent="0.25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5" customHeight="1" x14ac:dyDescent="0.2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5" customHeight="1" thickBot="1" x14ac:dyDescent="0.25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5" customHeight="1" x14ac:dyDescent="0.2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5" customHeight="1" x14ac:dyDescent="0.2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5" customHeight="1" x14ac:dyDescent="0.2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5" customHeight="1" x14ac:dyDescent="0.2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5" customHeight="1" x14ac:dyDescent="0.2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5" customHeight="1" x14ac:dyDescent="0.2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5" customHeight="1" x14ac:dyDescent="0.2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5" customHeight="1" x14ac:dyDescent="0.2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5" customHeight="1" x14ac:dyDescent="0.2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5" customHeight="1" x14ac:dyDescent="0.2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5" customHeight="1" x14ac:dyDescent="0.2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5" customHeight="1" x14ac:dyDescent="0.2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5" customHeight="1" x14ac:dyDescent="0.2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5" customHeight="1" x14ac:dyDescent="0.2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5" customHeight="1" x14ac:dyDescent="0.2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5" customHeight="1" x14ac:dyDescent="0.2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5" customHeight="1" x14ac:dyDescent="0.2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5" customHeight="1" x14ac:dyDescent="0.2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5" customHeight="1" x14ac:dyDescent="0.2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5" customHeight="1" x14ac:dyDescent="0.2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5" customHeight="1" x14ac:dyDescent="0.2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5" customHeight="1" x14ac:dyDescent="0.2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5" customHeight="1" x14ac:dyDescent="0.2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5" customHeight="1" x14ac:dyDescent="0.2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5" customHeight="1" x14ac:dyDescent="0.2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5" customHeight="1" x14ac:dyDescent="0.2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5" customHeight="1" thickBot="1" x14ac:dyDescent="0.25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5" customHeight="1" x14ac:dyDescent="0.2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5" customHeight="1" x14ac:dyDescent="0.2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5" customHeight="1" x14ac:dyDescent="0.2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5" customHeight="1" x14ac:dyDescent="0.2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5" customHeight="1" x14ac:dyDescent="0.2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5" customHeight="1" x14ac:dyDescent="0.2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5" customHeight="1" thickBot="1" x14ac:dyDescent="0.25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5" customHeight="1" x14ac:dyDescent="0.2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5" customHeight="1" x14ac:dyDescent="0.2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5" customHeight="1" x14ac:dyDescent="0.2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5" customHeight="1" x14ac:dyDescent="0.2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25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25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25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25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25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25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25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5" thickBot="1" x14ac:dyDescent="0.3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25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25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25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25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G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244">
        <f t="shared" si="0"/>
        <v>13</v>
      </c>
      <c r="Q2" s="245">
        <f t="shared" si="0"/>
        <v>14</v>
      </c>
      <c r="R2" s="88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58"/>
      <c r="Q3" s="159"/>
      <c r="R3" s="137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246"/>
      <c r="Q4" s="247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260">
        <v>1</v>
      </c>
      <c r="Q5" s="263">
        <v>1</v>
      </c>
      <c r="R5" s="64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260">
        <v>1</v>
      </c>
      <c r="Q6" s="263">
        <v>1</v>
      </c>
      <c r="R6" s="64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260">
        <v>1</v>
      </c>
      <c r="Q7" s="263">
        <v>1</v>
      </c>
      <c r="R7" s="64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224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260">
        <v>1</v>
      </c>
      <c r="Q8" s="263">
        <v>1</v>
      </c>
      <c r="R8" s="64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260">
        <v>1</v>
      </c>
      <c r="Q9" s="263">
        <v>1</v>
      </c>
      <c r="R9" s="240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260">
        <v>1</v>
      </c>
      <c r="Q10" s="263">
        <v>1</v>
      </c>
      <c r="R10" s="240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66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262">
        <v>0</v>
      </c>
      <c r="Q11" s="264">
        <v>0</v>
      </c>
      <c r="R11" s="241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261">
        <v>1</v>
      </c>
      <c r="Q12" s="265">
        <v>1</v>
      </c>
      <c r="R12" s="69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248">
        <f t="shared" si="2"/>
        <v>6922</v>
      </c>
      <c r="Q13" s="249">
        <f t="shared" si="2"/>
        <v>6922</v>
      </c>
      <c r="R13" s="22">
        <f t="shared" si="2"/>
        <v>6922</v>
      </c>
      <c r="S13" s="12">
        <f t="shared" si="2"/>
        <v>6922</v>
      </c>
      <c r="T13" s="12">
        <f t="shared" si="2"/>
        <v>6922</v>
      </c>
      <c r="U13" s="1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1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5" customHeight="1" x14ac:dyDescent="0.2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248"/>
      <c r="Q14" s="249"/>
      <c r="R14" s="22">
        <f>(IF(R5&lt;100%,0,R5*$C5)+IF(R6&lt;100%,0,R6*$C6)+IF(R7&lt;100%,0,R7*$C7)+IF(R8&lt;100%,0,R8*$C8)+IF(R9&lt;100%,0,R9*$C9)+IF(R10&lt;100%,0,R10*$C10)+IF(R11&lt;100%,0,R11*$C11)+IF(R12&lt;100%,0,R12*$C12))*$C14</f>
        <v>299.03040000000004</v>
      </c>
      <c r="S14" s="12">
        <f t="shared" ref="S14:AH14" si="3">(IF(S5&lt;100%,0,S5*$C5)+IF(S6&lt;100%,0,S6*$C6)+IF(S7&lt;100%,0,S7*$C7)+IF(S8&lt;100%,0,S8*$C8)+IF(S9&lt;100%,0,S9*$C9)+IF(S10&lt;100%,0,S10*$C10)+IF(S11&lt;100%,0,S11*$C11)+IF(S12&lt;100%,0,S12*$C12))*$C14</f>
        <v>299.03040000000004</v>
      </c>
      <c r="T14" s="12">
        <f t="shared" si="3"/>
        <v>299.03040000000004</v>
      </c>
      <c r="U14" s="12">
        <f t="shared" si="3"/>
        <v>299.03040000000004</v>
      </c>
      <c r="V14" s="12">
        <f t="shared" si="3"/>
        <v>299.03040000000004</v>
      </c>
      <c r="W14" s="12">
        <f t="shared" si="3"/>
        <v>299.03040000000004</v>
      </c>
      <c r="X14" s="12">
        <f t="shared" si="3"/>
        <v>299.03040000000004</v>
      </c>
      <c r="Y14" s="12">
        <f t="shared" si="3"/>
        <v>299.03040000000004</v>
      </c>
      <c r="Z14" s="12">
        <f t="shared" si="3"/>
        <v>299.03040000000004</v>
      </c>
      <c r="AA14" s="12">
        <f t="shared" si="3"/>
        <v>299.03040000000004</v>
      </c>
      <c r="AB14" s="12">
        <f t="shared" si="3"/>
        <v>299.03040000000004</v>
      </c>
      <c r="AC14" s="12">
        <f t="shared" si="3"/>
        <v>299.03040000000004</v>
      </c>
      <c r="AD14" s="12">
        <f t="shared" si="3"/>
        <v>299.03040000000004</v>
      </c>
      <c r="AE14" s="12">
        <f t="shared" si="3"/>
        <v>299.03040000000004</v>
      </c>
      <c r="AF14" s="12">
        <f t="shared" si="3"/>
        <v>299.03040000000004</v>
      </c>
      <c r="AG14" s="12">
        <f t="shared" si="3"/>
        <v>299.03040000000004</v>
      </c>
      <c r="AH14" s="30">
        <f t="shared" si="3"/>
        <v>299.03040000000004</v>
      </c>
      <c r="AI14" s="28"/>
    </row>
    <row r="15" spans="1:35" s="18" customFormat="1" ht="15.95" customHeight="1" x14ac:dyDescent="0.2">
      <c r="A15" s="15"/>
      <c r="B15" s="14" t="s">
        <v>106</v>
      </c>
      <c r="C15" s="228"/>
      <c r="D15" s="23">
        <f t="shared" ref="D15:AH15" si="4">D13-D14</f>
        <v>6492.16</v>
      </c>
      <c r="E15" s="35">
        <f t="shared" si="4"/>
        <v>6874.24</v>
      </c>
      <c r="F15" s="23">
        <f t="shared" si="4"/>
        <v>6683.2</v>
      </c>
      <c r="G15" s="17">
        <f t="shared" si="4"/>
        <v>6922</v>
      </c>
      <c r="H15" s="17">
        <f t="shared" si="4"/>
        <v>6922</v>
      </c>
      <c r="I15" s="17">
        <f t="shared" si="4"/>
        <v>6922</v>
      </c>
      <c r="J15" s="17">
        <f t="shared" si="4"/>
        <v>6901.6</v>
      </c>
      <c r="K15" s="17">
        <f t="shared" si="4"/>
        <v>6871</v>
      </c>
      <c r="L15" s="17">
        <f t="shared" si="4"/>
        <v>6840.4</v>
      </c>
      <c r="M15" s="35">
        <f t="shared" si="4"/>
        <v>6840.4</v>
      </c>
      <c r="N15" s="23">
        <f t="shared" si="4"/>
        <v>6922</v>
      </c>
      <c r="O15" s="17">
        <f t="shared" si="4"/>
        <v>6922</v>
      </c>
      <c r="P15" s="250">
        <f t="shared" si="4"/>
        <v>6922</v>
      </c>
      <c r="Q15" s="251">
        <f t="shared" si="4"/>
        <v>6922</v>
      </c>
      <c r="R15" s="23">
        <f t="shared" si="4"/>
        <v>6622.9696000000004</v>
      </c>
      <c r="S15" s="17">
        <f t="shared" si="4"/>
        <v>6622.9696000000004</v>
      </c>
      <c r="T15" s="17">
        <f t="shared" si="4"/>
        <v>6622.9696000000004</v>
      </c>
      <c r="U15" s="17">
        <f t="shared" si="4"/>
        <v>6622.9696000000004</v>
      </c>
      <c r="V15" s="17">
        <f t="shared" si="4"/>
        <v>6622.9696000000004</v>
      </c>
      <c r="W15" s="17">
        <f t="shared" si="4"/>
        <v>6622.9696000000004</v>
      </c>
      <c r="X15" s="17">
        <f t="shared" si="4"/>
        <v>6622.9696000000004</v>
      </c>
      <c r="Y15" s="17">
        <f t="shared" si="4"/>
        <v>6622.9696000000004</v>
      </c>
      <c r="Z15" s="17">
        <f t="shared" si="4"/>
        <v>6622.9696000000004</v>
      </c>
      <c r="AA15" s="17">
        <f t="shared" si="4"/>
        <v>6622.9696000000004</v>
      </c>
      <c r="AB15" s="17">
        <f t="shared" si="4"/>
        <v>6622.9696000000004</v>
      </c>
      <c r="AC15" s="17">
        <f t="shared" si="4"/>
        <v>6622.9696000000004</v>
      </c>
      <c r="AD15" s="17">
        <f t="shared" si="4"/>
        <v>6622.9696000000004</v>
      </c>
      <c r="AE15" s="17">
        <f t="shared" si="4"/>
        <v>6622.9696000000004</v>
      </c>
      <c r="AF15" s="17">
        <f t="shared" si="4"/>
        <v>6622.9696000000004</v>
      </c>
      <c r="AG15" s="17">
        <f t="shared" si="4"/>
        <v>6622.9696000000004</v>
      </c>
      <c r="AH15" s="31">
        <f t="shared" si="4"/>
        <v>6622.9696000000004</v>
      </c>
      <c r="AI15" s="28"/>
    </row>
    <row r="16" spans="1:35" s="1" customFormat="1" ht="15.95" customHeight="1" x14ac:dyDescent="0.2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246"/>
      <c r="Q16" s="247"/>
      <c r="R16" s="21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223">
        <f>SUM(D15:AH15)/31</f>
        <v>6727.3381677419393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246"/>
      <c r="Q17" s="247"/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246"/>
      <c r="Q18" s="247"/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224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260">
        <v>1</v>
      </c>
      <c r="Q19" s="263">
        <v>1</v>
      </c>
      <c r="R19" s="64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260">
        <v>1</v>
      </c>
      <c r="Q20" s="263">
        <v>1</v>
      </c>
      <c r="R20" s="64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260">
        <v>1</v>
      </c>
      <c r="Q21" s="263">
        <v>1</v>
      </c>
      <c r="R21" s="64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261">
        <v>1</v>
      </c>
      <c r="Q22" s="265">
        <v>1</v>
      </c>
      <c r="R22" s="69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226"/>
      <c r="D23" s="22">
        <f t="shared" ref="D23:AH23" si="5">(D19*$C19)+(D20*$C20)+(D21*$C21)+(D22*$C22)</f>
        <v>4800</v>
      </c>
      <c r="E23" s="34">
        <f t="shared" si="5"/>
        <v>4800</v>
      </c>
      <c r="F23" s="2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34">
        <f t="shared" si="5"/>
        <v>4800</v>
      </c>
      <c r="N23" s="22">
        <f t="shared" si="5"/>
        <v>4800</v>
      </c>
      <c r="O23" s="12">
        <f t="shared" si="5"/>
        <v>4800</v>
      </c>
      <c r="P23" s="248">
        <f t="shared" si="5"/>
        <v>4800</v>
      </c>
      <c r="Q23" s="249">
        <f t="shared" si="5"/>
        <v>4800</v>
      </c>
      <c r="R23" s="2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248"/>
      <c r="Q24" s="249"/>
      <c r="R24" s="22">
        <f>(IF(R19&lt;100%,0,R19*$C19)+IF(R20&lt;100%,0,R20*$C20)+IF(R21&lt;100%,0,R21*$C21)+IF(R22&lt;100%,0,R22*$C22))*$C24</f>
        <v>69.600000000000009</v>
      </c>
      <c r="S24" s="12">
        <f t="shared" ref="S24:AH24" si="6">(IF(S19&lt;100%,0,S19*$C19)+IF(S20&lt;100%,0,S20*$C20)+IF(S21&lt;100%,0,S21*$C21)+IF(S22&lt;100%,0,S22*$C22))*$C24</f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228"/>
      <c r="D25" s="23">
        <f t="shared" ref="D25:AH25" si="7">D23-D24</f>
        <v>4800</v>
      </c>
      <c r="E25" s="35">
        <f t="shared" si="7"/>
        <v>4800</v>
      </c>
      <c r="F25" s="23">
        <f t="shared" si="7"/>
        <v>4800</v>
      </c>
      <c r="G25" s="17">
        <f t="shared" si="7"/>
        <v>4800</v>
      </c>
      <c r="H25" s="17">
        <f t="shared" si="7"/>
        <v>4800</v>
      </c>
      <c r="I25" s="17">
        <f t="shared" si="7"/>
        <v>4800</v>
      </c>
      <c r="J25" s="17">
        <f t="shared" si="7"/>
        <v>4800</v>
      </c>
      <c r="K25" s="17">
        <f t="shared" si="7"/>
        <v>4800</v>
      </c>
      <c r="L25" s="17">
        <f t="shared" si="7"/>
        <v>4800</v>
      </c>
      <c r="M25" s="35">
        <f t="shared" si="7"/>
        <v>4800</v>
      </c>
      <c r="N25" s="23">
        <f t="shared" si="7"/>
        <v>4800</v>
      </c>
      <c r="O25" s="17">
        <f t="shared" si="7"/>
        <v>4800</v>
      </c>
      <c r="P25" s="250">
        <f t="shared" si="7"/>
        <v>4800</v>
      </c>
      <c r="Q25" s="251">
        <f t="shared" si="7"/>
        <v>4800</v>
      </c>
      <c r="R25" s="23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246"/>
      <c r="Q26" s="247"/>
      <c r="R26" s="21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223">
        <f>SUM(D25:AH25)/31</f>
        <v>4761.8322580645126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246"/>
      <c r="Q27" s="247"/>
      <c r="R27" s="21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246"/>
      <c r="Q28" s="247"/>
      <c r="R28" s="21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260">
        <v>1</v>
      </c>
      <c r="Q29" s="263">
        <v>1</v>
      </c>
      <c r="R29" s="64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260">
        <v>1</v>
      </c>
      <c r="Q30" s="263">
        <v>1</v>
      </c>
      <c r="R30" s="64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260">
        <v>1</v>
      </c>
      <c r="Q31" s="263">
        <v>1</v>
      </c>
      <c r="R31" s="64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260">
        <v>1</v>
      </c>
      <c r="Q32" s="263">
        <v>1</v>
      </c>
      <c r="R32" s="64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0">
        <v>0.99</v>
      </c>
      <c r="AC32" s="60">
        <v>0.99</v>
      </c>
      <c r="AD32" s="60">
        <v>0.98</v>
      </c>
      <c r="AE32" s="60">
        <v>0.98</v>
      </c>
      <c r="AF32" s="60">
        <v>0.97</v>
      </c>
      <c r="AG32" s="60">
        <v>0.97</v>
      </c>
      <c r="AH32" s="62">
        <v>0.96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261">
        <v>1</v>
      </c>
      <c r="Q33" s="265">
        <v>1</v>
      </c>
      <c r="R33" s="69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226"/>
      <c r="D34" s="22">
        <f t="shared" ref="D34:AH34" si="8">(D29*$C29)+(D30*$C30)+(D31*$C31)+(D32*$C32)+(D33*$C33)</f>
        <v>3889</v>
      </c>
      <c r="E34" s="34">
        <f t="shared" si="8"/>
        <v>3889</v>
      </c>
      <c r="F34" s="2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34">
        <f t="shared" si="8"/>
        <v>3355.39</v>
      </c>
      <c r="N34" s="22">
        <f t="shared" si="8"/>
        <v>3196</v>
      </c>
      <c r="O34" s="12">
        <f t="shared" si="8"/>
        <v>3403.9</v>
      </c>
      <c r="P34" s="248">
        <f t="shared" si="8"/>
        <v>3889</v>
      </c>
      <c r="Q34" s="249">
        <f t="shared" si="8"/>
        <v>3889</v>
      </c>
      <c r="R34" s="2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3873.82</v>
      </c>
      <c r="AC34" s="12">
        <f t="shared" si="8"/>
        <v>3873.82</v>
      </c>
      <c r="AD34" s="12">
        <f t="shared" si="8"/>
        <v>3858.64</v>
      </c>
      <c r="AE34" s="12">
        <f t="shared" si="8"/>
        <v>3858.64</v>
      </c>
      <c r="AF34" s="12">
        <f t="shared" si="8"/>
        <v>3843.46</v>
      </c>
      <c r="AG34" s="12">
        <f t="shared" si="8"/>
        <v>3843.46</v>
      </c>
      <c r="AH34" s="30">
        <f t="shared" si="8"/>
        <v>3828.2799999999997</v>
      </c>
    </row>
    <row r="35" spans="1:35" s="18" customFormat="1" ht="15.95" customHeight="1" x14ac:dyDescent="0.2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248"/>
      <c r="Q35" s="249"/>
      <c r="R35" s="22">
        <f>(IF(R29&lt;100%,0,R29*$C29)+IF(R30&lt;100%,0,R30*$C30)+IF(R31&lt;100%,0,R31*$C31)+IF(R32&lt;100%,0,R32*$C32)+IF(R33&lt;100%,0,R33*$C33))*$C35</f>
        <v>66.501900000000006</v>
      </c>
      <c r="S35" s="12">
        <f t="shared" ref="S35:AH35" si="9">(IF(S29&lt;100%,0,S29*$C29)+IF(S30&lt;100%,0,S30*$C30)+IF(S31&lt;100%,0,S31*$C31)+IF(S32&lt;100%,0,S32*$C32)+IF(S33&lt;100%,0,S33*$C33))*$C35</f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228"/>
      <c r="D36" s="23">
        <f t="shared" ref="D36:AH36" si="10">D34-D35</f>
        <v>3889</v>
      </c>
      <c r="E36" s="35">
        <f t="shared" si="10"/>
        <v>3889</v>
      </c>
      <c r="F36" s="23">
        <f t="shared" si="10"/>
        <v>3889</v>
      </c>
      <c r="G36" s="17">
        <f t="shared" si="10"/>
        <v>3889</v>
      </c>
      <c r="H36" s="17">
        <f t="shared" si="10"/>
        <v>3889</v>
      </c>
      <c r="I36" s="17">
        <f t="shared" si="10"/>
        <v>3889</v>
      </c>
      <c r="J36" s="17">
        <f t="shared" si="10"/>
        <v>3889</v>
      </c>
      <c r="K36" s="17">
        <f t="shared" si="10"/>
        <v>3889</v>
      </c>
      <c r="L36" s="17">
        <f t="shared" si="10"/>
        <v>3889</v>
      </c>
      <c r="M36" s="35">
        <f t="shared" si="10"/>
        <v>3355.39</v>
      </c>
      <c r="N36" s="23">
        <f t="shared" si="10"/>
        <v>3196</v>
      </c>
      <c r="O36" s="17">
        <f t="shared" si="10"/>
        <v>3403.9</v>
      </c>
      <c r="P36" s="250">
        <f t="shared" si="10"/>
        <v>3889</v>
      </c>
      <c r="Q36" s="251">
        <f t="shared" si="10"/>
        <v>3889</v>
      </c>
      <c r="R36" s="23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3833.2759000000001</v>
      </c>
      <c r="AC36" s="17">
        <f t="shared" si="10"/>
        <v>3833.2759000000001</v>
      </c>
      <c r="AD36" s="17">
        <f t="shared" si="10"/>
        <v>3818.0958999999998</v>
      </c>
      <c r="AE36" s="17">
        <f t="shared" si="10"/>
        <v>3818.0958999999998</v>
      </c>
      <c r="AF36" s="17">
        <f t="shared" si="10"/>
        <v>3802.9159</v>
      </c>
      <c r="AG36" s="17">
        <f t="shared" si="10"/>
        <v>3802.9159</v>
      </c>
      <c r="AH36" s="31">
        <f t="shared" si="10"/>
        <v>3787.7358999999997</v>
      </c>
      <c r="AI36" s="28"/>
    </row>
    <row r="37" spans="1:35" s="1" customFormat="1" ht="15.95" customHeight="1" x14ac:dyDescent="0.2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246"/>
      <c r="Q37" s="247"/>
      <c r="R37" s="21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223">
        <f>SUM(D36:AH36)/31</f>
        <v>3795.3413645161277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246"/>
      <c r="Q38" s="247"/>
      <c r="R38" s="21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246"/>
      <c r="Q39" s="247"/>
      <c r="R39" s="21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260">
        <v>1</v>
      </c>
      <c r="Q40" s="263">
        <v>1</v>
      </c>
      <c r="R40" s="64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260">
        <v>1</v>
      </c>
      <c r="Q41" s="263">
        <v>1</v>
      </c>
      <c r="R41" s="64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260">
        <v>1</v>
      </c>
      <c r="Q42" s="263">
        <v>1</v>
      </c>
      <c r="R42" s="64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109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260">
        <v>1</v>
      </c>
      <c r="Q43" s="263">
        <v>1</v>
      </c>
      <c r="R43" s="64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260">
        <v>1</v>
      </c>
      <c r="Q44" s="263">
        <v>1</v>
      </c>
      <c r="R44" s="64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260">
        <v>1</v>
      </c>
      <c r="Q45" s="263">
        <v>1</v>
      </c>
      <c r="R45" s="64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260">
        <v>1</v>
      </c>
      <c r="Q46" s="263">
        <v>1</v>
      </c>
      <c r="R46" s="64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54">
        <f t="shared" si="11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267">
        <v>0.83</v>
      </c>
      <c r="Q47" s="266">
        <v>0.82</v>
      </c>
      <c r="R47" s="178">
        <v>0.82</v>
      </c>
      <c r="S47" s="60">
        <v>0.82</v>
      </c>
      <c r="T47" s="60">
        <v>0.81</v>
      </c>
      <c r="U47" s="60">
        <v>0.81</v>
      </c>
      <c r="V47" s="60">
        <v>0.81</v>
      </c>
      <c r="W47" s="60">
        <v>0.8</v>
      </c>
      <c r="X47" s="60">
        <v>0.8</v>
      </c>
      <c r="Y47" s="60">
        <v>0.8</v>
      </c>
      <c r="Z47" s="60">
        <v>0.79</v>
      </c>
      <c r="AA47" s="60">
        <v>0.79</v>
      </c>
      <c r="AB47" s="60">
        <v>0.79</v>
      </c>
      <c r="AC47" s="60">
        <v>0.78</v>
      </c>
      <c r="AD47" s="60">
        <v>0.78</v>
      </c>
      <c r="AE47" s="60">
        <v>0.77</v>
      </c>
      <c r="AF47" s="60">
        <v>0.77</v>
      </c>
      <c r="AG47" s="60">
        <v>0.76</v>
      </c>
      <c r="AH47" s="61">
        <v>0.76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260">
        <v>1</v>
      </c>
      <c r="Q48" s="263">
        <v>1</v>
      </c>
      <c r="R48" s="64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260">
        <v>1</v>
      </c>
      <c r="Q49" s="263">
        <v>1</v>
      </c>
      <c r="R49" s="64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260">
        <v>1</v>
      </c>
      <c r="Q50" s="263">
        <v>1</v>
      </c>
      <c r="R50" s="64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260">
        <v>1</v>
      </c>
      <c r="Q51" s="263">
        <v>1</v>
      </c>
      <c r="R51" s="64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261">
        <v>1</v>
      </c>
      <c r="Q52" s="265">
        <v>1</v>
      </c>
      <c r="R52" s="69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226"/>
      <c r="D53" s="22">
        <f t="shared" ref="D53:AH53" si="12">(D40*$C40)+(D41*$C41)+(D42*$C42)+(D43*$C43)+(D44*$C44)+(D45*$C45)+(D46*$C46)+(D47*$C47)+(D48*$C48)+(D49*$C49)+(D50*$C50)+(D51*$C51)+(D52*$C52)</f>
        <v>12693</v>
      </c>
      <c r="E53" s="34">
        <f t="shared" si="12"/>
        <v>12682</v>
      </c>
      <c r="F53" s="22">
        <f t="shared" si="12"/>
        <v>12682</v>
      </c>
      <c r="G53" s="12">
        <f t="shared" si="12"/>
        <v>12682</v>
      </c>
      <c r="H53" s="12">
        <f t="shared" si="12"/>
        <v>12671</v>
      </c>
      <c r="I53" s="12">
        <f t="shared" si="12"/>
        <v>12671</v>
      </c>
      <c r="J53" s="12">
        <f t="shared" si="12"/>
        <v>12671</v>
      </c>
      <c r="K53" s="12">
        <f t="shared" si="12"/>
        <v>12671</v>
      </c>
      <c r="L53" s="12">
        <f t="shared" si="12"/>
        <v>12660</v>
      </c>
      <c r="M53" s="34">
        <f t="shared" si="12"/>
        <v>12629.5</v>
      </c>
      <c r="N53" s="22">
        <f t="shared" si="12"/>
        <v>12660</v>
      </c>
      <c r="O53" s="12">
        <f t="shared" si="12"/>
        <v>12649</v>
      </c>
      <c r="P53" s="248">
        <f t="shared" si="12"/>
        <v>12649</v>
      </c>
      <c r="Q53" s="249">
        <f t="shared" si="12"/>
        <v>12638</v>
      </c>
      <c r="R53" s="22">
        <f t="shared" si="12"/>
        <v>12638</v>
      </c>
      <c r="S53" s="12">
        <f t="shared" si="12"/>
        <v>12638</v>
      </c>
      <c r="T53" s="12">
        <f t="shared" si="12"/>
        <v>12627</v>
      </c>
      <c r="U53" s="12">
        <f t="shared" si="12"/>
        <v>12627</v>
      </c>
      <c r="V53" s="12">
        <f t="shared" si="12"/>
        <v>12627</v>
      </c>
      <c r="W53" s="12">
        <f t="shared" si="12"/>
        <v>12616</v>
      </c>
      <c r="X53" s="12">
        <f t="shared" si="12"/>
        <v>12616</v>
      </c>
      <c r="Y53" s="12">
        <f t="shared" si="12"/>
        <v>12616</v>
      </c>
      <c r="Z53" s="12">
        <f t="shared" si="12"/>
        <v>12605</v>
      </c>
      <c r="AA53" s="12">
        <f t="shared" si="12"/>
        <v>12605</v>
      </c>
      <c r="AB53" s="12">
        <f t="shared" si="12"/>
        <v>12605</v>
      </c>
      <c r="AC53" s="12">
        <f t="shared" si="12"/>
        <v>12594</v>
      </c>
      <c r="AD53" s="12">
        <f t="shared" si="12"/>
        <v>12594</v>
      </c>
      <c r="AE53" s="12">
        <f t="shared" si="12"/>
        <v>12583</v>
      </c>
      <c r="AF53" s="12">
        <f t="shared" si="12"/>
        <v>12583</v>
      </c>
      <c r="AG53" s="12">
        <f t="shared" si="12"/>
        <v>12572</v>
      </c>
      <c r="AH53" s="30">
        <f t="shared" si="12"/>
        <v>12572</v>
      </c>
    </row>
    <row r="54" spans="1:35" s="18" customFormat="1" ht="15.95" customHeight="1" x14ac:dyDescent="0.2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248"/>
      <c r="Q54" s="249"/>
      <c r="R54" s="22">
        <f>(IF(R40&lt;100%,0,R40*$C40)+IF(R41&lt;100%,0,R41*$C41)+IF(R42&lt;100%,0,R42*$C42)+IF(R43&lt;100%,0,R43*$C43)+IF(R44&lt;100%,0,R44*$C44)+IF(R45&lt;100%,0,R45*$C45)+IF(R46&lt;100%,0,R46*$C46)+IF(R47&lt;100%,0,R47*$C47)+IF(R48&lt;100%,0,R48*$C48)+IF(R49&lt;100%,0,R49*$C49)+IF(R50&lt;100%,0,R50*$C50)+IF(R51&lt;100%,0,R51*$C51)+IF(R52&lt;100%,0,R52*$C52))*$C54</f>
        <v>573.8904</v>
      </c>
      <c r="S54" s="12">
        <f t="shared" ref="S54:AH54" si="13">(IF(S40&lt;100%,0,S40*$C40)+IF(S41&lt;100%,0,S41*$C41)+IF(S42&lt;100%,0,S42*$C42)+IF(S43&lt;100%,0,S43*$C43)+IF(S44&lt;100%,0,S44*$C44)+IF(S45&lt;100%,0,S45*$C45)+IF(S46&lt;100%,0,S46*$C46)+IF(S47&lt;100%,0,S47*$C47)+IF(S48&lt;100%,0,S48*$C48)+IF(S49&lt;100%,0,S49*$C49)+IF(S50&lt;100%,0,S50*$C50)+IF(S51&lt;100%,0,S51*$C51)+IF(S52&lt;100%,0,S52*$C52))*$C54</f>
        <v>573.8904</v>
      </c>
      <c r="T54" s="12">
        <f t="shared" si="13"/>
        <v>573.8904</v>
      </c>
      <c r="U54" s="12">
        <f t="shared" si="13"/>
        <v>573.8904</v>
      </c>
      <c r="V54" s="12">
        <f t="shared" si="13"/>
        <v>573.8904</v>
      </c>
      <c r="W54" s="12">
        <f t="shared" si="13"/>
        <v>573.8904</v>
      </c>
      <c r="X54" s="12">
        <f t="shared" si="13"/>
        <v>573.8904</v>
      </c>
      <c r="Y54" s="12">
        <f t="shared" si="13"/>
        <v>573.8904</v>
      </c>
      <c r="Z54" s="12">
        <f t="shared" si="13"/>
        <v>573.8904</v>
      </c>
      <c r="AA54" s="12">
        <f t="shared" si="13"/>
        <v>573.8904</v>
      </c>
      <c r="AB54" s="12">
        <f t="shared" si="13"/>
        <v>573.8904</v>
      </c>
      <c r="AC54" s="12">
        <f t="shared" si="13"/>
        <v>573.8904</v>
      </c>
      <c r="AD54" s="12">
        <f t="shared" si="13"/>
        <v>573.8904</v>
      </c>
      <c r="AE54" s="12">
        <f t="shared" si="13"/>
        <v>573.8904</v>
      </c>
      <c r="AF54" s="12">
        <f t="shared" si="13"/>
        <v>573.8904</v>
      </c>
      <c r="AG54" s="12">
        <f t="shared" si="13"/>
        <v>573.8904</v>
      </c>
      <c r="AH54" s="30">
        <f t="shared" si="13"/>
        <v>573.8904</v>
      </c>
      <c r="AI54" s="28"/>
    </row>
    <row r="55" spans="1:35" s="18" customFormat="1" ht="15.95" customHeight="1" x14ac:dyDescent="0.2">
      <c r="A55" s="15"/>
      <c r="B55" s="14" t="s">
        <v>106</v>
      </c>
      <c r="C55" s="228"/>
      <c r="D55" s="23">
        <f t="shared" ref="D55:AH55" si="14">D53-D54</f>
        <v>12693</v>
      </c>
      <c r="E55" s="35">
        <f t="shared" si="14"/>
        <v>12682</v>
      </c>
      <c r="F55" s="23">
        <f t="shared" si="14"/>
        <v>12682</v>
      </c>
      <c r="G55" s="17">
        <f t="shared" si="14"/>
        <v>12682</v>
      </c>
      <c r="H55" s="17">
        <f t="shared" si="14"/>
        <v>12671</v>
      </c>
      <c r="I55" s="17">
        <f t="shared" si="14"/>
        <v>12671</v>
      </c>
      <c r="J55" s="17">
        <f t="shared" si="14"/>
        <v>12671</v>
      </c>
      <c r="K55" s="17">
        <f t="shared" si="14"/>
        <v>12671</v>
      </c>
      <c r="L55" s="17">
        <f t="shared" si="14"/>
        <v>12660</v>
      </c>
      <c r="M55" s="35">
        <f t="shared" si="14"/>
        <v>12629.5</v>
      </c>
      <c r="N55" s="23">
        <f t="shared" si="14"/>
        <v>12660</v>
      </c>
      <c r="O55" s="17">
        <f t="shared" si="14"/>
        <v>12649</v>
      </c>
      <c r="P55" s="250">
        <f t="shared" si="14"/>
        <v>12649</v>
      </c>
      <c r="Q55" s="251">
        <f t="shared" si="14"/>
        <v>12638</v>
      </c>
      <c r="R55" s="23">
        <f t="shared" si="14"/>
        <v>12064.1096</v>
      </c>
      <c r="S55" s="17">
        <f t="shared" si="14"/>
        <v>12064.1096</v>
      </c>
      <c r="T55" s="17">
        <f t="shared" si="14"/>
        <v>12053.1096</v>
      </c>
      <c r="U55" s="17">
        <f t="shared" si="14"/>
        <v>12053.1096</v>
      </c>
      <c r="V55" s="17">
        <f t="shared" si="14"/>
        <v>12053.1096</v>
      </c>
      <c r="W55" s="17">
        <f t="shared" si="14"/>
        <v>12042.1096</v>
      </c>
      <c r="X55" s="17">
        <f t="shared" si="14"/>
        <v>12042.1096</v>
      </c>
      <c r="Y55" s="17">
        <f t="shared" si="14"/>
        <v>12042.1096</v>
      </c>
      <c r="Z55" s="17">
        <f t="shared" si="14"/>
        <v>12031.1096</v>
      </c>
      <c r="AA55" s="17">
        <f t="shared" si="14"/>
        <v>12031.1096</v>
      </c>
      <c r="AB55" s="17">
        <f t="shared" si="14"/>
        <v>12031.1096</v>
      </c>
      <c r="AC55" s="17">
        <f t="shared" si="14"/>
        <v>12020.1096</v>
      </c>
      <c r="AD55" s="17">
        <f t="shared" si="14"/>
        <v>12020.1096</v>
      </c>
      <c r="AE55" s="17">
        <f t="shared" si="14"/>
        <v>12009.1096</v>
      </c>
      <c r="AF55" s="17">
        <f t="shared" si="14"/>
        <v>12009.1096</v>
      </c>
      <c r="AG55" s="17">
        <f t="shared" si="14"/>
        <v>11998.1096</v>
      </c>
      <c r="AH55" s="31">
        <f t="shared" si="14"/>
        <v>11998.1096</v>
      </c>
      <c r="AI55" s="28"/>
    </row>
    <row r="56" spans="1:35" s="1" customFormat="1" ht="15.95" customHeight="1" x14ac:dyDescent="0.2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246"/>
      <c r="Q56" s="247"/>
      <c r="R56" s="21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223">
        <f>SUM(D55:AH55)/31</f>
        <v>12318.398812903231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246"/>
      <c r="Q57" s="247"/>
      <c r="R57" s="21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246"/>
      <c r="Q58" s="247"/>
      <c r="R58" s="21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267">
        <v>0.97</v>
      </c>
      <c r="Q59" s="266">
        <v>0.97</v>
      </c>
      <c r="R59" s="178">
        <v>0.97</v>
      </c>
      <c r="S59" s="60">
        <v>0.97</v>
      </c>
      <c r="T59" s="60">
        <v>0.97</v>
      </c>
      <c r="U59" s="60">
        <v>0.96</v>
      </c>
      <c r="V59" s="60">
        <v>0.96</v>
      </c>
      <c r="W59" s="60">
        <v>0.95</v>
      </c>
      <c r="X59" s="60">
        <v>0.95</v>
      </c>
      <c r="Y59" s="60">
        <v>0.94</v>
      </c>
      <c r="Z59" s="60">
        <v>0.94</v>
      </c>
      <c r="AA59" s="60">
        <v>0.93</v>
      </c>
      <c r="AB59" s="60">
        <v>0.93</v>
      </c>
      <c r="AC59" s="60">
        <v>0.92</v>
      </c>
      <c r="AD59" s="60">
        <v>0.92</v>
      </c>
      <c r="AE59" s="60">
        <v>0.91</v>
      </c>
      <c r="AF59" s="60">
        <v>0.91</v>
      </c>
      <c r="AG59" s="60">
        <v>0.9</v>
      </c>
      <c r="AH59" s="61">
        <v>0.9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267">
        <v>0.96</v>
      </c>
      <c r="Q60" s="266">
        <v>0.97</v>
      </c>
      <c r="R60" s="178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267">
        <v>0.99</v>
      </c>
      <c r="Q61" s="266">
        <v>0.99</v>
      </c>
      <c r="R61" s="178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267">
        <v>0.99</v>
      </c>
      <c r="Q62" s="263">
        <v>1</v>
      </c>
      <c r="R62" s="178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260">
        <v>1</v>
      </c>
      <c r="Q63" s="263">
        <v>1</v>
      </c>
      <c r="R63" s="64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224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260">
        <v>1</v>
      </c>
      <c r="Q64" s="263">
        <v>1</v>
      </c>
      <c r="R64" s="64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54">
        <f t="shared" si="15"/>
        <v>7</v>
      </c>
      <c r="B65" s="55" t="s">
        <v>43</v>
      </c>
      <c r="C65" s="231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260">
        <v>1</v>
      </c>
      <c r="Q65" s="266">
        <v>0.99</v>
      </c>
      <c r="R65" s="64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5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267">
        <v>0.96</v>
      </c>
      <c r="Q66" s="266">
        <v>0.96</v>
      </c>
      <c r="R66" s="178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260">
        <v>1</v>
      </c>
      <c r="Q67" s="263">
        <v>1</v>
      </c>
      <c r="R67" s="64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224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260">
        <v>1</v>
      </c>
      <c r="Q68" s="263">
        <v>1</v>
      </c>
      <c r="R68" s="64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224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260">
        <v>1</v>
      </c>
      <c r="Q69" s="263">
        <v>1</v>
      </c>
      <c r="R69" s="64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260">
        <v>1</v>
      </c>
      <c r="Q70" s="263">
        <v>1</v>
      </c>
      <c r="R70" s="64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260">
        <v>1</v>
      </c>
      <c r="Q71" s="263">
        <v>1</v>
      </c>
      <c r="R71" s="64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94">
        <f t="shared" si="15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268">
        <v>0</v>
      </c>
      <c r="Q72" s="242">
        <v>0</v>
      </c>
      <c r="R72" s="243">
        <v>0</v>
      </c>
      <c r="S72" s="187">
        <v>0.2</v>
      </c>
      <c r="T72" s="187">
        <v>0.3</v>
      </c>
      <c r="U72" s="187">
        <v>0.7</v>
      </c>
      <c r="V72" s="187">
        <v>0.9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226"/>
      <c r="D73" s="22">
        <f t="shared" ref="D73:AH73" si="16">(D59*$C59)+(D60*$C60)+(D61*$C61)+(D62*$C62)+(D63*$C63)+(D64*$C64)+(D65*$C65)+(D66*$C66)+(D67*$C67)+(D68*$C68)+(D69*$C69)+(D70*$C70)+(D71*$C71)+(D72*$C72)</f>
        <v>12066.880000000001</v>
      </c>
      <c r="E73" s="34">
        <f t="shared" si="16"/>
        <v>11995.42</v>
      </c>
      <c r="F73" s="22">
        <f t="shared" si="16"/>
        <v>11222.3</v>
      </c>
      <c r="G73" s="12">
        <f t="shared" si="16"/>
        <v>11222.3</v>
      </c>
      <c r="H73" s="12">
        <f t="shared" si="16"/>
        <v>11301.7</v>
      </c>
      <c r="I73" s="12">
        <f t="shared" si="16"/>
        <v>11312.86</v>
      </c>
      <c r="J73" s="12">
        <f t="shared" si="16"/>
        <v>11050.84</v>
      </c>
      <c r="K73" s="12">
        <f t="shared" si="16"/>
        <v>11209.64</v>
      </c>
      <c r="L73" s="12">
        <f t="shared" si="16"/>
        <v>11336.68</v>
      </c>
      <c r="M73" s="34">
        <f t="shared" si="16"/>
        <v>11336.68</v>
      </c>
      <c r="N73" s="22">
        <f t="shared" si="16"/>
        <v>11325.52</v>
      </c>
      <c r="O73" s="12">
        <f t="shared" si="16"/>
        <v>11325.52</v>
      </c>
      <c r="P73" s="248">
        <f t="shared" si="16"/>
        <v>11314.18</v>
      </c>
      <c r="Q73" s="249">
        <f t="shared" si="16"/>
        <v>11328.740000000002</v>
      </c>
      <c r="R73" s="22">
        <f t="shared" si="16"/>
        <v>11325.52</v>
      </c>
      <c r="S73" s="12">
        <f t="shared" si="16"/>
        <v>11483.32</v>
      </c>
      <c r="T73" s="12">
        <f t="shared" si="16"/>
        <v>11562.220000000001</v>
      </c>
      <c r="U73" s="12">
        <f t="shared" si="16"/>
        <v>11866.48</v>
      </c>
      <c r="V73" s="12">
        <f t="shared" si="16"/>
        <v>12024.28</v>
      </c>
      <c r="W73" s="12">
        <f t="shared" si="16"/>
        <v>12091.84</v>
      </c>
      <c r="X73" s="12">
        <f t="shared" si="16"/>
        <v>12091.84</v>
      </c>
      <c r="Y73" s="12">
        <f t="shared" si="16"/>
        <v>12080.5</v>
      </c>
      <c r="Z73" s="12">
        <f t="shared" si="16"/>
        <v>12080.5</v>
      </c>
      <c r="AA73" s="12">
        <f t="shared" si="16"/>
        <v>12069.16</v>
      </c>
      <c r="AB73" s="12">
        <f t="shared" si="16"/>
        <v>12069.16</v>
      </c>
      <c r="AC73" s="12">
        <f t="shared" si="16"/>
        <v>12057.82</v>
      </c>
      <c r="AD73" s="12">
        <f t="shared" si="16"/>
        <v>12057.82</v>
      </c>
      <c r="AE73" s="12">
        <f t="shared" si="16"/>
        <v>12046.48</v>
      </c>
      <c r="AF73" s="12">
        <f t="shared" si="16"/>
        <v>12046.48</v>
      </c>
      <c r="AG73" s="12">
        <f t="shared" si="16"/>
        <v>12035.14</v>
      </c>
      <c r="AH73" s="30">
        <f t="shared" si="16"/>
        <v>12035.14</v>
      </c>
    </row>
    <row r="74" spans="1:35" s="18" customFormat="1" ht="15.95" customHeight="1" x14ac:dyDescent="0.2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248"/>
      <c r="Q74" s="249"/>
      <c r="R74" s="22">
        <f>(IF(R59&lt;100%,0,R59*$C59)+IF(R60&lt;100%,0,R60*$C60)+IF(R61&lt;100%,0,R61*$C61)+IF(R62&lt;100%,0,R62*$C62)+IF(R63&lt;100%,0,R63*$C63)+IF(R64&lt;100%,0,R64*$C64)+IF(R65&lt;100%,0,R65*$C65)+IF(R66&lt;96%,0,R66*$C66)+IF(R67&lt;100%,0,R67*$C67)+IF(R68&lt;100%,0,R68*$C68)+IF(R69&lt;100%,0,R69*$C69)+IF(R70&lt;100%,0,R70*$C70)+IF(R71&lt;100%,0,R71*$C71)+IF(R72&lt;100%,0,R72*$C72))*$C74</f>
        <v>196.41099200000002</v>
      </c>
      <c r="S74" s="12">
        <f t="shared" ref="S74:AH74" si="17">(IF(S59&lt;100%,0,S59*$C59)+IF(S60&lt;100%,0,S60*$C60)+IF(S61&lt;100%,0,S61*$C61)+IF(S62&lt;100%,0,S62*$C62)+IF(S63&lt;100%,0,S63*$C63)+IF(S64&lt;100%,0,S64*$C64)+IF(S65&lt;100%,0,S65*$C65)+IF(S66&lt;96%,0,S66*$C66)+IF(S67&lt;100%,0,S67*$C67)+IF(S68&lt;100%,0,S68*$C68)+IF(S69&lt;100%,0,S69*$C69)+IF(S70&lt;100%,0,S70*$C70)+IF(S71&lt;100%,0,S71*$C71)+IF(S72&lt;100%,0,S72*$C72))*$C74</f>
        <v>196.41099200000002</v>
      </c>
      <c r="T74" s="12">
        <f t="shared" si="17"/>
        <v>196.41099200000002</v>
      </c>
      <c r="U74" s="12">
        <f t="shared" si="17"/>
        <v>196.41099200000002</v>
      </c>
      <c r="V74" s="12">
        <f t="shared" si="17"/>
        <v>196.41099200000002</v>
      </c>
      <c r="W74" s="12">
        <f t="shared" si="17"/>
        <v>218.81859200000002</v>
      </c>
      <c r="X74" s="12">
        <f t="shared" si="17"/>
        <v>218.81859200000002</v>
      </c>
      <c r="Y74" s="12">
        <f t="shared" si="17"/>
        <v>218.81859200000002</v>
      </c>
      <c r="Z74" s="12">
        <f t="shared" si="17"/>
        <v>218.81859200000002</v>
      </c>
      <c r="AA74" s="12">
        <f t="shared" si="17"/>
        <v>218.81859200000002</v>
      </c>
      <c r="AB74" s="12">
        <f t="shared" si="17"/>
        <v>218.81859200000002</v>
      </c>
      <c r="AC74" s="12">
        <f t="shared" si="17"/>
        <v>218.81859200000002</v>
      </c>
      <c r="AD74" s="12">
        <f t="shared" si="17"/>
        <v>218.81859200000002</v>
      </c>
      <c r="AE74" s="12">
        <f t="shared" si="17"/>
        <v>218.81859200000002</v>
      </c>
      <c r="AF74" s="12">
        <f t="shared" si="17"/>
        <v>218.81859200000002</v>
      </c>
      <c r="AG74" s="12">
        <f t="shared" si="17"/>
        <v>218.81859200000002</v>
      </c>
      <c r="AH74" s="30">
        <f t="shared" si="17"/>
        <v>218.81859200000002</v>
      </c>
      <c r="AI74" s="28"/>
    </row>
    <row r="75" spans="1:35" s="18" customFormat="1" ht="15.95" customHeight="1" x14ac:dyDescent="0.2">
      <c r="A75" s="15"/>
      <c r="B75" s="14" t="s">
        <v>106</v>
      </c>
      <c r="C75" s="228"/>
      <c r="D75" s="23">
        <f t="shared" ref="D75:AH75" si="18">D73-D74</f>
        <v>12066.880000000001</v>
      </c>
      <c r="E75" s="35">
        <f t="shared" si="18"/>
        <v>11995.42</v>
      </c>
      <c r="F75" s="23">
        <f t="shared" si="18"/>
        <v>11222.3</v>
      </c>
      <c r="G75" s="17">
        <f t="shared" si="18"/>
        <v>11222.3</v>
      </c>
      <c r="H75" s="17">
        <f t="shared" si="18"/>
        <v>11301.7</v>
      </c>
      <c r="I75" s="17">
        <f t="shared" si="18"/>
        <v>11312.86</v>
      </c>
      <c r="J75" s="17">
        <f t="shared" si="18"/>
        <v>11050.84</v>
      </c>
      <c r="K75" s="17">
        <f t="shared" si="18"/>
        <v>11209.64</v>
      </c>
      <c r="L75" s="17">
        <f t="shared" si="18"/>
        <v>11336.68</v>
      </c>
      <c r="M75" s="35">
        <f t="shared" si="18"/>
        <v>11336.68</v>
      </c>
      <c r="N75" s="23">
        <f t="shared" si="18"/>
        <v>11325.52</v>
      </c>
      <c r="O75" s="17">
        <f t="shared" si="18"/>
        <v>11325.52</v>
      </c>
      <c r="P75" s="250">
        <f t="shared" si="18"/>
        <v>11314.18</v>
      </c>
      <c r="Q75" s="251">
        <f t="shared" si="18"/>
        <v>11328.740000000002</v>
      </c>
      <c r="R75" s="23">
        <f t="shared" si="18"/>
        <v>11129.109008000001</v>
      </c>
      <c r="S75" s="17">
        <f t="shared" si="18"/>
        <v>11286.909008000001</v>
      </c>
      <c r="T75" s="17">
        <f t="shared" si="18"/>
        <v>11365.809008000002</v>
      </c>
      <c r="U75" s="17">
        <f t="shared" si="18"/>
        <v>11670.069008</v>
      </c>
      <c r="V75" s="17">
        <f t="shared" si="18"/>
        <v>11827.869008000001</v>
      </c>
      <c r="W75" s="17">
        <f t="shared" si="18"/>
        <v>11873.021408000001</v>
      </c>
      <c r="X75" s="17">
        <f t="shared" si="18"/>
        <v>11873.021408000001</v>
      </c>
      <c r="Y75" s="17">
        <f t="shared" si="18"/>
        <v>11861.681408</v>
      </c>
      <c r="Z75" s="17">
        <f t="shared" si="18"/>
        <v>11861.681408</v>
      </c>
      <c r="AA75" s="17">
        <f t="shared" si="18"/>
        <v>11850.341408</v>
      </c>
      <c r="AB75" s="17">
        <f t="shared" si="18"/>
        <v>11850.341408</v>
      </c>
      <c r="AC75" s="17">
        <f t="shared" si="18"/>
        <v>11839.001408</v>
      </c>
      <c r="AD75" s="17">
        <f t="shared" si="18"/>
        <v>11839.001408</v>
      </c>
      <c r="AE75" s="17">
        <f t="shared" si="18"/>
        <v>11827.661408</v>
      </c>
      <c r="AF75" s="17">
        <f t="shared" si="18"/>
        <v>11827.661408</v>
      </c>
      <c r="AG75" s="17">
        <f t="shared" si="18"/>
        <v>11816.321408</v>
      </c>
      <c r="AH75" s="31">
        <f t="shared" si="18"/>
        <v>11816.321408</v>
      </c>
      <c r="AI75" s="28"/>
    </row>
    <row r="76" spans="1:35" s="1" customFormat="1" ht="15.95" customHeight="1" x14ac:dyDescent="0.2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246"/>
      <c r="Q76" s="247"/>
      <c r="R76" s="21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223">
        <f>SUM(D75:AH75)/31</f>
        <v>11573.067159225806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246"/>
      <c r="Q77" s="247"/>
      <c r="R77" s="21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246"/>
      <c r="Q78" s="247"/>
      <c r="R78" s="21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260">
        <v>1</v>
      </c>
      <c r="Q79" s="263">
        <v>1</v>
      </c>
      <c r="R79" s="64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92">
        <f>+A79+1</f>
        <v>2</v>
      </c>
      <c r="B80" s="93" t="s">
        <v>53</v>
      </c>
      <c r="C80" s="225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262">
        <v>0</v>
      </c>
      <c r="Q80" s="264">
        <v>0</v>
      </c>
      <c r="R80" s="270">
        <v>0.3</v>
      </c>
      <c r="S80" s="186">
        <v>0.7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260">
        <v>1</v>
      </c>
      <c r="Q81" s="263">
        <v>1</v>
      </c>
      <c r="R81" s="64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260">
        <v>1</v>
      </c>
      <c r="Q82" s="263">
        <v>1</v>
      </c>
      <c r="R82" s="64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262">
        <v>0</v>
      </c>
      <c r="Q83" s="269">
        <v>0</v>
      </c>
      <c r="R83" s="271">
        <v>0</v>
      </c>
      <c r="S83" s="186">
        <v>0.2</v>
      </c>
      <c r="T83" s="186">
        <v>0.5</v>
      </c>
      <c r="U83" s="186">
        <v>0.9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261">
        <v>1</v>
      </c>
      <c r="Q84" s="265">
        <v>1</v>
      </c>
      <c r="R84" s="67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226"/>
      <c r="D85" s="22">
        <f t="shared" ref="D85:AH85" si="19">(D79*$C79)+(D80*$C80)+(D81*$C81)+(D82*$C82)+(D83*$C83)+(D84*$C84)</f>
        <v>3388</v>
      </c>
      <c r="E85" s="34">
        <f t="shared" si="19"/>
        <v>2920</v>
      </c>
      <c r="F85" s="22">
        <f t="shared" si="19"/>
        <v>2920</v>
      </c>
      <c r="G85" s="12">
        <f t="shared" si="19"/>
        <v>2920</v>
      </c>
      <c r="H85" s="12">
        <f t="shared" si="19"/>
        <v>2680</v>
      </c>
      <c r="I85" s="12">
        <f t="shared" si="19"/>
        <v>2680</v>
      </c>
      <c r="J85" s="12">
        <f t="shared" si="19"/>
        <v>2669</v>
      </c>
      <c r="K85" s="12">
        <f t="shared" si="19"/>
        <v>2722.48</v>
      </c>
      <c r="L85" s="12">
        <f t="shared" si="19"/>
        <v>2920</v>
      </c>
      <c r="M85" s="34">
        <f t="shared" si="19"/>
        <v>2920</v>
      </c>
      <c r="N85" s="22">
        <f t="shared" si="19"/>
        <v>2920</v>
      </c>
      <c r="O85" s="12">
        <f t="shared" si="19"/>
        <v>2382</v>
      </c>
      <c r="P85" s="248">
        <f t="shared" si="19"/>
        <v>2382</v>
      </c>
      <c r="Q85" s="249">
        <f t="shared" si="19"/>
        <v>2382</v>
      </c>
      <c r="R85" s="22">
        <f t="shared" si="19"/>
        <v>2543.4</v>
      </c>
      <c r="S85" s="12">
        <f t="shared" si="19"/>
        <v>2866.6</v>
      </c>
      <c r="T85" s="12">
        <f t="shared" si="19"/>
        <v>3190</v>
      </c>
      <c r="U85" s="12">
        <f t="shared" si="19"/>
        <v>3406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248"/>
      <c r="Q86" s="249"/>
      <c r="R86" s="22">
        <f>(IF(R79&lt;100%,0,R79*$C79)+IF(R80&lt;100%,0,R80*$C80)+IF(R81&lt;100%,0,R81*$C81)+IF(R82&lt;100%,0,R82*$C82)+IF(R83&lt;100%,0,R83*$C83)+IF(R84&lt;100%,0,R84*$C84))*$C86</f>
        <v>56.453399999999995</v>
      </c>
      <c r="S86" s="12">
        <f t="shared" ref="S86:AH86" si="20">(IF(S79&lt;100%,0,S79*$C79)+IF(S80&lt;100%,0,S80*$C80)+IF(S81&lt;100%,0,S81*$C81)+IF(S82&lt;100%,0,S82*$C82)+IF(S83&lt;100%,0,S83*$C83)+IF(S84&lt;100%,0,S84*$C84))*$C86</f>
        <v>56.453399999999995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228"/>
      <c r="D87" s="23">
        <f t="shared" ref="D87:AH87" si="21">D85-D86</f>
        <v>3388</v>
      </c>
      <c r="E87" s="35">
        <f t="shared" si="21"/>
        <v>2920</v>
      </c>
      <c r="F87" s="23">
        <f t="shared" si="21"/>
        <v>2920</v>
      </c>
      <c r="G87" s="17">
        <f t="shared" si="21"/>
        <v>2920</v>
      </c>
      <c r="H87" s="17">
        <f t="shared" si="21"/>
        <v>2680</v>
      </c>
      <c r="I87" s="17">
        <f t="shared" si="21"/>
        <v>2680</v>
      </c>
      <c r="J87" s="17">
        <f t="shared" si="21"/>
        <v>2669</v>
      </c>
      <c r="K87" s="17">
        <f t="shared" si="21"/>
        <v>2722.48</v>
      </c>
      <c r="L87" s="17">
        <f t="shared" si="21"/>
        <v>2920</v>
      </c>
      <c r="M87" s="35">
        <f t="shared" si="21"/>
        <v>2920</v>
      </c>
      <c r="N87" s="23">
        <f t="shared" si="21"/>
        <v>2920</v>
      </c>
      <c r="O87" s="17">
        <f t="shared" si="21"/>
        <v>2382</v>
      </c>
      <c r="P87" s="250">
        <f t="shared" si="21"/>
        <v>2382</v>
      </c>
      <c r="Q87" s="251">
        <f t="shared" si="21"/>
        <v>2382</v>
      </c>
      <c r="R87" s="23">
        <f t="shared" si="21"/>
        <v>2486.9466000000002</v>
      </c>
      <c r="S87" s="17">
        <f t="shared" si="21"/>
        <v>2810.1466</v>
      </c>
      <c r="T87" s="17">
        <f t="shared" si="21"/>
        <v>3120.7959999999998</v>
      </c>
      <c r="U87" s="17">
        <f t="shared" si="21"/>
        <v>3336.7959999999998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246"/>
      <c r="Q88" s="247"/>
      <c r="R88" s="21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223">
        <f>SUM(D87:AH87)/31</f>
        <v>3047.5528774193567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246"/>
      <c r="Q89" s="247"/>
      <c r="R89" s="21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246"/>
      <c r="Q90" s="247"/>
      <c r="R90" s="21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267">
        <v>0.9</v>
      </c>
      <c r="Q91" s="266">
        <v>0.9</v>
      </c>
      <c r="R91" s="178">
        <v>0.9</v>
      </c>
      <c r="S91" s="60">
        <v>0.9</v>
      </c>
      <c r="T91" s="60">
        <v>0.9</v>
      </c>
      <c r="U91" s="60">
        <v>0.9</v>
      </c>
      <c r="V91" s="60">
        <v>0.9</v>
      </c>
      <c r="W91" s="60">
        <v>0.9</v>
      </c>
      <c r="X91" s="60">
        <v>0.9</v>
      </c>
      <c r="Y91" s="60">
        <v>0.9</v>
      </c>
      <c r="Z91" s="60">
        <v>0.9</v>
      </c>
      <c r="AA91" s="60">
        <v>0.9</v>
      </c>
      <c r="AB91" s="60">
        <v>0.9</v>
      </c>
      <c r="AC91" s="60">
        <v>0.9</v>
      </c>
      <c r="AD91" s="60">
        <v>0.9</v>
      </c>
      <c r="AE91" s="60">
        <v>0.9</v>
      </c>
      <c r="AF91" s="60">
        <v>0.9</v>
      </c>
      <c r="AG91" s="60">
        <v>0.9</v>
      </c>
      <c r="AH91" s="61">
        <v>0.9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260">
        <v>1</v>
      </c>
      <c r="Q92" s="263">
        <v>1</v>
      </c>
      <c r="R92" s="64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92">
        <f>+A92+1</f>
        <v>3</v>
      </c>
      <c r="B93" s="93" t="s">
        <v>60</v>
      </c>
      <c r="C93" s="225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260">
        <v>1</v>
      </c>
      <c r="Q93" s="264">
        <v>0</v>
      </c>
      <c r="R93" s="154">
        <v>0</v>
      </c>
      <c r="S93" s="60">
        <v>0.2</v>
      </c>
      <c r="T93" s="60">
        <v>0.7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54">
        <f>+A93+1</f>
        <v>4</v>
      </c>
      <c r="B94" s="55" t="s">
        <v>61</v>
      </c>
      <c r="C94" s="231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267">
        <v>0.6</v>
      </c>
      <c r="Q94" s="266">
        <v>0.5</v>
      </c>
      <c r="R94" s="64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261">
        <v>1</v>
      </c>
      <c r="Q95" s="265">
        <v>1</v>
      </c>
      <c r="R95" s="69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22">(E91*$C91)+(E92*$C92)+(E93*$C93)+(E94*$C94)+(E95*$C95)</f>
        <v>4355</v>
      </c>
      <c r="F96" s="41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4337.6000000000004</v>
      </c>
      <c r="K96" s="39">
        <f t="shared" si="22"/>
        <v>4328.8999999999996</v>
      </c>
      <c r="L96" s="39">
        <f t="shared" si="22"/>
        <v>4337.6000000000004</v>
      </c>
      <c r="M96" s="42">
        <f t="shared" si="22"/>
        <v>4268</v>
      </c>
      <c r="N96" s="41">
        <f t="shared" si="22"/>
        <v>4268</v>
      </c>
      <c r="O96" s="39">
        <f t="shared" si="22"/>
        <v>4268</v>
      </c>
      <c r="P96" s="252">
        <f t="shared" si="22"/>
        <v>3803.2</v>
      </c>
      <c r="Q96" s="253">
        <f t="shared" si="22"/>
        <v>3017</v>
      </c>
      <c r="R96" s="41">
        <f t="shared" si="22"/>
        <v>3598</v>
      </c>
      <c r="S96" s="39">
        <f t="shared" si="22"/>
        <v>3732</v>
      </c>
      <c r="T96" s="39">
        <f t="shared" si="22"/>
        <v>4067</v>
      </c>
      <c r="U96" s="39">
        <f t="shared" si="22"/>
        <v>4268</v>
      </c>
      <c r="V96" s="39">
        <f t="shared" si="22"/>
        <v>4268</v>
      </c>
      <c r="W96" s="39">
        <f t="shared" si="22"/>
        <v>4268</v>
      </c>
      <c r="X96" s="39">
        <f t="shared" si="22"/>
        <v>4268</v>
      </c>
      <c r="Y96" s="39">
        <f t="shared" si="22"/>
        <v>4268</v>
      </c>
      <c r="Z96" s="39">
        <f t="shared" si="22"/>
        <v>4268</v>
      </c>
      <c r="AA96" s="39">
        <f t="shared" si="22"/>
        <v>4268</v>
      </c>
      <c r="AB96" s="39">
        <f t="shared" si="22"/>
        <v>4268</v>
      </c>
      <c r="AC96" s="39">
        <f t="shared" si="22"/>
        <v>4268</v>
      </c>
      <c r="AD96" s="39">
        <f t="shared" si="22"/>
        <v>4268</v>
      </c>
      <c r="AE96" s="39">
        <f t="shared" si="22"/>
        <v>4268</v>
      </c>
      <c r="AF96" s="39">
        <f t="shared" si="22"/>
        <v>4268</v>
      </c>
      <c r="AG96" s="39">
        <f t="shared" si="22"/>
        <v>4268</v>
      </c>
      <c r="AH96" s="40">
        <f t="shared" si="22"/>
        <v>4268</v>
      </c>
    </row>
    <row r="97" spans="1:35" s="18" customFormat="1" ht="15.95" customHeight="1" x14ac:dyDescent="0.2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248"/>
      <c r="Q97" s="249"/>
      <c r="R97" s="22">
        <f>(IF(R91&lt;100%,0,R91*$C91)+IF(R92&lt;100%,0,R92*$C92)+IF(R93&lt;100%,0,R93*$C93)+IF(R94&lt;100%,0,R94*$C94)+IF(R95&lt;100%,0,R95*$C95))*$C97</f>
        <v>58.552</v>
      </c>
      <c r="S97" s="12">
        <f t="shared" ref="S97:AH97" si="23">(IF(S91&lt;100%,0,S91*$C91)+IF(S92&lt;100%,0,S92*$C92)+IF(S93&lt;100%,0,S93*$C93)+IF(S94&lt;100%,0,S94*$C94)+IF(S95&lt;100%,0,S95*$C95))*$C97</f>
        <v>58.552</v>
      </c>
      <c r="T97" s="12">
        <f t="shared" si="23"/>
        <v>58.552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72.488</v>
      </c>
      <c r="AF97" s="12">
        <f t="shared" si="23"/>
        <v>72.488</v>
      </c>
      <c r="AG97" s="12">
        <f t="shared" si="23"/>
        <v>72.488</v>
      </c>
      <c r="AH97" s="30">
        <f t="shared" si="23"/>
        <v>72.488</v>
      </c>
      <c r="AI97" s="28"/>
    </row>
    <row r="98" spans="1:35" s="18" customFormat="1" ht="15.95" customHeight="1" x14ac:dyDescent="0.2">
      <c r="A98" s="15"/>
      <c r="B98" s="14" t="s">
        <v>106</v>
      </c>
      <c r="C98" s="228"/>
      <c r="D98" s="23">
        <f t="shared" ref="D98:AH98" si="24">D96-D97</f>
        <v>4355</v>
      </c>
      <c r="E98" s="35">
        <f t="shared" si="24"/>
        <v>4355</v>
      </c>
      <c r="F98" s="23">
        <f t="shared" si="24"/>
        <v>4355</v>
      </c>
      <c r="G98" s="17">
        <f t="shared" si="24"/>
        <v>4355</v>
      </c>
      <c r="H98" s="17">
        <f t="shared" si="24"/>
        <v>4355</v>
      </c>
      <c r="I98" s="17">
        <f t="shared" si="24"/>
        <v>4355</v>
      </c>
      <c r="J98" s="17">
        <f t="shared" si="24"/>
        <v>4337.6000000000004</v>
      </c>
      <c r="K98" s="17">
        <f t="shared" si="24"/>
        <v>4328.8999999999996</v>
      </c>
      <c r="L98" s="17">
        <f t="shared" si="24"/>
        <v>4337.6000000000004</v>
      </c>
      <c r="M98" s="35">
        <f t="shared" si="24"/>
        <v>4268</v>
      </c>
      <c r="N98" s="23">
        <f t="shared" si="24"/>
        <v>4268</v>
      </c>
      <c r="O98" s="17">
        <f t="shared" si="24"/>
        <v>4268</v>
      </c>
      <c r="P98" s="250">
        <f t="shared" si="24"/>
        <v>3803.2</v>
      </c>
      <c r="Q98" s="251">
        <f t="shared" si="24"/>
        <v>3017</v>
      </c>
      <c r="R98" s="23">
        <f t="shared" si="24"/>
        <v>3539.4479999999999</v>
      </c>
      <c r="S98" s="17">
        <f t="shared" si="24"/>
        <v>3673.4479999999999</v>
      </c>
      <c r="T98" s="17">
        <f t="shared" si="24"/>
        <v>4008.4479999999999</v>
      </c>
      <c r="U98" s="17">
        <f t="shared" si="24"/>
        <v>4195.5119999999997</v>
      </c>
      <c r="V98" s="17">
        <f t="shared" si="24"/>
        <v>4195.5119999999997</v>
      </c>
      <c r="W98" s="17">
        <f t="shared" si="24"/>
        <v>4195.5119999999997</v>
      </c>
      <c r="X98" s="17">
        <f t="shared" si="24"/>
        <v>4195.5119999999997</v>
      </c>
      <c r="Y98" s="17">
        <f t="shared" si="24"/>
        <v>4195.5119999999997</v>
      </c>
      <c r="Z98" s="17">
        <f t="shared" si="24"/>
        <v>4195.5119999999997</v>
      </c>
      <c r="AA98" s="17">
        <f t="shared" si="24"/>
        <v>4195.5119999999997</v>
      </c>
      <c r="AB98" s="17">
        <f t="shared" si="24"/>
        <v>4195.5119999999997</v>
      </c>
      <c r="AC98" s="17">
        <f t="shared" si="24"/>
        <v>4195.5119999999997</v>
      </c>
      <c r="AD98" s="17">
        <f t="shared" si="24"/>
        <v>4195.5119999999997</v>
      </c>
      <c r="AE98" s="17">
        <f t="shared" si="24"/>
        <v>4195.5119999999997</v>
      </c>
      <c r="AF98" s="17">
        <f t="shared" si="24"/>
        <v>4195.5119999999997</v>
      </c>
      <c r="AG98" s="17">
        <f t="shared" si="24"/>
        <v>4195.5119999999997</v>
      </c>
      <c r="AH98" s="31">
        <f t="shared" si="24"/>
        <v>4195.5119999999997</v>
      </c>
      <c r="AI98" s="28"/>
    </row>
    <row r="99" spans="1:35" s="1" customFormat="1" ht="15.95" customHeight="1" x14ac:dyDescent="0.2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246"/>
      <c r="Q99" s="247"/>
      <c r="R99" s="21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223">
        <f>SUM(D98:AH98)/31</f>
        <v>4152.155225806453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246"/>
      <c r="Q100" s="247"/>
      <c r="R100" s="21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246"/>
      <c r="Q101" s="247"/>
      <c r="R101" s="21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260">
        <v>1</v>
      </c>
      <c r="Q102" s="263">
        <v>1</v>
      </c>
      <c r="R102" s="64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260">
        <v>1</v>
      </c>
      <c r="Q103" s="263">
        <v>1</v>
      </c>
      <c r="R103" s="64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260">
        <v>1</v>
      </c>
      <c r="Q104" s="263">
        <v>1</v>
      </c>
      <c r="R104" s="64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260">
        <v>1</v>
      </c>
      <c r="Q105" s="263">
        <v>1</v>
      </c>
      <c r="R105" s="64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224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260">
        <v>1</v>
      </c>
      <c r="Q106" s="263">
        <v>1</v>
      </c>
      <c r="R106" s="64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261">
        <v>1</v>
      </c>
      <c r="Q107" s="265">
        <v>1</v>
      </c>
      <c r="R107" s="69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25">(E102*$C102)+(E103*$C103)+(E104*$C104)+(E105*$C105)+(E106*$C106)+(E107*$C107)</f>
        <v>4937</v>
      </c>
      <c r="F108" s="41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4898</v>
      </c>
      <c r="L108" s="39">
        <f t="shared" si="25"/>
        <v>4937</v>
      </c>
      <c r="M108" s="42">
        <f t="shared" si="25"/>
        <v>4937</v>
      </c>
      <c r="N108" s="41">
        <f t="shared" si="25"/>
        <v>4937</v>
      </c>
      <c r="O108" s="39">
        <f t="shared" si="25"/>
        <v>4937</v>
      </c>
      <c r="P108" s="252">
        <f t="shared" si="25"/>
        <v>4937</v>
      </c>
      <c r="Q108" s="253">
        <f t="shared" si="25"/>
        <v>4937</v>
      </c>
      <c r="R108" s="41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248"/>
      <c r="Q109" s="249"/>
      <c r="R109" s="22">
        <f>(IF(R102&lt;100%,0,R102*$C102)+IF(R103&lt;100%,0,R103*$C103)+IF(R104&lt;100%,0,R104*$C104)+IF(R105&lt;100%,0,R105*$C105)+IF(R106&lt;100%,0,R106*$C106)+IF(R107&lt;100%,0,R107*$C107))*$C109</f>
        <v>249.31850000000003</v>
      </c>
      <c r="S109" s="12">
        <f t="shared" ref="S109:AH109" si="26">(IF(S102&lt;100%,0,S102*$C102)+IF(S103&lt;100%,0,S103*$C103)+IF(S104&lt;100%,0,S104*$C104)+IF(S105&lt;100%,0,S105*$C105)+IF(S106&lt;100%,0,S106*$C106)+IF(S107&lt;100%,0,S107*$C107))*$C109</f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228"/>
      <c r="D110" s="23">
        <f t="shared" ref="D110:AH110" si="27">D108-D109</f>
        <v>4937</v>
      </c>
      <c r="E110" s="35">
        <f t="shared" si="27"/>
        <v>4937</v>
      </c>
      <c r="F110" s="23">
        <f t="shared" si="27"/>
        <v>4937</v>
      </c>
      <c r="G110" s="17">
        <f t="shared" si="27"/>
        <v>4937</v>
      </c>
      <c r="H110" s="17">
        <f t="shared" si="27"/>
        <v>4937</v>
      </c>
      <c r="I110" s="17">
        <f t="shared" si="27"/>
        <v>4937</v>
      </c>
      <c r="J110" s="17">
        <f t="shared" si="27"/>
        <v>4937</v>
      </c>
      <c r="K110" s="17">
        <f t="shared" si="27"/>
        <v>4898</v>
      </c>
      <c r="L110" s="17">
        <f t="shared" si="27"/>
        <v>4937</v>
      </c>
      <c r="M110" s="35">
        <f t="shared" si="27"/>
        <v>4937</v>
      </c>
      <c r="N110" s="23">
        <f t="shared" si="27"/>
        <v>4937</v>
      </c>
      <c r="O110" s="17">
        <f t="shared" si="27"/>
        <v>4937</v>
      </c>
      <c r="P110" s="250">
        <f t="shared" si="27"/>
        <v>4937</v>
      </c>
      <c r="Q110" s="251">
        <f t="shared" si="27"/>
        <v>4937</v>
      </c>
      <c r="R110" s="23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246"/>
      <c r="Q111" s="247"/>
      <c r="R111" s="21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223">
        <f>SUM(D110:AH110)/31</f>
        <v>4799.0188870967777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246"/>
      <c r="Q112" s="247"/>
      <c r="R112" s="21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246"/>
      <c r="Q113" s="247"/>
      <c r="R113" s="21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260">
        <v>1</v>
      </c>
      <c r="Q114" s="263">
        <v>1</v>
      </c>
      <c r="R114" s="64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260">
        <v>1</v>
      </c>
      <c r="Q115" s="263">
        <v>1</v>
      </c>
      <c r="R115" s="64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260">
        <v>1</v>
      </c>
      <c r="Q116" s="263">
        <v>1</v>
      </c>
      <c r="R116" s="64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260">
        <v>1</v>
      </c>
      <c r="Q117" s="263">
        <v>1</v>
      </c>
      <c r="R117" s="64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260">
        <v>1</v>
      </c>
      <c r="Q118" s="263">
        <v>1</v>
      </c>
      <c r="R118" s="64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224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260">
        <v>1</v>
      </c>
      <c r="Q119" s="263">
        <v>1</v>
      </c>
      <c r="R119" s="64">
        <v>1</v>
      </c>
      <c r="S119" s="65">
        <v>1</v>
      </c>
      <c r="T119" s="65">
        <v>1</v>
      </c>
      <c r="U119" s="60">
        <v>0.99</v>
      </c>
      <c r="V119" s="60">
        <v>0.99</v>
      </c>
      <c r="W119" s="60">
        <v>0.98</v>
      </c>
      <c r="X119" s="60">
        <v>0.98</v>
      </c>
      <c r="Y119" s="60">
        <v>0.97</v>
      </c>
      <c r="Z119" s="60">
        <v>0.97</v>
      </c>
      <c r="AA119" s="60">
        <v>0.96</v>
      </c>
      <c r="AB119" s="60">
        <v>0.96</v>
      </c>
      <c r="AC119" s="60">
        <v>0.95</v>
      </c>
      <c r="AD119" s="60">
        <v>0.95</v>
      </c>
      <c r="AE119" s="60">
        <v>0.94</v>
      </c>
      <c r="AF119" s="60">
        <v>0.94</v>
      </c>
      <c r="AG119" s="60">
        <v>0.93</v>
      </c>
      <c r="AH119" s="62">
        <v>0.93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260">
        <v>1</v>
      </c>
      <c r="Q120" s="263">
        <v>1</v>
      </c>
      <c r="R120" s="64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260">
        <v>1</v>
      </c>
      <c r="Q121" s="263">
        <v>1</v>
      </c>
      <c r="R121" s="64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260">
        <v>1</v>
      </c>
      <c r="Q122" s="263">
        <v>1</v>
      </c>
      <c r="R122" s="64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260">
        <v>1</v>
      </c>
      <c r="Q123" s="263">
        <v>1</v>
      </c>
      <c r="R123" s="64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260">
        <v>1</v>
      </c>
      <c r="Q124" s="263">
        <v>1</v>
      </c>
      <c r="R124" s="64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0">
        <v>0.99</v>
      </c>
      <c r="AC124" s="60">
        <v>0.99</v>
      </c>
      <c r="AD124" s="60">
        <v>0.98</v>
      </c>
      <c r="AE124" s="60">
        <v>0.98</v>
      </c>
      <c r="AF124" s="60">
        <v>0.97</v>
      </c>
      <c r="AG124" s="60">
        <v>0.97</v>
      </c>
      <c r="AH124" s="61">
        <v>0.96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260">
        <v>1</v>
      </c>
      <c r="Q125" s="263">
        <v>1</v>
      </c>
      <c r="R125" s="64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260">
        <v>1</v>
      </c>
      <c r="Q126" s="263">
        <v>1</v>
      </c>
      <c r="R126" s="64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54">
        <f t="shared" si="28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267">
        <v>0.75</v>
      </c>
      <c r="Q127" s="266">
        <v>0.75</v>
      </c>
      <c r="R127" s="178">
        <v>0.74</v>
      </c>
      <c r="S127" s="60">
        <v>0.74</v>
      </c>
      <c r="T127" s="60">
        <v>0.73</v>
      </c>
      <c r="U127" s="60">
        <v>0.73</v>
      </c>
      <c r="V127" s="60">
        <v>0.72</v>
      </c>
      <c r="W127" s="60">
        <v>0.72</v>
      </c>
      <c r="X127" s="60">
        <v>0.71</v>
      </c>
      <c r="Y127" s="60">
        <v>0.71</v>
      </c>
      <c r="Z127" s="60">
        <v>0.7</v>
      </c>
      <c r="AA127" s="60">
        <v>0.7</v>
      </c>
      <c r="AB127" s="60">
        <v>0.69</v>
      </c>
      <c r="AC127" s="60">
        <v>0.69</v>
      </c>
      <c r="AD127" s="60">
        <v>0.68</v>
      </c>
      <c r="AE127" s="60">
        <v>0.68</v>
      </c>
      <c r="AF127" s="60">
        <v>0.67</v>
      </c>
      <c r="AG127" s="60">
        <v>0.67</v>
      </c>
      <c r="AH127" s="61">
        <v>0.66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260">
        <v>1</v>
      </c>
      <c r="Q128" s="263">
        <v>1</v>
      </c>
      <c r="R128" s="64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260">
        <v>1</v>
      </c>
      <c r="Q129" s="263">
        <v>1</v>
      </c>
      <c r="R129" s="64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260">
        <v>1</v>
      </c>
      <c r="Q130" s="263">
        <v>1</v>
      </c>
      <c r="R130" s="64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260">
        <v>1</v>
      </c>
      <c r="Q131" s="263">
        <v>1</v>
      </c>
      <c r="R131" s="64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224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260">
        <v>1</v>
      </c>
      <c r="Q132" s="263">
        <v>1</v>
      </c>
      <c r="R132" s="64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260">
        <v>1</v>
      </c>
      <c r="Q133" s="263">
        <v>1</v>
      </c>
      <c r="R133" s="64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260">
        <v>1</v>
      </c>
      <c r="Q134" s="263">
        <v>1</v>
      </c>
      <c r="R134" s="64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260">
        <v>1</v>
      </c>
      <c r="Q135" s="263">
        <v>1</v>
      </c>
      <c r="R135" s="64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260">
        <v>1</v>
      </c>
      <c r="Q136" s="263">
        <v>1</v>
      </c>
      <c r="R136" s="64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260">
        <v>1</v>
      </c>
      <c r="Q137" s="263">
        <v>1</v>
      </c>
      <c r="R137" s="64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224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260">
        <v>1</v>
      </c>
      <c r="Q138" s="263">
        <v>1</v>
      </c>
      <c r="R138" s="64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260">
        <v>1</v>
      </c>
      <c r="Q139" s="263">
        <v>1</v>
      </c>
      <c r="R139" s="64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261">
        <v>1</v>
      </c>
      <c r="Q140" s="265">
        <v>1</v>
      </c>
      <c r="R140" s="69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226"/>
      <c r="D141" s="22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9"/>
        <v>25419.33</v>
      </c>
      <c r="F141" s="22">
        <f t="shared" si="29"/>
        <v>25419.33</v>
      </c>
      <c r="G141" s="12">
        <f t="shared" si="29"/>
        <v>25410.400000000001</v>
      </c>
      <c r="H141" s="12">
        <f t="shared" si="29"/>
        <v>25410.400000000001</v>
      </c>
      <c r="I141" s="12">
        <f t="shared" si="29"/>
        <v>25401.47</v>
      </c>
      <c r="J141" s="12">
        <f t="shared" si="29"/>
        <v>25392.54</v>
      </c>
      <c r="K141" s="12">
        <f t="shared" si="29"/>
        <v>25392.54</v>
      </c>
      <c r="L141" s="12">
        <f t="shared" si="29"/>
        <v>25392.54</v>
      </c>
      <c r="M141" s="34">
        <f t="shared" si="29"/>
        <v>25392.54</v>
      </c>
      <c r="N141" s="22">
        <f t="shared" si="29"/>
        <v>25383.61</v>
      </c>
      <c r="O141" s="12">
        <f t="shared" si="29"/>
        <v>25374.68</v>
      </c>
      <c r="P141" s="248">
        <f t="shared" si="29"/>
        <v>25365.75</v>
      </c>
      <c r="Q141" s="249">
        <f t="shared" si="29"/>
        <v>25365.75</v>
      </c>
      <c r="R141" s="22">
        <f t="shared" si="29"/>
        <v>25356.82</v>
      </c>
      <c r="S141" s="12">
        <f t="shared" si="29"/>
        <v>25356.82</v>
      </c>
      <c r="T141" s="12">
        <f t="shared" si="29"/>
        <v>25347.89</v>
      </c>
      <c r="U141" s="12">
        <f t="shared" si="29"/>
        <v>25336.6</v>
      </c>
      <c r="V141" s="12">
        <f t="shared" si="29"/>
        <v>25327.67</v>
      </c>
      <c r="W141" s="12">
        <f t="shared" si="29"/>
        <v>25316.379999999997</v>
      </c>
      <c r="X141" s="12">
        <f t="shared" si="29"/>
        <v>25307.45</v>
      </c>
      <c r="Y141" s="12">
        <f t="shared" si="29"/>
        <v>25296.160000000003</v>
      </c>
      <c r="Z141" s="12">
        <f t="shared" si="29"/>
        <v>25287.230000000003</v>
      </c>
      <c r="AA141" s="12">
        <f t="shared" si="29"/>
        <v>25275.940000000002</v>
      </c>
      <c r="AB141" s="12">
        <f t="shared" si="29"/>
        <v>25258.83</v>
      </c>
      <c r="AC141" s="12">
        <f t="shared" si="29"/>
        <v>25247.54</v>
      </c>
      <c r="AD141" s="12">
        <f t="shared" si="29"/>
        <v>25230.43</v>
      </c>
      <c r="AE141" s="12">
        <f t="shared" si="29"/>
        <v>25219.14</v>
      </c>
      <c r="AF141" s="12">
        <f t="shared" si="29"/>
        <v>25202.03</v>
      </c>
      <c r="AG141" s="12">
        <f t="shared" si="29"/>
        <v>25190.739999999998</v>
      </c>
      <c r="AH141" s="30">
        <f t="shared" si="29"/>
        <v>25173.63</v>
      </c>
    </row>
    <row r="142" spans="1:35" s="18" customFormat="1" ht="15.95" customHeight="1" x14ac:dyDescent="0.2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248"/>
      <c r="Q142" s="249"/>
      <c r="R142" s="22">
        <f>(IF(R114&lt;100%,0,R114*$C114)+IF(R115&lt;100%,0,R115*$C115)+IF(R116&lt;100%,0,R116*$C116)+IF(R117&lt;100%,0,R117*$C117)+IF(R118&lt;100%,0,R118*$C118)+IF(R119&lt;100%,0,R119*$C119)+IF(R120&lt;100%,0,R120*$C120)+IF(R121&lt;100%,0,R121*$C121)+IF(R122&lt;100%,0,R122*$C122)+IF(R123&lt;100%,0,R123*$C123)+IF(R124&lt;100%,0,R124*$C124)+IF(R125&lt;100%,0,R125*$C125)+IF(R126&lt;100%,0,R126*$C126)+IF(R127&lt;100%,0,R127*$C127)+IF(R128&lt;100%,0,R128*$C128)+IF(R129&lt;100%,0,R129*$C129)+IF(R130&lt;100%,0,R130*$C130)+IF(R131&lt;100%,0,R131*$C131)+IF(R132&lt;100%,0,R132*$C132)+IF(R133&lt;100%,0,R133*$C133)+IF(R134&lt;100%,0,R134*$C134)+IF(R135&lt;100%,0,R135*$C135)+IF(R136&lt;100%,0,R136*$C136)+IF(R137&lt;100%,0,R137*$C137)+IF(R138&lt;100%,0,R138*$C138)+IF(R139&lt;100%,0,R139*$C139)+IF(R140&lt;100%,0,R140*$C140))*$C142</f>
        <v>669.26159999999993</v>
      </c>
      <c r="S142" s="12">
        <f t="shared" ref="S142:AH142" si="30">(IF(S114&lt;100%,0,S114*$C114)+IF(S115&lt;100%,0,S115*$C115)+IF(S116&lt;100%,0,S116*$C116)+IF(S117&lt;100%,0,S117*$C117)+IF(S118&lt;100%,0,S118*$C118)+IF(S119&lt;100%,0,S119*$C119)+IF(S120&lt;100%,0,S120*$C120)+IF(S121&lt;100%,0,S121*$C121)+IF(S122&lt;100%,0,S122*$C122)+IF(S123&lt;100%,0,S123*$C123)+IF(S124&lt;100%,0,S124*$C124)+IF(S125&lt;100%,0,S125*$C125)+IF(S126&lt;100%,0,S126*$C126)+IF(S127&lt;100%,0,S127*$C127)+IF(S128&lt;100%,0,S128*$C128)+IF(S129&lt;100%,0,S129*$C129)+IF(S130&lt;100%,0,S130*$C130)+IF(S131&lt;100%,0,S131*$C131)+IF(S132&lt;100%,0,S132*$C132)+IF(S133&lt;100%,0,S133*$C133)+IF(S134&lt;100%,0,S134*$C134)+IF(S135&lt;100%,0,S135*$C135)+IF(S136&lt;100%,0,S136*$C136)+IF(S137&lt;100%,0,S137*$C137)+IF(S138&lt;100%,0,S138*$C138)+IF(S139&lt;100%,0,S139*$C139)+IF(S140&lt;100%,0,S140*$C140))*$C142</f>
        <v>669.26159999999993</v>
      </c>
      <c r="T142" s="12">
        <f t="shared" si="30"/>
        <v>669.26159999999993</v>
      </c>
      <c r="U142" s="12">
        <f t="shared" si="30"/>
        <v>638.66570000000002</v>
      </c>
      <c r="V142" s="12">
        <f t="shared" si="30"/>
        <v>638.66570000000002</v>
      </c>
      <c r="W142" s="12">
        <f t="shared" si="30"/>
        <v>638.66570000000002</v>
      </c>
      <c r="X142" s="12">
        <f t="shared" si="30"/>
        <v>638.66570000000002</v>
      </c>
      <c r="Y142" s="12">
        <f t="shared" si="30"/>
        <v>638.66570000000002</v>
      </c>
      <c r="Z142" s="12">
        <f t="shared" si="30"/>
        <v>638.66570000000002</v>
      </c>
      <c r="AA142" s="12">
        <f t="shared" si="30"/>
        <v>638.66570000000002</v>
      </c>
      <c r="AB142" s="12">
        <f t="shared" si="30"/>
        <v>616.49789999999996</v>
      </c>
      <c r="AC142" s="12">
        <f t="shared" si="30"/>
        <v>616.49789999999996</v>
      </c>
      <c r="AD142" s="12">
        <f t="shared" si="30"/>
        <v>616.49789999999996</v>
      </c>
      <c r="AE142" s="12">
        <f t="shared" si="30"/>
        <v>616.49789999999996</v>
      </c>
      <c r="AF142" s="12">
        <f t="shared" si="30"/>
        <v>616.49789999999996</v>
      </c>
      <c r="AG142" s="12">
        <f t="shared" si="30"/>
        <v>616.49789999999996</v>
      </c>
      <c r="AH142" s="30">
        <f t="shared" si="30"/>
        <v>616.49789999999996</v>
      </c>
      <c r="AI142" s="28"/>
    </row>
    <row r="143" spans="1:35" s="18" customFormat="1" ht="15.95" customHeight="1" x14ac:dyDescent="0.2">
      <c r="A143" s="15"/>
      <c r="B143" s="14" t="s">
        <v>106</v>
      </c>
      <c r="C143" s="228"/>
      <c r="D143" s="23">
        <f t="shared" ref="D143:AH143" si="31">D141-D142</f>
        <v>25437.190000000002</v>
      </c>
      <c r="E143" s="35">
        <f t="shared" si="31"/>
        <v>25419.33</v>
      </c>
      <c r="F143" s="23">
        <f t="shared" si="31"/>
        <v>25419.33</v>
      </c>
      <c r="G143" s="17">
        <f t="shared" si="31"/>
        <v>25410.400000000001</v>
      </c>
      <c r="H143" s="17">
        <f t="shared" si="31"/>
        <v>25410.400000000001</v>
      </c>
      <c r="I143" s="17">
        <f t="shared" si="31"/>
        <v>25401.47</v>
      </c>
      <c r="J143" s="17">
        <f t="shared" si="31"/>
        <v>25392.54</v>
      </c>
      <c r="K143" s="17">
        <f t="shared" si="31"/>
        <v>25392.54</v>
      </c>
      <c r="L143" s="17">
        <f t="shared" si="31"/>
        <v>25392.54</v>
      </c>
      <c r="M143" s="35">
        <f t="shared" si="31"/>
        <v>25392.54</v>
      </c>
      <c r="N143" s="23">
        <f t="shared" si="31"/>
        <v>25383.61</v>
      </c>
      <c r="O143" s="17">
        <f t="shared" si="31"/>
        <v>25374.68</v>
      </c>
      <c r="P143" s="250">
        <f t="shared" si="31"/>
        <v>25365.75</v>
      </c>
      <c r="Q143" s="251">
        <f t="shared" si="31"/>
        <v>25365.75</v>
      </c>
      <c r="R143" s="23">
        <f t="shared" si="31"/>
        <v>24687.558399999998</v>
      </c>
      <c r="S143" s="17">
        <f t="shared" si="31"/>
        <v>24687.558399999998</v>
      </c>
      <c r="T143" s="17">
        <f t="shared" si="31"/>
        <v>24678.628399999998</v>
      </c>
      <c r="U143" s="17">
        <f t="shared" si="31"/>
        <v>24697.934299999997</v>
      </c>
      <c r="V143" s="17">
        <f t="shared" si="31"/>
        <v>24689.004299999997</v>
      </c>
      <c r="W143" s="17">
        <f t="shared" si="31"/>
        <v>24677.714299999996</v>
      </c>
      <c r="X143" s="17">
        <f t="shared" si="31"/>
        <v>24668.784299999999</v>
      </c>
      <c r="Y143" s="17">
        <f t="shared" si="31"/>
        <v>24657.494300000002</v>
      </c>
      <c r="Z143" s="17">
        <f t="shared" si="31"/>
        <v>24648.564300000002</v>
      </c>
      <c r="AA143" s="17">
        <f t="shared" si="31"/>
        <v>24637.274300000001</v>
      </c>
      <c r="AB143" s="17">
        <f t="shared" si="31"/>
        <v>24642.332100000003</v>
      </c>
      <c r="AC143" s="17">
        <f t="shared" si="31"/>
        <v>24631.042100000002</v>
      </c>
      <c r="AD143" s="17">
        <f t="shared" si="31"/>
        <v>24613.932100000002</v>
      </c>
      <c r="AE143" s="17">
        <f t="shared" si="31"/>
        <v>24602.642100000001</v>
      </c>
      <c r="AF143" s="17">
        <f t="shared" si="31"/>
        <v>24585.5321</v>
      </c>
      <c r="AG143" s="17">
        <f t="shared" si="31"/>
        <v>24574.242099999999</v>
      </c>
      <c r="AH143" s="31">
        <f t="shared" si="31"/>
        <v>24557.132100000003</v>
      </c>
      <c r="AI143" s="28"/>
    </row>
    <row r="144" spans="1:35" s="1" customFormat="1" ht="15.95" customHeight="1" x14ac:dyDescent="0.2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246"/>
      <c r="Q144" s="247"/>
      <c r="R144" s="21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223">
        <f>SUM(D143:AH143)/31</f>
        <v>24983.72387096774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246"/>
      <c r="Q145" s="247"/>
      <c r="R145" s="21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246"/>
      <c r="Q146" s="247"/>
      <c r="R146" s="21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260">
        <v>1</v>
      </c>
      <c r="Q147" s="263">
        <v>1</v>
      </c>
      <c r="R147" s="64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260">
        <v>1</v>
      </c>
      <c r="Q148" s="263">
        <v>1</v>
      </c>
      <c r="R148" s="64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260">
        <v>1</v>
      </c>
      <c r="Q149" s="263">
        <v>1</v>
      </c>
      <c r="R149" s="64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260">
        <v>1</v>
      </c>
      <c r="Q150" s="263">
        <v>1</v>
      </c>
      <c r="R150" s="64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260">
        <v>1</v>
      </c>
      <c r="Q151" s="263">
        <v>1</v>
      </c>
      <c r="R151" s="64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0">
        <v>0.99</v>
      </c>
      <c r="AC151" s="60">
        <v>0.99</v>
      </c>
      <c r="AD151" s="60">
        <v>0.98</v>
      </c>
      <c r="AE151" s="60">
        <v>0.98</v>
      </c>
      <c r="AF151" s="60">
        <v>0.97</v>
      </c>
      <c r="AG151" s="60">
        <v>0.97</v>
      </c>
      <c r="AH151" s="61">
        <v>0.96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260">
        <v>1</v>
      </c>
      <c r="Q152" s="263">
        <v>1</v>
      </c>
      <c r="R152" s="64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261">
        <v>1</v>
      </c>
      <c r="Q153" s="265">
        <v>1</v>
      </c>
      <c r="R153" s="69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226"/>
      <c r="D154" s="22">
        <f t="shared" ref="D154:AH154" si="33">(D147*$C147)+(D148*$C148)+(D149*$C149)+(D150*$C150)+(D151*$C151)+(D152*$C152)+(D153*$C153)</f>
        <v>7217</v>
      </c>
      <c r="E154" s="34">
        <f t="shared" si="33"/>
        <v>7217</v>
      </c>
      <c r="F154" s="2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6075</v>
      </c>
      <c r="L154" s="12">
        <f t="shared" si="33"/>
        <v>6086.42</v>
      </c>
      <c r="M154" s="34">
        <f t="shared" si="33"/>
        <v>6349.08</v>
      </c>
      <c r="N154" s="22">
        <f t="shared" si="33"/>
        <v>7217</v>
      </c>
      <c r="O154" s="12">
        <f t="shared" si="33"/>
        <v>7217</v>
      </c>
      <c r="P154" s="248">
        <f t="shared" si="33"/>
        <v>7217</v>
      </c>
      <c r="Q154" s="249">
        <f t="shared" si="33"/>
        <v>7217</v>
      </c>
      <c r="R154" s="2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7207.64</v>
      </c>
      <c r="AC154" s="12">
        <f t="shared" si="33"/>
        <v>7207.64</v>
      </c>
      <c r="AD154" s="12">
        <f t="shared" si="33"/>
        <v>7198.28</v>
      </c>
      <c r="AE154" s="12">
        <f t="shared" si="33"/>
        <v>7198.28</v>
      </c>
      <c r="AF154" s="12">
        <f t="shared" si="33"/>
        <v>7188.92</v>
      </c>
      <c r="AG154" s="12">
        <f t="shared" si="33"/>
        <v>7188.92</v>
      </c>
      <c r="AH154" s="30">
        <f t="shared" si="33"/>
        <v>7179.5599999999995</v>
      </c>
    </row>
    <row r="155" spans="1:35" s="18" customFormat="1" ht="15.95" customHeight="1" x14ac:dyDescent="0.2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248"/>
      <c r="Q155" s="249"/>
      <c r="R155" s="22">
        <f>(IF(R147&lt;100%,0,R147*$C147)+IF(R148&lt;100%,0,R148*$C148)+IF(R149&lt;100%,0,R149*$C149)+IF(R150&lt;100%,0,R150*$C150)+IF(R151&lt;100%,0,R151*$C151)+IF(R152&lt;100%,0,R152*$C152)+IF(R153&lt;100%,0,R153*$C153))*$C155</f>
        <v>229.50060000000002</v>
      </c>
      <c r="S155" s="12">
        <f t="shared" ref="S155:AH155" si="34">(IF(S147&lt;100%,0,S147*$C147)+IF(S148&lt;100%,0,S148*$C148)+IF(S149&lt;100%,0,S149*$C149)+IF(S150&lt;100%,0,S150*$C150)+IF(S151&lt;100%,0,S151*$C151)+IF(S152&lt;100%,0,S152*$C152)+IF(S153&lt;100%,0,S153*$C153))*$C155</f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12">
        <f t="shared" si="34"/>
        <v>199.73580000000001</v>
      </c>
      <c r="AH155" s="30">
        <f t="shared" si="34"/>
        <v>199.73580000000001</v>
      </c>
      <c r="AI155" s="28"/>
    </row>
    <row r="156" spans="1:35" s="18" customFormat="1" ht="15.95" customHeight="1" x14ac:dyDescent="0.2">
      <c r="A156" s="15"/>
      <c r="B156" s="14" t="s">
        <v>106</v>
      </c>
      <c r="C156" s="228"/>
      <c r="D156" s="23">
        <f t="shared" ref="D156:AH156" si="35">D154-D155</f>
        <v>7217</v>
      </c>
      <c r="E156" s="35">
        <f t="shared" si="35"/>
        <v>7217</v>
      </c>
      <c r="F156" s="23">
        <f t="shared" si="35"/>
        <v>7217</v>
      </c>
      <c r="G156" s="17">
        <f t="shared" si="35"/>
        <v>7217</v>
      </c>
      <c r="H156" s="17">
        <f t="shared" si="35"/>
        <v>7217</v>
      </c>
      <c r="I156" s="17">
        <f t="shared" si="35"/>
        <v>7217</v>
      </c>
      <c r="J156" s="17">
        <f t="shared" si="35"/>
        <v>7217</v>
      </c>
      <c r="K156" s="17">
        <f t="shared" si="35"/>
        <v>6075</v>
      </c>
      <c r="L156" s="17">
        <f t="shared" si="35"/>
        <v>6086.42</v>
      </c>
      <c r="M156" s="35">
        <f t="shared" si="35"/>
        <v>6349.08</v>
      </c>
      <c r="N156" s="23">
        <f t="shared" si="35"/>
        <v>7217</v>
      </c>
      <c r="O156" s="17">
        <f t="shared" si="35"/>
        <v>7217</v>
      </c>
      <c r="P156" s="250">
        <f t="shared" si="35"/>
        <v>7217</v>
      </c>
      <c r="Q156" s="251">
        <f t="shared" si="35"/>
        <v>7217</v>
      </c>
      <c r="R156" s="23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7007.9041999999999</v>
      </c>
      <c r="AC156" s="17">
        <f t="shared" si="35"/>
        <v>7007.9041999999999</v>
      </c>
      <c r="AD156" s="17">
        <f t="shared" si="35"/>
        <v>6998.5441999999994</v>
      </c>
      <c r="AE156" s="17">
        <f t="shared" si="35"/>
        <v>6998.5441999999994</v>
      </c>
      <c r="AF156" s="17">
        <f t="shared" si="35"/>
        <v>6989.1841999999997</v>
      </c>
      <c r="AG156" s="17">
        <f t="shared" si="35"/>
        <v>6989.1841999999997</v>
      </c>
      <c r="AH156" s="31">
        <f t="shared" si="35"/>
        <v>6979.8241999999991</v>
      </c>
      <c r="AI156" s="28"/>
    </row>
    <row r="157" spans="1:35" s="1" customFormat="1" ht="15.95" customHeight="1" x14ac:dyDescent="0.2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246"/>
      <c r="Q157" s="247"/>
      <c r="R157" s="21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223">
        <f>SUM(D156:AH156)/31</f>
        <v>6991.7284967741925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246"/>
      <c r="Q158" s="247"/>
      <c r="R158" s="21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246"/>
      <c r="Q159" s="247"/>
      <c r="R159" s="21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36">E15+E25+E36+E55+E75+E87+E98+E110+E143+E156</f>
        <v>85088.989999999991</v>
      </c>
      <c r="F160" s="179">
        <f t="shared" si="36"/>
        <v>84124.83</v>
      </c>
      <c r="G160" s="43">
        <f t="shared" si="36"/>
        <v>84354.700000000012</v>
      </c>
      <c r="H160" s="43">
        <f t="shared" si="36"/>
        <v>84183.1</v>
      </c>
      <c r="I160" s="43">
        <f t="shared" si="36"/>
        <v>84185.33</v>
      </c>
      <c r="J160" s="43">
        <f t="shared" si="36"/>
        <v>83865.58</v>
      </c>
      <c r="K160" s="43">
        <f t="shared" si="36"/>
        <v>82857.56</v>
      </c>
      <c r="L160" s="43">
        <f t="shared" si="36"/>
        <v>83199.64</v>
      </c>
      <c r="M160" s="180">
        <f t="shared" si="36"/>
        <v>82828.590000000011</v>
      </c>
      <c r="N160" s="179">
        <f t="shared" si="36"/>
        <v>83629.13</v>
      </c>
      <c r="O160" s="43">
        <f t="shared" si="36"/>
        <v>83279.100000000006</v>
      </c>
      <c r="P160" s="254">
        <f t="shared" si="36"/>
        <v>83279.13</v>
      </c>
      <c r="Q160" s="255">
        <f t="shared" si="36"/>
        <v>82496.490000000005</v>
      </c>
      <c r="R160" s="179">
        <f t="shared" si="36"/>
        <v>80758.220207999999</v>
      </c>
      <c r="S160" s="43">
        <f t="shared" si="36"/>
        <v>81373.220207999999</v>
      </c>
      <c r="T160" s="43">
        <f t="shared" si="36"/>
        <v>82077.839607999995</v>
      </c>
      <c r="U160" s="43">
        <f t="shared" si="36"/>
        <v>82804.469507999995</v>
      </c>
      <c r="V160" s="43">
        <f t="shared" si="36"/>
        <v>82994.541507999995</v>
      </c>
      <c r="W160" s="43">
        <f t="shared" si="36"/>
        <v>83017.403907999993</v>
      </c>
      <c r="X160" s="43">
        <f t="shared" si="36"/>
        <v>83008.473908</v>
      </c>
      <c r="Y160" s="43">
        <f t="shared" si="36"/>
        <v>82985.84390800001</v>
      </c>
      <c r="Z160" s="43">
        <f t="shared" si="36"/>
        <v>82965.913908000002</v>
      </c>
      <c r="AA160" s="43">
        <f t="shared" si="36"/>
        <v>82943.283907999998</v>
      </c>
      <c r="AB160" s="43">
        <f t="shared" si="36"/>
        <v>82979.524308000007</v>
      </c>
      <c r="AC160" s="43">
        <f t="shared" si="36"/>
        <v>82945.894308000017</v>
      </c>
      <c r="AD160" s="43">
        <f t="shared" si="36"/>
        <v>82904.244308000008</v>
      </c>
      <c r="AE160" s="43">
        <f t="shared" si="36"/>
        <v>82870.614308000004</v>
      </c>
      <c r="AF160" s="43">
        <f t="shared" si="36"/>
        <v>82828.96430800001</v>
      </c>
      <c r="AG160" s="43">
        <f t="shared" si="36"/>
        <v>82795.334308000005</v>
      </c>
      <c r="AH160" s="44">
        <f t="shared" si="36"/>
        <v>82753.684308000011</v>
      </c>
    </row>
    <row r="161" spans="1:35" s="1" customFormat="1" ht="15.95" customHeight="1" x14ac:dyDescent="0.2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246"/>
      <c r="Q161" s="247"/>
      <c r="R161" s="21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223">
        <f>SUM(D160:AH160)/31</f>
        <v>83150.157120516131</v>
      </c>
      <c r="D162" s="26">
        <f t="shared" ref="D162:AH162" si="37">(D13+D23+D34+D53+D73+D85+D96+D141+D154)/87012</f>
        <v>0.92330057923045106</v>
      </c>
      <c r="E162" s="36">
        <f t="shared" si="37"/>
        <v>0.92116018480209616</v>
      </c>
      <c r="F162" s="26">
        <f t="shared" si="37"/>
        <v>0.91007941433365513</v>
      </c>
      <c r="G162" s="25">
        <f t="shared" si="37"/>
        <v>0.91272123385280202</v>
      </c>
      <c r="H162" s="25">
        <f t="shared" si="37"/>
        <v>0.91074909207925347</v>
      </c>
      <c r="I162" s="25">
        <f t="shared" si="37"/>
        <v>0.91077472072817545</v>
      </c>
      <c r="J162" s="25">
        <f t="shared" si="37"/>
        <v>0.90709994023812812</v>
      </c>
      <c r="K162" s="25">
        <f t="shared" si="37"/>
        <v>0.8959633154047717</v>
      </c>
      <c r="L162" s="25">
        <f t="shared" si="37"/>
        <v>0.89944651312462653</v>
      </c>
      <c r="M162" s="36">
        <f t="shared" si="37"/>
        <v>0.8951821587826968</v>
      </c>
      <c r="N162" s="26">
        <f t="shared" si="37"/>
        <v>0.90438249896565992</v>
      </c>
      <c r="O162" s="25">
        <f t="shared" si="37"/>
        <v>0.90035972049832214</v>
      </c>
      <c r="P162" s="256">
        <f t="shared" si="37"/>
        <v>0.90036006527835244</v>
      </c>
      <c r="Q162" s="257">
        <f t="shared" si="37"/>
        <v>0.89136544384682581</v>
      </c>
      <c r="R162" s="26">
        <f t="shared" si="37"/>
        <v>0.89975796441870093</v>
      </c>
      <c r="S162" s="25">
        <f t="shared" si="37"/>
        <v>0.90682595504068397</v>
      </c>
      <c r="T162" s="25">
        <f t="shared" si="37"/>
        <v>0.91507045005286625</v>
      </c>
      <c r="U162" s="25">
        <f t="shared" si="37"/>
        <v>0.92322989932423094</v>
      </c>
      <c r="V162" s="25">
        <f t="shared" si="37"/>
        <v>0.92556141681607129</v>
      </c>
      <c r="W162" s="25">
        <f t="shared" si="37"/>
        <v>0.92608168988185535</v>
      </c>
      <c r="X162" s="25">
        <f t="shared" si="37"/>
        <v>0.92597906035949062</v>
      </c>
      <c r="Y162" s="25">
        <f t="shared" si="37"/>
        <v>0.92571898128993702</v>
      </c>
      <c r="Z162" s="25">
        <f t="shared" si="37"/>
        <v>0.92548993242311417</v>
      </c>
      <c r="AA162" s="25">
        <f t="shared" si="37"/>
        <v>0.92522985335356045</v>
      </c>
      <c r="AB162" s="25">
        <f t="shared" si="37"/>
        <v>0.92475118374477083</v>
      </c>
      <c r="AC162" s="25">
        <f t="shared" si="37"/>
        <v>0.92436468533075888</v>
      </c>
      <c r="AD162" s="25">
        <f t="shared" si="37"/>
        <v>0.92388601572196938</v>
      </c>
      <c r="AE162" s="25">
        <f t="shared" si="37"/>
        <v>0.92349951730795743</v>
      </c>
      <c r="AF162" s="25">
        <f t="shared" si="37"/>
        <v>0.92302084769916792</v>
      </c>
      <c r="AG162" s="25">
        <f t="shared" si="37"/>
        <v>0.92263434928515597</v>
      </c>
      <c r="AH162" s="32">
        <f t="shared" si="37"/>
        <v>0.92215567967636647</v>
      </c>
      <c r="AI162" s="24"/>
    </row>
    <row r="163" spans="1:35" s="1" customFormat="1" ht="15.95" customHeight="1" thickBot="1" x14ac:dyDescent="0.25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246"/>
      <c r="Q163" s="247"/>
      <c r="R163" s="21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258"/>
      <c r="Q164" s="259"/>
      <c r="R164" s="145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246"/>
      <c r="Q165" s="247"/>
      <c r="R165" s="21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260">
        <v>1</v>
      </c>
      <c r="Q166" s="263">
        <v>1</v>
      </c>
      <c r="R166" s="64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260">
        <v>1</v>
      </c>
      <c r="Q167" s="263">
        <v>1</v>
      </c>
      <c r="R167" s="64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260">
        <v>1</v>
      </c>
      <c r="Q168" s="263">
        <v>1</v>
      </c>
      <c r="R168" s="64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54">
        <f t="shared" si="3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267">
        <v>0.99</v>
      </c>
      <c r="Q169" s="266">
        <v>0.99</v>
      </c>
      <c r="R169" s="178">
        <v>0.99</v>
      </c>
      <c r="S169" s="60">
        <v>0.99</v>
      </c>
      <c r="T169" s="60">
        <v>0.99</v>
      </c>
      <c r="U169" s="60">
        <v>0.99</v>
      </c>
      <c r="V169" s="60">
        <v>0.99</v>
      </c>
      <c r="W169" s="60">
        <v>0.99</v>
      </c>
      <c r="X169" s="60">
        <v>0.99</v>
      </c>
      <c r="Y169" s="60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25">
      <c r="A170" s="54">
        <f t="shared" si="3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272">
        <v>0.99</v>
      </c>
      <c r="Q170" s="273">
        <v>0.99</v>
      </c>
      <c r="R170" s="217">
        <v>0.99</v>
      </c>
      <c r="S170" s="186">
        <v>0.99</v>
      </c>
      <c r="T170" s="186">
        <v>0.99</v>
      </c>
      <c r="U170" s="186">
        <v>0.99</v>
      </c>
      <c r="V170" s="186">
        <v>0.99</v>
      </c>
      <c r="W170" s="186">
        <v>0.99</v>
      </c>
      <c r="X170" s="186">
        <v>0.99</v>
      </c>
      <c r="Y170" s="186">
        <v>0.99</v>
      </c>
      <c r="Z170" s="186">
        <v>0.99</v>
      </c>
      <c r="AA170" s="186">
        <v>0.99</v>
      </c>
      <c r="AB170" s="186">
        <v>0.99</v>
      </c>
      <c r="AC170" s="186">
        <v>0.99</v>
      </c>
      <c r="AD170" s="186">
        <v>0.99</v>
      </c>
      <c r="AE170" s="186">
        <v>0.99</v>
      </c>
      <c r="AF170" s="186">
        <v>0.99</v>
      </c>
      <c r="AG170" s="186">
        <v>0.99</v>
      </c>
      <c r="AH170" s="62">
        <v>0.99</v>
      </c>
    </row>
    <row r="171" spans="1:35" x14ac:dyDescent="0.25">
      <c r="A171" s="54">
        <f t="shared" si="3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272">
        <v>0.97</v>
      </c>
      <c r="Q171" s="273">
        <v>0.97</v>
      </c>
      <c r="R171" s="217">
        <v>0.99</v>
      </c>
      <c r="S171" s="186">
        <v>0.99</v>
      </c>
      <c r="T171" s="186">
        <v>0.99</v>
      </c>
      <c r="U171" s="186">
        <v>0.99</v>
      </c>
      <c r="V171" s="186">
        <v>0.99</v>
      </c>
      <c r="W171" s="186">
        <v>0.99</v>
      </c>
      <c r="X171" s="186">
        <v>0.99</v>
      </c>
      <c r="Y171" s="186">
        <v>0.99</v>
      </c>
      <c r="Z171" s="186">
        <v>0.99</v>
      </c>
      <c r="AA171" s="186">
        <v>0.99</v>
      </c>
      <c r="AB171" s="186">
        <v>0.99</v>
      </c>
      <c r="AC171" s="186">
        <v>0.99</v>
      </c>
      <c r="AD171" s="186">
        <v>0.99</v>
      </c>
      <c r="AE171" s="186">
        <v>0.99</v>
      </c>
      <c r="AF171" s="186">
        <v>0.99</v>
      </c>
      <c r="AG171" s="186">
        <v>0.99</v>
      </c>
      <c r="AH171" s="62">
        <v>0.99</v>
      </c>
    </row>
    <row r="172" spans="1:35" x14ac:dyDescent="0.25">
      <c r="A172" s="71">
        <f t="shared" si="3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260">
        <v>1</v>
      </c>
      <c r="Q172" s="263">
        <v>1</v>
      </c>
      <c r="R172" s="240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261">
        <v>1</v>
      </c>
      <c r="Q173" s="265">
        <v>1</v>
      </c>
      <c r="R173" s="69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226"/>
      <c r="D174" s="22">
        <f t="shared" ref="D174:AH174" si="39">(D166*$C166)+(D167*$C167)+(D168*$C168)+(D169*$C169)+(D170*$C170)+(D171*$C171)+(D172*$C172)+(D173*$C173)</f>
        <v>7968.2999999999993</v>
      </c>
      <c r="E174" s="34">
        <f t="shared" si="39"/>
        <v>8156.49</v>
      </c>
      <c r="F174" s="22">
        <f t="shared" si="39"/>
        <v>9075.2999999999993</v>
      </c>
      <c r="G174" s="12">
        <f t="shared" si="39"/>
        <v>9075.2999999999993</v>
      </c>
      <c r="H174" s="12">
        <f t="shared" si="39"/>
        <v>9087.73</v>
      </c>
      <c r="I174" s="12">
        <f t="shared" si="39"/>
        <v>9087.73</v>
      </c>
      <c r="J174" s="12">
        <f t="shared" si="39"/>
        <v>9087.73</v>
      </c>
      <c r="K174" s="12">
        <f t="shared" si="39"/>
        <v>9066.23</v>
      </c>
      <c r="L174" s="12">
        <f t="shared" si="39"/>
        <v>9066.23</v>
      </c>
      <c r="M174" s="34">
        <f t="shared" si="39"/>
        <v>9066.23</v>
      </c>
      <c r="N174" s="22">
        <f t="shared" si="39"/>
        <v>9091.17</v>
      </c>
      <c r="O174" s="12">
        <f t="shared" si="39"/>
        <v>9112.6699999999983</v>
      </c>
      <c r="P174" s="248">
        <f t="shared" si="39"/>
        <v>9087.73</v>
      </c>
      <c r="Q174" s="249">
        <f t="shared" si="39"/>
        <v>9087.73</v>
      </c>
      <c r="R174" s="22">
        <f t="shared" si="39"/>
        <v>9112.6699999999983</v>
      </c>
      <c r="S174" s="12">
        <f t="shared" si="39"/>
        <v>9112.6699999999983</v>
      </c>
      <c r="T174" s="12">
        <f t="shared" si="39"/>
        <v>9112.6699999999983</v>
      </c>
      <c r="U174" s="12">
        <f t="shared" si="39"/>
        <v>9112.6699999999983</v>
      </c>
      <c r="V174" s="12">
        <f t="shared" si="39"/>
        <v>9112.6699999999983</v>
      </c>
      <c r="W174" s="12">
        <f t="shared" si="39"/>
        <v>9112.6699999999983</v>
      </c>
      <c r="X174" s="12">
        <f t="shared" si="39"/>
        <v>9112.6699999999983</v>
      </c>
      <c r="Y174" s="12">
        <f t="shared" si="39"/>
        <v>9112.6699999999983</v>
      </c>
      <c r="Z174" s="12">
        <f t="shared" si="39"/>
        <v>9112.6699999999983</v>
      </c>
      <c r="AA174" s="12">
        <f t="shared" si="39"/>
        <v>9112.6699999999983</v>
      </c>
      <c r="AB174" s="12">
        <f t="shared" si="39"/>
        <v>9112.6699999999983</v>
      </c>
      <c r="AC174" s="12">
        <f t="shared" si="39"/>
        <v>9112.6699999999983</v>
      </c>
      <c r="AD174" s="12">
        <f t="shared" si="39"/>
        <v>9112.6699999999983</v>
      </c>
      <c r="AE174" s="12">
        <f t="shared" si="39"/>
        <v>9112.6699999999983</v>
      </c>
      <c r="AF174" s="12">
        <f t="shared" si="39"/>
        <v>9112.6699999999983</v>
      </c>
      <c r="AG174" s="34">
        <f t="shared" si="39"/>
        <v>9112.6699999999983</v>
      </c>
      <c r="AH174" s="38">
        <f t="shared" si="39"/>
        <v>9112.6699999999983</v>
      </c>
    </row>
    <row r="175" spans="1:35" x14ac:dyDescent="0.25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248"/>
      <c r="Q175" s="249"/>
      <c r="R175" s="37">
        <f t="shared" ref="R175:AH175" si="40">(IF(R166&lt;100%,0,R166*$C166)+IF(R167&lt;100%,0,R167*$C167)+IF(R168&lt;100%,0,R168*$C168)+IF(R169&lt;100%,0,R169*$C169)+IF(R170&lt;100%,0,R170*$C170)+IF(R171&lt;100%,0,R171*$C171)+IF(R172&lt;100%,0,R172*$C172)+IF(R173&lt;100%,0,R173*$C173))*$C175</f>
        <v>392.73249999999996</v>
      </c>
      <c r="S175" s="34">
        <f t="shared" si="40"/>
        <v>392.73249999999996</v>
      </c>
      <c r="T175" s="34">
        <f t="shared" si="40"/>
        <v>392.73249999999996</v>
      </c>
      <c r="U175" s="34">
        <f t="shared" si="40"/>
        <v>392.73249999999996</v>
      </c>
      <c r="V175" s="34">
        <f t="shared" si="40"/>
        <v>392.73249999999996</v>
      </c>
      <c r="W175" s="34">
        <f t="shared" si="40"/>
        <v>392.73249999999996</v>
      </c>
      <c r="X175" s="34">
        <f t="shared" si="40"/>
        <v>392.73249999999996</v>
      </c>
      <c r="Y175" s="34">
        <f t="shared" si="40"/>
        <v>392.73249999999996</v>
      </c>
      <c r="Z175" s="34">
        <f t="shared" si="40"/>
        <v>392.73249999999996</v>
      </c>
      <c r="AA175" s="34">
        <f t="shared" si="40"/>
        <v>392.73249999999996</v>
      </c>
      <c r="AB175" s="34">
        <f t="shared" si="40"/>
        <v>392.73249999999996</v>
      </c>
      <c r="AC175" s="34">
        <f t="shared" si="40"/>
        <v>392.73249999999996</v>
      </c>
      <c r="AD175" s="34">
        <f t="shared" si="40"/>
        <v>392.73249999999996</v>
      </c>
      <c r="AE175" s="34">
        <f t="shared" si="40"/>
        <v>392.73249999999996</v>
      </c>
      <c r="AF175" s="34">
        <f t="shared" si="40"/>
        <v>392.73249999999996</v>
      </c>
      <c r="AG175" s="34">
        <f t="shared" si="40"/>
        <v>392.73249999999996</v>
      </c>
      <c r="AH175" s="38">
        <f t="shared" si="40"/>
        <v>392.73249999999996</v>
      </c>
    </row>
    <row r="176" spans="1:35" x14ac:dyDescent="0.25">
      <c r="A176" s="15"/>
      <c r="B176" s="14" t="s">
        <v>106</v>
      </c>
      <c r="C176" s="228"/>
      <c r="D176" s="23">
        <f t="shared" ref="D176:AH176" si="41">D174-D175</f>
        <v>7968.2999999999993</v>
      </c>
      <c r="E176" s="35">
        <f t="shared" si="41"/>
        <v>8156.49</v>
      </c>
      <c r="F176" s="23">
        <f t="shared" si="41"/>
        <v>9075.2999999999993</v>
      </c>
      <c r="G176" s="17">
        <f t="shared" si="41"/>
        <v>9075.2999999999993</v>
      </c>
      <c r="H176" s="17">
        <f t="shared" si="41"/>
        <v>9087.73</v>
      </c>
      <c r="I176" s="17">
        <f t="shared" si="41"/>
        <v>9087.73</v>
      </c>
      <c r="J176" s="17">
        <f t="shared" si="41"/>
        <v>9087.73</v>
      </c>
      <c r="K176" s="17">
        <f t="shared" si="41"/>
        <v>9066.23</v>
      </c>
      <c r="L176" s="17">
        <f t="shared" si="41"/>
        <v>9066.23</v>
      </c>
      <c r="M176" s="35">
        <f t="shared" si="41"/>
        <v>9066.23</v>
      </c>
      <c r="N176" s="23">
        <f t="shared" si="41"/>
        <v>9091.17</v>
      </c>
      <c r="O176" s="17">
        <f t="shared" si="41"/>
        <v>9112.6699999999983</v>
      </c>
      <c r="P176" s="250">
        <f t="shared" si="41"/>
        <v>9087.73</v>
      </c>
      <c r="Q176" s="251">
        <f t="shared" si="41"/>
        <v>9087.73</v>
      </c>
      <c r="R176" s="23">
        <f t="shared" si="41"/>
        <v>8719.9374999999982</v>
      </c>
      <c r="S176" s="17">
        <f t="shared" si="41"/>
        <v>8719.9374999999982</v>
      </c>
      <c r="T176" s="17">
        <f t="shared" si="41"/>
        <v>8719.9374999999982</v>
      </c>
      <c r="U176" s="17">
        <f t="shared" si="41"/>
        <v>8719.9374999999982</v>
      </c>
      <c r="V176" s="17">
        <f t="shared" si="41"/>
        <v>8719.9374999999982</v>
      </c>
      <c r="W176" s="17">
        <f t="shared" si="41"/>
        <v>8719.9374999999982</v>
      </c>
      <c r="X176" s="17">
        <f t="shared" si="41"/>
        <v>8719.9374999999982</v>
      </c>
      <c r="Y176" s="17">
        <f t="shared" si="41"/>
        <v>8719.9374999999982</v>
      </c>
      <c r="Z176" s="17">
        <f t="shared" si="41"/>
        <v>8719.9374999999982</v>
      </c>
      <c r="AA176" s="17">
        <f t="shared" si="41"/>
        <v>8719.9374999999982</v>
      </c>
      <c r="AB176" s="17">
        <f t="shared" si="41"/>
        <v>8719.9374999999982</v>
      </c>
      <c r="AC176" s="17">
        <f t="shared" si="41"/>
        <v>8719.9374999999982</v>
      </c>
      <c r="AD176" s="17">
        <f t="shared" si="41"/>
        <v>8719.9374999999982</v>
      </c>
      <c r="AE176" s="17">
        <f t="shared" si="41"/>
        <v>8719.9374999999982</v>
      </c>
      <c r="AF176" s="17">
        <f t="shared" si="41"/>
        <v>8719.9374999999982</v>
      </c>
      <c r="AG176" s="35">
        <f t="shared" si="41"/>
        <v>8719.9374999999982</v>
      </c>
      <c r="AH176" s="150">
        <f t="shared" si="41"/>
        <v>8719.9374999999982</v>
      </c>
    </row>
    <row r="177" spans="1:34" x14ac:dyDescent="0.25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246"/>
      <c r="Q177" s="247"/>
      <c r="R177" s="21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8817.9195967741925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246"/>
      <c r="Q178" s="247"/>
      <c r="R178" s="21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54">
        <f>+A31+1</f>
        <v>4</v>
      </c>
      <c r="B32" s="55" t="s">
        <v>21</v>
      </c>
      <c r="C32" s="54">
        <v>693</v>
      </c>
      <c r="D32" s="112">
        <v>0.96</v>
      </c>
      <c r="E32" s="60">
        <v>0.95</v>
      </c>
      <c r="F32" s="60">
        <v>0.95</v>
      </c>
      <c r="G32" s="60">
        <v>0.94</v>
      </c>
      <c r="H32" s="60">
        <v>0.94</v>
      </c>
      <c r="I32" s="60">
        <v>0.93</v>
      </c>
      <c r="J32" s="60">
        <v>0.93</v>
      </c>
      <c r="K32" s="60">
        <v>0.92</v>
      </c>
      <c r="L32" s="60">
        <v>0.92</v>
      </c>
      <c r="M32" s="60">
        <v>0.91</v>
      </c>
      <c r="N32" s="60">
        <v>0.91</v>
      </c>
      <c r="O32" s="60">
        <v>0.9</v>
      </c>
      <c r="P32" s="60">
        <v>0.9</v>
      </c>
      <c r="Q32" s="60">
        <v>0.89</v>
      </c>
      <c r="R32" s="60">
        <v>0.88</v>
      </c>
      <c r="S32" s="60">
        <v>0.87</v>
      </c>
      <c r="T32" s="60">
        <v>0.86</v>
      </c>
      <c r="U32" s="60">
        <v>0.85</v>
      </c>
      <c r="V32" s="60">
        <v>0.84</v>
      </c>
      <c r="W32" s="60">
        <v>0.83</v>
      </c>
      <c r="X32" s="60">
        <v>0.82</v>
      </c>
      <c r="Y32" s="60">
        <v>0.81</v>
      </c>
      <c r="Z32" s="60">
        <v>0.8</v>
      </c>
      <c r="AA32" s="60">
        <v>0.79</v>
      </c>
      <c r="AB32" s="60">
        <v>0.78</v>
      </c>
      <c r="AC32" s="60">
        <v>0.77</v>
      </c>
      <c r="AD32" s="60">
        <v>0.76</v>
      </c>
      <c r="AE32" s="60">
        <v>0.74</v>
      </c>
      <c r="AF32" s="115">
        <v>0</v>
      </c>
      <c r="AG32" s="116">
        <v>0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3828.2799999999997</v>
      </c>
      <c r="E34" s="12">
        <f t="shared" si="8"/>
        <v>3813.1</v>
      </c>
      <c r="F34" s="12">
        <f t="shared" si="8"/>
        <v>3813.1</v>
      </c>
      <c r="G34" s="12">
        <f t="shared" si="8"/>
        <v>3797.92</v>
      </c>
      <c r="H34" s="12">
        <f t="shared" si="8"/>
        <v>3797.92</v>
      </c>
      <c r="I34" s="12">
        <f t="shared" si="8"/>
        <v>3782.74</v>
      </c>
      <c r="J34" s="12">
        <f t="shared" si="8"/>
        <v>3782.74</v>
      </c>
      <c r="K34" s="12">
        <f t="shared" si="8"/>
        <v>3767.56</v>
      </c>
      <c r="L34" s="12">
        <f t="shared" si="8"/>
        <v>3767.56</v>
      </c>
      <c r="M34" s="12">
        <f t="shared" si="8"/>
        <v>3752.38</v>
      </c>
      <c r="N34" s="12">
        <f t="shared" si="8"/>
        <v>3752.38</v>
      </c>
      <c r="O34" s="12">
        <f t="shared" si="8"/>
        <v>3737.2</v>
      </c>
      <c r="P34" s="12">
        <f t="shared" si="8"/>
        <v>3737.2</v>
      </c>
      <c r="Q34" s="12">
        <f t="shared" si="8"/>
        <v>3722.02</v>
      </c>
      <c r="R34" s="12">
        <f t="shared" si="8"/>
        <v>3715.09</v>
      </c>
      <c r="S34" s="12">
        <f t="shared" si="8"/>
        <v>3699.91</v>
      </c>
      <c r="T34" s="12">
        <f t="shared" si="8"/>
        <v>3692.98</v>
      </c>
      <c r="U34" s="12">
        <f t="shared" si="8"/>
        <v>3677.8</v>
      </c>
      <c r="V34" s="12">
        <f t="shared" si="8"/>
        <v>3670.87</v>
      </c>
      <c r="W34" s="12">
        <f t="shared" si="8"/>
        <v>3655.69</v>
      </c>
      <c r="X34" s="12">
        <f t="shared" si="8"/>
        <v>3648.76</v>
      </c>
      <c r="Y34" s="12">
        <f t="shared" si="8"/>
        <v>3633.58</v>
      </c>
      <c r="Z34" s="12">
        <f t="shared" si="8"/>
        <v>3618.4</v>
      </c>
      <c r="AA34" s="12">
        <f t="shared" si="8"/>
        <v>3603.2200000000003</v>
      </c>
      <c r="AB34" s="12">
        <f t="shared" si="8"/>
        <v>3588.04</v>
      </c>
      <c r="AC34" s="12">
        <f t="shared" si="8"/>
        <v>3572.86</v>
      </c>
      <c r="AD34" s="12">
        <f t="shared" si="8"/>
        <v>3557.68</v>
      </c>
      <c r="AE34" s="12">
        <f t="shared" si="8"/>
        <v>3519.07</v>
      </c>
      <c r="AF34" s="12">
        <f t="shared" si="8"/>
        <v>2371</v>
      </c>
      <c r="AG34" s="30">
        <f t="shared" si="8"/>
        <v>2371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3787.7358999999997</v>
      </c>
      <c r="E36" s="17">
        <f t="shared" si="10"/>
        <v>3772.5558999999998</v>
      </c>
      <c r="F36" s="17">
        <f t="shared" si="10"/>
        <v>3772.5558999999998</v>
      </c>
      <c r="G36" s="17">
        <f t="shared" si="10"/>
        <v>3757.3759</v>
      </c>
      <c r="H36" s="17">
        <f t="shared" si="10"/>
        <v>3757.3759</v>
      </c>
      <c r="I36" s="17">
        <f t="shared" si="10"/>
        <v>3742.1958999999997</v>
      </c>
      <c r="J36" s="17">
        <f t="shared" si="10"/>
        <v>3742.1958999999997</v>
      </c>
      <c r="K36" s="17">
        <f t="shared" si="10"/>
        <v>3727.0158999999999</v>
      </c>
      <c r="L36" s="17">
        <f t="shared" si="10"/>
        <v>3727.0158999999999</v>
      </c>
      <c r="M36" s="17">
        <f t="shared" si="10"/>
        <v>3711.8359</v>
      </c>
      <c r="N36" s="17">
        <f t="shared" si="10"/>
        <v>3711.8359</v>
      </c>
      <c r="O36" s="17">
        <f t="shared" si="10"/>
        <v>3696.6558999999997</v>
      </c>
      <c r="P36" s="17">
        <f t="shared" si="10"/>
        <v>3696.6558999999997</v>
      </c>
      <c r="Q36" s="17">
        <f t="shared" si="10"/>
        <v>3681.4758999999999</v>
      </c>
      <c r="R36" s="17">
        <f t="shared" si="10"/>
        <v>3674.5459000000001</v>
      </c>
      <c r="S36" s="17">
        <f t="shared" si="10"/>
        <v>3659.3658999999998</v>
      </c>
      <c r="T36" s="17">
        <f t="shared" si="10"/>
        <v>3652.4358999999999</v>
      </c>
      <c r="U36" s="17">
        <f t="shared" si="10"/>
        <v>3637.2559000000001</v>
      </c>
      <c r="V36" s="17">
        <f t="shared" si="10"/>
        <v>3630.3258999999998</v>
      </c>
      <c r="W36" s="17">
        <f t="shared" si="10"/>
        <v>3615.1459</v>
      </c>
      <c r="X36" s="17">
        <f t="shared" si="10"/>
        <v>3608.2159000000001</v>
      </c>
      <c r="Y36" s="17">
        <f t="shared" si="10"/>
        <v>3593.0358999999999</v>
      </c>
      <c r="Z36" s="17">
        <f t="shared" si="10"/>
        <v>3577.8559</v>
      </c>
      <c r="AA36" s="17">
        <f t="shared" si="10"/>
        <v>3562.6759000000002</v>
      </c>
      <c r="AB36" s="17">
        <f t="shared" si="10"/>
        <v>3547.4958999999999</v>
      </c>
      <c r="AC36" s="17">
        <f t="shared" si="10"/>
        <v>3532.3159000000001</v>
      </c>
      <c r="AD36" s="17">
        <f t="shared" si="10"/>
        <v>3517.1358999999998</v>
      </c>
      <c r="AE36" s="17">
        <f t="shared" si="10"/>
        <v>3478.5259000000001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3574.3908999999985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54">
        <f t="shared" si="11"/>
        <v>8</v>
      </c>
      <c r="B47" s="55" t="s">
        <v>31</v>
      </c>
      <c r="C47" s="54">
        <v>1100</v>
      </c>
      <c r="D47" s="112">
        <v>0.75</v>
      </c>
      <c r="E47" s="60">
        <v>0.75</v>
      </c>
      <c r="F47" s="60">
        <v>0.74</v>
      </c>
      <c r="G47" s="60">
        <v>0.74</v>
      </c>
      <c r="H47" s="60">
        <v>0.73</v>
      </c>
      <c r="I47" s="60">
        <v>0.73</v>
      </c>
      <c r="J47" s="60">
        <v>0.72</v>
      </c>
      <c r="K47" s="60">
        <v>0.72</v>
      </c>
      <c r="L47" s="60">
        <v>0.71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12561</v>
      </c>
      <c r="E53" s="12">
        <f t="shared" si="12"/>
        <v>12550.69</v>
      </c>
      <c r="F53" s="12">
        <f t="shared" si="12"/>
        <v>12539.69</v>
      </c>
      <c r="G53" s="12">
        <f t="shared" si="12"/>
        <v>12529.380000000001</v>
      </c>
      <c r="H53" s="12">
        <f t="shared" si="12"/>
        <v>12518.380000000001</v>
      </c>
      <c r="I53" s="12">
        <f t="shared" si="12"/>
        <v>12508.07</v>
      </c>
      <c r="J53" s="12">
        <f t="shared" si="12"/>
        <v>12497.07</v>
      </c>
      <c r="K53" s="12">
        <f t="shared" si="12"/>
        <v>12486.76</v>
      </c>
      <c r="L53" s="12">
        <f t="shared" si="12"/>
        <v>12475.76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11987.1096</v>
      </c>
      <c r="E55" s="17">
        <f t="shared" si="14"/>
        <v>12027.2155</v>
      </c>
      <c r="F55" s="17">
        <f t="shared" si="14"/>
        <v>12016.2155</v>
      </c>
      <c r="G55" s="17">
        <f t="shared" si="14"/>
        <v>12005.905500000001</v>
      </c>
      <c r="H55" s="17">
        <f t="shared" si="14"/>
        <v>11994.905500000001</v>
      </c>
      <c r="I55" s="17">
        <f t="shared" si="14"/>
        <v>11984.595499999999</v>
      </c>
      <c r="J55" s="17">
        <f t="shared" si="14"/>
        <v>11973.595499999999</v>
      </c>
      <c r="K55" s="17">
        <f t="shared" si="14"/>
        <v>11963.2855</v>
      </c>
      <c r="L55" s="17">
        <f t="shared" si="14"/>
        <v>11952.2855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11469.846636666671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54">
        <v>1</v>
      </c>
      <c r="B59" s="55" t="s">
        <v>36</v>
      </c>
      <c r="C59" s="54">
        <v>1134</v>
      </c>
      <c r="D59" s="112">
        <v>0.89</v>
      </c>
      <c r="E59" s="60">
        <v>0.89</v>
      </c>
      <c r="F59" s="60">
        <v>0.88</v>
      </c>
      <c r="G59" s="60">
        <v>0.88</v>
      </c>
      <c r="H59" s="60">
        <v>0.87</v>
      </c>
      <c r="I59" s="60">
        <v>0.87</v>
      </c>
      <c r="J59" s="60">
        <v>0.86</v>
      </c>
      <c r="K59" s="60">
        <v>0.86</v>
      </c>
      <c r="L59" s="60">
        <v>0.85</v>
      </c>
      <c r="M59" s="60">
        <v>0.85</v>
      </c>
      <c r="N59" s="60">
        <v>0.84</v>
      </c>
      <c r="O59" s="60">
        <v>0.84</v>
      </c>
      <c r="P59" s="60">
        <v>0.83</v>
      </c>
      <c r="Q59" s="60">
        <v>0.83</v>
      </c>
      <c r="R59" s="60">
        <v>0.82</v>
      </c>
      <c r="S59" s="60">
        <v>0.82</v>
      </c>
      <c r="T59" s="60">
        <v>0.81</v>
      </c>
      <c r="U59" s="60">
        <v>0.8</v>
      </c>
      <c r="V59" s="60">
        <v>0.79</v>
      </c>
      <c r="W59" s="60">
        <v>0.78</v>
      </c>
      <c r="X59" s="60">
        <v>0.76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12023.8</v>
      </c>
      <c r="E73" s="12">
        <f t="shared" si="16"/>
        <v>12023.8</v>
      </c>
      <c r="F73" s="12">
        <f t="shared" si="16"/>
        <v>12012.46</v>
      </c>
      <c r="G73" s="12">
        <f t="shared" si="16"/>
        <v>12012.46</v>
      </c>
      <c r="H73" s="12">
        <f t="shared" si="16"/>
        <v>12001.119999999999</v>
      </c>
      <c r="I73" s="12">
        <f t="shared" si="16"/>
        <v>12001.119999999999</v>
      </c>
      <c r="J73" s="12">
        <f t="shared" si="16"/>
        <v>11989.78</v>
      </c>
      <c r="K73" s="12">
        <f t="shared" si="16"/>
        <v>11989.78</v>
      </c>
      <c r="L73" s="12">
        <f t="shared" si="16"/>
        <v>11978.44</v>
      </c>
      <c r="M73" s="12">
        <f t="shared" si="16"/>
        <v>11978.44</v>
      </c>
      <c r="N73" s="12">
        <f t="shared" si="16"/>
        <v>11967.1</v>
      </c>
      <c r="O73" s="12">
        <f t="shared" si="16"/>
        <v>11967.1</v>
      </c>
      <c r="P73" s="12">
        <f t="shared" si="16"/>
        <v>11955.76</v>
      </c>
      <c r="Q73" s="12">
        <f t="shared" si="16"/>
        <v>11955.76</v>
      </c>
      <c r="R73" s="12">
        <f t="shared" si="16"/>
        <v>11936.48</v>
      </c>
      <c r="S73" s="12">
        <f t="shared" si="16"/>
        <v>11936.48</v>
      </c>
      <c r="T73" s="12">
        <f t="shared" si="16"/>
        <v>11925.14</v>
      </c>
      <c r="U73" s="12">
        <f t="shared" si="16"/>
        <v>11905.86</v>
      </c>
      <c r="V73" s="12">
        <f t="shared" si="16"/>
        <v>11894.52</v>
      </c>
      <c r="W73" s="12">
        <f t="shared" si="16"/>
        <v>11875.240000000002</v>
      </c>
      <c r="X73" s="12">
        <f t="shared" si="16"/>
        <v>11852.560000000001</v>
      </c>
      <c r="Y73" s="12">
        <f t="shared" si="16"/>
        <v>10982.779999999999</v>
      </c>
      <c r="Z73" s="12">
        <f t="shared" si="16"/>
        <v>10982.779999999999</v>
      </c>
      <c r="AA73" s="12">
        <f t="shared" si="16"/>
        <v>10974.84</v>
      </c>
      <c r="AB73" s="12">
        <f t="shared" si="16"/>
        <v>10974.84</v>
      </c>
      <c r="AC73" s="12">
        <f t="shared" si="16"/>
        <v>10966.9</v>
      </c>
      <c r="AD73" s="12">
        <f t="shared" si="16"/>
        <v>10484.02</v>
      </c>
      <c r="AE73" s="12">
        <f t="shared" si="16"/>
        <v>10476.08</v>
      </c>
      <c r="AF73" s="12">
        <f t="shared" si="16"/>
        <v>10476.08</v>
      </c>
      <c r="AG73" s="30">
        <f t="shared" si="16"/>
        <v>10468.14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218.81859200000002</v>
      </c>
      <c r="E74" s="12">
        <f t="shared" si="17"/>
        <v>218.81859200000002</v>
      </c>
      <c r="F74" s="12">
        <f t="shared" si="17"/>
        <v>218.81859200000002</v>
      </c>
      <c r="G74" s="12">
        <f t="shared" si="17"/>
        <v>218.81859200000002</v>
      </c>
      <c r="H74" s="12">
        <f t="shared" si="17"/>
        <v>218.81859200000002</v>
      </c>
      <c r="I74" s="12">
        <f t="shared" si="17"/>
        <v>218.81859200000002</v>
      </c>
      <c r="J74" s="12">
        <f t="shared" si="17"/>
        <v>218.81859200000002</v>
      </c>
      <c r="K74" s="12">
        <f t="shared" si="17"/>
        <v>218.81859200000002</v>
      </c>
      <c r="L74" s="12">
        <f t="shared" si="17"/>
        <v>218.81859200000002</v>
      </c>
      <c r="M74" s="12">
        <f t="shared" si="17"/>
        <v>218.81859200000002</v>
      </c>
      <c r="N74" s="12">
        <f t="shared" si="17"/>
        <v>218.81859200000002</v>
      </c>
      <c r="O74" s="12">
        <f t="shared" si="17"/>
        <v>218.81859200000002</v>
      </c>
      <c r="P74" s="12">
        <f t="shared" si="17"/>
        <v>218.81859200000002</v>
      </c>
      <c r="Q74" s="12">
        <f t="shared" si="17"/>
        <v>218.81859200000002</v>
      </c>
      <c r="R74" s="12">
        <f t="shared" si="17"/>
        <v>196.26899200000003</v>
      </c>
      <c r="S74" s="12">
        <f t="shared" si="17"/>
        <v>196.26899200000003</v>
      </c>
      <c r="T74" s="12">
        <f t="shared" si="17"/>
        <v>196.26899200000003</v>
      </c>
      <c r="U74" s="12">
        <f t="shared" si="17"/>
        <v>196.26899200000003</v>
      </c>
      <c r="V74" s="12">
        <f t="shared" si="17"/>
        <v>196.26899200000003</v>
      </c>
      <c r="W74" s="12">
        <f t="shared" si="17"/>
        <v>196.26899200000003</v>
      </c>
      <c r="X74" s="12">
        <f t="shared" si="17"/>
        <v>196.26899200000003</v>
      </c>
      <c r="Y74" s="12">
        <f t="shared" si="17"/>
        <v>196.26899200000003</v>
      </c>
      <c r="Z74" s="12">
        <f t="shared" si="17"/>
        <v>196.26899200000003</v>
      </c>
      <c r="AA74" s="12">
        <f t="shared" si="17"/>
        <v>196.26899200000003</v>
      </c>
      <c r="AB74" s="12">
        <f t="shared" si="17"/>
        <v>196.26899200000003</v>
      </c>
      <c r="AC74" s="12">
        <f t="shared" si="17"/>
        <v>196.26899200000003</v>
      </c>
      <c r="AD74" s="12">
        <f t="shared" si="17"/>
        <v>182.55520000000001</v>
      </c>
      <c r="AE74" s="12">
        <f t="shared" si="17"/>
        <v>182.55520000000001</v>
      </c>
      <c r="AF74" s="12">
        <f t="shared" si="17"/>
        <v>182.55520000000001</v>
      </c>
      <c r="AG74" s="30">
        <f t="shared" si="17"/>
        <v>182.55520000000001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11804.981408</v>
      </c>
      <c r="E75" s="17">
        <f t="shared" si="18"/>
        <v>11804.981408</v>
      </c>
      <c r="F75" s="17">
        <f t="shared" si="18"/>
        <v>11793.641408</v>
      </c>
      <c r="G75" s="17">
        <f t="shared" si="18"/>
        <v>11793.641408</v>
      </c>
      <c r="H75" s="17">
        <f t="shared" si="18"/>
        <v>11782.301407999999</v>
      </c>
      <c r="I75" s="17">
        <f t="shared" si="18"/>
        <v>11782.301407999999</v>
      </c>
      <c r="J75" s="17">
        <f t="shared" si="18"/>
        <v>11770.961408000001</v>
      </c>
      <c r="K75" s="17">
        <f t="shared" si="18"/>
        <v>11770.961408000001</v>
      </c>
      <c r="L75" s="17">
        <f t="shared" si="18"/>
        <v>11759.621408000001</v>
      </c>
      <c r="M75" s="17">
        <f t="shared" si="18"/>
        <v>11759.621408000001</v>
      </c>
      <c r="N75" s="17">
        <f t="shared" si="18"/>
        <v>11748.281408000001</v>
      </c>
      <c r="O75" s="17">
        <f t="shared" si="18"/>
        <v>11748.281408000001</v>
      </c>
      <c r="P75" s="17">
        <f t="shared" si="18"/>
        <v>11736.941408000001</v>
      </c>
      <c r="Q75" s="17">
        <f t="shared" si="18"/>
        <v>11736.941408000001</v>
      </c>
      <c r="R75" s="17">
        <f t="shared" si="18"/>
        <v>11740.211008</v>
      </c>
      <c r="S75" s="17">
        <f t="shared" si="18"/>
        <v>11740.211008</v>
      </c>
      <c r="T75" s="17">
        <f t="shared" si="18"/>
        <v>11728.871008</v>
      </c>
      <c r="U75" s="17">
        <f t="shared" si="18"/>
        <v>11709.591008000001</v>
      </c>
      <c r="V75" s="17">
        <f t="shared" si="18"/>
        <v>11698.251008000001</v>
      </c>
      <c r="W75" s="17">
        <f t="shared" si="18"/>
        <v>11678.971008000002</v>
      </c>
      <c r="X75" s="17">
        <f t="shared" si="18"/>
        <v>11656.291008000002</v>
      </c>
      <c r="Y75" s="17">
        <f t="shared" si="18"/>
        <v>10786.511007999999</v>
      </c>
      <c r="Z75" s="17">
        <f t="shared" si="18"/>
        <v>10786.511007999999</v>
      </c>
      <c r="AA75" s="17">
        <f t="shared" si="18"/>
        <v>10778.571008000001</v>
      </c>
      <c r="AB75" s="17">
        <f t="shared" si="18"/>
        <v>10778.571008000001</v>
      </c>
      <c r="AC75" s="17">
        <f t="shared" si="18"/>
        <v>10770.631008</v>
      </c>
      <c r="AD75" s="17">
        <f t="shared" si="18"/>
        <v>10301.4648</v>
      </c>
      <c r="AE75" s="17">
        <f t="shared" si="18"/>
        <v>10293.524799999999</v>
      </c>
      <c r="AF75" s="17">
        <f t="shared" si="18"/>
        <v>10293.524799999999</v>
      </c>
      <c r="AG75" s="31">
        <f t="shared" si="18"/>
        <v>10285.584799999999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11394.025033600001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54">
        <f t="shared" si="28"/>
        <v>6</v>
      </c>
      <c r="B119" s="55" t="s">
        <v>75</v>
      </c>
      <c r="C119" s="54">
        <v>1129</v>
      </c>
      <c r="D119" s="112">
        <v>0.92</v>
      </c>
      <c r="E119" s="60">
        <v>0.92</v>
      </c>
      <c r="F119" s="60">
        <v>0.91</v>
      </c>
      <c r="G119" s="60">
        <v>0.91</v>
      </c>
      <c r="H119" s="60">
        <v>0.9</v>
      </c>
      <c r="I119" s="60">
        <v>0.89</v>
      </c>
      <c r="J119" s="60">
        <v>0.88</v>
      </c>
      <c r="K119" s="60">
        <v>0.87</v>
      </c>
      <c r="L119" s="60">
        <v>0.86</v>
      </c>
      <c r="M119" s="60">
        <v>0.85</v>
      </c>
      <c r="N119" s="60">
        <v>0.84</v>
      </c>
      <c r="O119" s="60">
        <v>0.83</v>
      </c>
      <c r="P119" s="60">
        <v>0.81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0.96</v>
      </c>
      <c r="E124" s="60">
        <v>0.95</v>
      </c>
      <c r="F124" s="60">
        <v>0.94</v>
      </c>
      <c r="G124" s="60">
        <v>0.93</v>
      </c>
      <c r="H124" s="60">
        <v>0.92</v>
      </c>
      <c r="I124" s="60">
        <v>0.91</v>
      </c>
      <c r="J124" s="60">
        <v>0.9</v>
      </c>
      <c r="K124" s="60">
        <v>0.89</v>
      </c>
      <c r="L124" s="60">
        <v>0.88</v>
      </c>
      <c r="M124" s="60">
        <v>0.87</v>
      </c>
      <c r="N124" s="60">
        <v>0.86</v>
      </c>
      <c r="O124" s="60">
        <v>0.85</v>
      </c>
      <c r="P124" s="60">
        <v>0.83</v>
      </c>
      <c r="Q124" s="60">
        <v>0.8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54">
        <f t="shared" si="28"/>
        <v>14</v>
      </c>
      <c r="B127" s="55" t="s">
        <v>83</v>
      </c>
      <c r="C127" s="54">
        <v>893</v>
      </c>
      <c r="D127" s="112">
        <v>0.66</v>
      </c>
      <c r="E127" s="60">
        <v>0.65</v>
      </c>
      <c r="F127" s="60">
        <v>0.65</v>
      </c>
      <c r="G127" s="60">
        <v>0.64</v>
      </c>
      <c r="H127" s="60">
        <v>0.64</v>
      </c>
      <c r="I127" s="60">
        <v>0.63</v>
      </c>
      <c r="J127" s="60">
        <v>0.62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25162.34</v>
      </c>
      <c r="E141" s="12">
        <f t="shared" si="29"/>
        <v>25145.230000000003</v>
      </c>
      <c r="F141" s="12">
        <f t="shared" si="29"/>
        <v>25125.760000000002</v>
      </c>
      <c r="G141" s="12">
        <f t="shared" si="29"/>
        <v>25108.65</v>
      </c>
      <c r="H141" s="12">
        <f t="shared" si="29"/>
        <v>25089.18</v>
      </c>
      <c r="I141" s="12">
        <f t="shared" si="29"/>
        <v>25060.78</v>
      </c>
      <c r="J141" s="12">
        <f t="shared" si="29"/>
        <v>25032.38</v>
      </c>
      <c r="K141" s="12">
        <f t="shared" si="29"/>
        <v>24995.05</v>
      </c>
      <c r="L141" s="12">
        <f t="shared" si="29"/>
        <v>24439.78</v>
      </c>
      <c r="M141" s="12">
        <f t="shared" si="29"/>
        <v>24420.309999999998</v>
      </c>
      <c r="N141" s="12">
        <f t="shared" si="29"/>
        <v>24400.84</v>
      </c>
      <c r="O141" s="12">
        <f t="shared" si="29"/>
        <v>24381.37</v>
      </c>
      <c r="P141" s="12">
        <f t="shared" si="29"/>
        <v>24342.43</v>
      </c>
      <c r="Q141" s="12">
        <f t="shared" si="29"/>
        <v>23403.4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24545.842100000002</v>
      </c>
      <c r="E143" s="17">
        <f t="shared" si="31"/>
        <v>24528.732100000005</v>
      </c>
      <c r="F143" s="17">
        <f t="shared" si="31"/>
        <v>24509.262100000004</v>
      </c>
      <c r="G143" s="17">
        <f t="shared" si="31"/>
        <v>24492.152100000003</v>
      </c>
      <c r="H143" s="17">
        <f t="shared" si="31"/>
        <v>24472.682100000002</v>
      </c>
      <c r="I143" s="17">
        <f t="shared" si="31"/>
        <v>24444.2821</v>
      </c>
      <c r="J143" s="17">
        <f t="shared" si="31"/>
        <v>24415.882100000003</v>
      </c>
      <c r="K143" s="17">
        <f t="shared" si="31"/>
        <v>24378.552100000001</v>
      </c>
      <c r="L143" s="17">
        <f t="shared" si="31"/>
        <v>23823.2821</v>
      </c>
      <c r="M143" s="17">
        <f t="shared" si="31"/>
        <v>23803.812099999999</v>
      </c>
      <c r="N143" s="17">
        <f t="shared" si="31"/>
        <v>23784.342100000002</v>
      </c>
      <c r="O143" s="17">
        <f t="shared" si="31"/>
        <v>23764.872100000001</v>
      </c>
      <c r="P143" s="17">
        <f t="shared" si="31"/>
        <v>23725.932100000002</v>
      </c>
      <c r="Q143" s="17">
        <f t="shared" si="31"/>
        <v>22786.902100000003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22802.210566666668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54">
        <f t="shared" si="32"/>
        <v>5</v>
      </c>
      <c r="B151" s="55" t="s">
        <v>102</v>
      </c>
      <c r="C151" s="54">
        <v>936</v>
      </c>
      <c r="D151" s="112">
        <v>0.96</v>
      </c>
      <c r="E151" s="60">
        <v>0.95</v>
      </c>
      <c r="F151" s="60">
        <v>0.95</v>
      </c>
      <c r="G151" s="60">
        <v>0.94</v>
      </c>
      <c r="H151" s="60">
        <v>0.93</v>
      </c>
      <c r="I151" s="60">
        <v>0.92</v>
      </c>
      <c r="J151" s="60">
        <v>0.91</v>
      </c>
      <c r="K151" s="60">
        <v>0.9</v>
      </c>
      <c r="L151" s="60">
        <v>0.89</v>
      </c>
      <c r="M151" s="60">
        <v>0.88</v>
      </c>
      <c r="N151" s="60">
        <v>0.87</v>
      </c>
      <c r="O151" s="60">
        <v>0.86</v>
      </c>
      <c r="P151" s="60">
        <v>0.85</v>
      </c>
      <c r="Q151" s="60">
        <v>0.84</v>
      </c>
      <c r="R151" s="60">
        <v>0.83</v>
      </c>
      <c r="S151" s="60">
        <v>0.82</v>
      </c>
      <c r="T151" s="60">
        <v>0.81</v>
      </c>
      <c r="U151" s="60">
        <v>0.8</v>
      </c>
      <c r="V151" s="60">
        <v>0.79</v>
      </c>
      <c r="W151" s="60">
        <v>0.77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7179.5599999999995</v>
      </c>
      <c r="E154" s="12">
        <f t="shared" si="33"/>
        <v>7170.2</v>
      </c>
      <c r="F154" s="12">
        <f t="shared" si="33"/>
        <v>7170.2</v>
      </c>
      <c r="G154" s="12">
        <f t="shared" si="33"/>
        <v>7160.84</v>
      </c>
      <c r="H154" s="12">
        <f t="shared" si="33"/>
        <v>7151.48</v>
      </c>
      <c r="I154" s="12">
        <f t="shared" si="33"/>
        <v>7142.12</v>
      </c>
      <c r="J154" s="12">
        <f t="shared" si="33"/>
        <v>7132.76</v>
      </c>
      <c r="K154" s="12">
        <f t="shared" si="33"/>
        <v>7123.4</v>
      </c>
      <c r="L154" s="12">
        <f t="shared" si="33"/>
        <v>7114.04</v>
      </c>
      <c r="M154" s="12">
        <f t="shared" si="33"/>
        <v>7104.68</v>
      </c>
      <c r="N154" s="12">
        <f t="shared" si="33"/>
        <v>7095.32</v>
      </c>
      <c r="O154" s="12">
        <f t="shared" si="33"/>
        <v>7085.96</v>
      </c>
      <c r="P154" s="12">
        <f t="shared" si="33"/>
        <v>7076.6</v>
      </c>
      <c r="Q154" s="12">
        <f t="shared" si="33"/>
        <v>7067.24</v>
      </c>
      <c r="R154" s="12">
        <f t="shared" si="33"/>
        <v>7057.88</v>
      </c>
      <c r="S154" s="12">
        <f t="shared" si="33"/>
        <v>7048.52</v>
      </c>
      <c r="T154" s="12">
        <f t="shared" si="33"/>
        <v>7039.16</v>
      </c>
      <c r="U154" s="12">
        <f t="shared" si="33"/>
        <v>7029.8</v>
      </c>
      <c r="V154" s="12">
        <f t="shared" si="33"/>
        <v>7020.4400000000005</v>
      </c>
      <c r="W154" s="12">
        <f t="shared" si="33"/>
        <v>7001.72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5" customHeight="1" x14ac:dyDescent="0.2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19"/>
      <c r="D156" s="51">
        <f t="shared" ref="D156:AG156" si="35">D154-D155</f>
        <v>6979.8241999999991</v>
      </c>
      <c r="E156" s="17">
        <f t="shared" si="35"/>
        <v>6970.4641999999994</v>
      </c>
      <c r="F156" s="17">
        <f t="shared" si="35"/>
        <v>6970.4641999999994</v>
      </c>
      <c r="G156" s="17">
        <f t="shared" si="35"/>
        <v>6961.1041999999998</v>
      </c>
      <c r="H156" s="17">
        <f t="shared" si="35"/>
        <v>6951.7441999999992</v>
      </c>
      <c r="I156" s="17">
        <f t="shared" si="35"/>
        <v>6942.3841999999995</v>
      </c>
      <c r="J156" s="17">
        <f t="shared" si="35"/>
        <v>6933.0241999999998</v>
      </c>
      <c r="K156" s="17">
        <f t="shared" si="35"/>
        <v>6923.6641999999993</v>
      </c>
      <c r="L156" s="17">
        <f t="shared" si="35"/>
        <v>6914.3041999999996</v>
      </c>
      <c r="M156" s="17">
        <f t="shared" si="35"/>
        <v>6904.9441999999999</v>
      </c>
      <c r="N156" s="17">
        <f t="shared" si="35"/>
        <v>6895.5841999999993</v>
      </c>
      <c r="O156" s="17">
        <f t="shared" si="35"/>
        <v>6886.2241999999997</v>
      </c>
      <c r="P156" s="17">
        <f t="shared" si="35"/>
        <v>6876.8642</v>
      </c>
      <c r="Q156" s="17">
        <f t="shared" si="35"/>
        <v>6867.5041999999994</v>
      </c>
      <c r="R156" s="17">
        <f t="shared" si="35"/>
        <v>6858.1441999999997</v>
      </c>
      <c r="S156" s="17">
        <f t="shared" si="35"/>
        <v>6848.7842000000001</v>
      </c>
      <c r="T156" s="17">
        <f t="shared" si="35"/>
        <v>6839.4241999999995</v>
      </c>
      <c r="U156" s="17">
        <f t="shared" si="35"/>
        <v>6830.0641999999998</v>
      </c>
      <c r="V156" s="17">
        <f t="shared" si="35"/>
        <v>6820.7042000000001</v>
      </c>
      <c r="W156" s="17">
        <f t="shared" si="35"/>
        <v>6801.9841999999999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5" customHeight="1" x14ac:dyDescent="0.2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121">
        <f>SUM(D156:AG156)/30</f>
        <v>6626.3282000000008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7"/>
      <c r="D160" s="51">
        <f>D15+D25+D36+D55+D75+D87+D98+D110+D143+D156</f>
        <v>82024.417107999994</v>
      </c>
      <c r="E160" s="43">
        <f t="shared" ref="E160:AG160" si="36">E15+E25+E36+E55+E75+E87+E98+E110+E143+E156</f>
        <v>82022.87300800001</v>
      </c>
      <c r="F160" s="43">
        <f t="shared" si="36"/>
        <v>81981.063007999997</v>
      </c>
      <c r="G160" s="43">
        <f t="shared" si="36"/>
        <v>81921.463008000006</v>
      </c>
      <c r="H160" s="43">
        <f t="shared" si="36"/>
        <v>81870.293007999993</v>
      </c>
      <c r="I160" s="43">
        <f t="shared" si="36"/>
        <v>81807.043007999993</v>
      </c>
      <c r="J160" s="43">
        <f t="shared" si="36"/>
        <v>81739.303008000003</v>
      </c>
      <c r="K160" s="43">
        <f t="shared" si="36"/>
        <v>81667.123007999995</v>
      </c>
      <c r="L160" s="43">
        <f t="shared" si="36"/>
        <v>81236.153007999994</v>
      </c>
      <c r="M160" s="43">
        <f t="shared" si="36"/>
        <v>81252.193008000002</v>
      </c>
      <c r="N160" s="43">
        <f t="shared" si="36"/>
        <v>81357.023008000004</v>
      </c>
      <c r="O160" s="43">
        <f t="shared" si="36"/>
        <v>81447.703007999997</v>
      </c>
      <c r="P160" s="43">
        <f t="shared" si="36"/>
        <v>81514.423007999983</v>
      </c>
      <c r="Q160" s="43">
        <f t="shared" si="36"/>
        <v>79847.847007999997</v>
      </c>
      <c r="R160" s="43">
        <f t="shared" si="36"/>
        <v>79186.051607999994</v>
      </c>
      <c r="S160" s="43">
        <f t="shared" si="36"/>
        <v>79131.061607999989</v>
      </c>
      <c r="T160" s="43">
        <f t="shared" si="36"/>
        <v>79090.931607999984</v>
      </c>
      <c r="U160" s="43">
        <f t="shared" si="36"/>
        <v>79024.301607999994</v>
      </c>
      <c r="V160" s="43">
        <f t="shared" si="36"/>
        <v>78976.53160799999</v>
      </c>
      <c r="W160" s="43">
        <f t="shared" si="36"/>
        <v>78900.541608</v>
      </c>
      <c r="X160" s="43">
        <f t="shared" si="36"/>
        <v>78137.711607999998</v>
      </c>
      <c r="Y160" s="43">
        <f t="shared" si="36"/>
        <v>76422.061207999999</v>
      </c>
      <c r="Z160" s="43">
        <f t="shared" si="36"/>
        <v>76384.071207999994</v>
      </c>
      <c r="AA160" s="43">
        <f t="shared" si="36"/>
        <v>76327.161208000005</v>
      </c>
      <c r="AB160" s="43">
        <f t="shared" si="36"/>
        <v>76281.531208</v>
      </c>
      <c r="AC160" s="43">
        <f t="shared" si="36"/>
        <v>76224.621207999997</v>
      </c>
      <c r="AD160" s="43">
        <f t="shared" si="36"/>
        <v>75717.464999999997</v>
      </c>
      <c r="AE160" s="43">
        <f t="shared" si="36"/>
        <v>75629.485000000001</v>
      </c>
      <c r="AF160" s="43">
        <f t="shared" si="36"/>
        <v>74458.604999999996</v>
      </c>
      <c r="AG160" s="44">
        <f t="shared" si="36"/>
        <v>74409.235000000001</v>
      </c>
    </row>
    <row r="161" spans="1:34" s="1" customFormat="1" ht="15.95" customHeight="1" x14ac:dyDescent="0.2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79199.676250266639</v>
      </c>
      <c r="D162" s="53">
        <f t="shared" ref="D162:AG162" si="37">(D13+D23+D34+D53+D73+D85+D96+D141+D154)/87012</f>
        <v>0.91337217855008501</v>
      </c>
      <c r="E162" s="25">
        <f t="shared" si="37"/>
        <v>0.91277501953753493</v>
      </c>
      <c r="F162" s="25">
        <f t="shared" si="37"/>
        <v>0.91229451110191684</v>
      </c>
      <c r="G162" s="25">
        <f t="shared" si="37"/>
        <v>0.91160954810830697</v>
      </c>
      <c r="H162" s="25">
        <f t="shared" si="37"/>
        <v>0.91102146830322261</v>
      </c>
      <c r="I162" s="25">
        <f t="shared" si="37"/>
        <v>0.91029455707258755</v>
      </c>
      <c r="J162" s="25">
        <f t="shared" si="37"/>
        <v>0.90951604376407846</v>
      </c>
      <c r="K162" s="25">
        <f t="shared" si="37"/>
        <v>0.90868650301107878</v>
      </c>
      <c r="L162" s="25">
        <f t="shared" si="37"/>
        <v>0.9037335080218819</v>
      </c>
      <c r="M162" s="25">
        <f t="shared" si="37"/>
        <v>0.90391785041143768</v>
      </c>
      <c r="N162" s="25">
        <f t="shared" si="37"/>
        <v>0.90512262676412447</v>
      </c>
      <c r="O162" s="25">
        <f t="shared" si="37"/>
        <v>0.90616478186916749</v>
      </c>
      <c r="P162" s="25">
        <f t="shared" si="37"/>
        <v>0.90693157265664515</v>
      </c>
      <c r="Q162" s="25">
        <f t="shared" si="37"/>
        <v>0.88816542545855748</v>
      </c>
      <c r="R162" s="25">
        <f t="shared" si="37"/>
        <v>0.88009217119477778</v>
      </c>
      <c r="S162" s="25">
        <f t="shared" si="37"/>
        <v>0.87946018939916348</v>
      </c>
      <c r="T162" s="25">
        <f t="shared" si="37"/>
        <v>0.87899898864524439</v>
      </c>
      <c r="U162" s="25">
        <f t="shared" si="37"/>
        <v>0.87823323219785776</v>
      </c>
      <c r="V162" s="25">
        <f t="shared" si="37"/>
        <v>0.87768422746287866</v>
      </c>
      <c r="W162" s="25">
        <f t="shared" si="37"/>
        <v>0.87681089964602588</v>
      </c>
      <c r="X162" s="25">
        <f t="shared" si="37"/>
        <v>0.86804394796120066</v>
      </c>
      <c r="Y162" s="25">
        <f t="shared" si="37"/>
        <v>0.84751356134786016</v>
      </c>
      <c r="Z162" s="25">
        <f t="shared" si="37"/>
        <v>0.84707695490277191</v>
      </c>
      <c r="AA162" s="25">
        <f t="shared" si="37"/>
        <v>0.84642290718521596</v>
      </c>
      <c r="AB162" s="25">
        <f t="shared" si="37"/>
        <v>0.84589849675906781</v>
      </c>
      <c r="AC162" s="25">
        <f t="shared" si="37"/>
        <v>0.84524444904151153</v>
      </c>
      <c r="AD162" s="25">
        <f t="shared" si="37"/>
        <v>0.83925826322806063</v>
      </c>
      <c r="AE162" s="25">
        <f t="shared" si="37"/>
        <v>0.83824713832574815</v>
      </c>
      <c r="AF162" s="25">
        <f t="shared" si="37"/>
        <v>0.82479060359490641</v>
      </c>
      <c r="AG162" s="32">
        <f t="shared" si="37"/>
        <v>0.8242232105916425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25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10460.200000000001</v>
      </c>
      <c r="E73" s="12">
        <f t="shared" si="16"/>
        <v>10452.26</v>
      </c>
      <c r="F73" s="12">
        <f t="shared" si="16"/>
        <v>10444.32</v>
      </c>
      <c r="G73" s="12">
        <f t="shared" si="16"/>
        <v>10436.380000000001</v>
      </c>
      <c r="H73" s="12">
        <f t="shared" si="16"/>
        <v>10428.439999999999</v>
      </c>
      <c r="I73" s="12">
        <f t="shared" si="16"/>
        <v>10409.720000000001</v>
      </c>
      <c r="J73" s="12">
        <f t="shared" si="16"/>
        <v>10401.779999999999</v>
      </c>
      <c r="K73" s="12">
        <f t="shared" si="16"/>
        <v>10620.64</v>
      </c>
      <c r="L73" s="12">
        <f t="shared" si="16"/>
        <v>10715.32</v>
      </c>
      <c r="M73" s="12">
        <f t="shared" si="16"/>
        <v>10934.18</v>
      </c>
      <c r="N73" s="12">
        <f t="shared" si="16"/>
        <v>11145.1</v>
      </c>
      <c r="O73" s="12">
        <f t="shared" si="16"/>
        <v>10725.92</v>
      </c>
      <c r="P73" s="12">
        <f t="shared" si="16"/>
        <v>10839.32</v>
      </c>
      <c r="Q73" s="12">
        <f t="shared" si="16"/>
        <v>10839.32</v>
      </c>
      <c r="R73" s="12">
        <f t="shared" si="16"/>
        <v>10828.54</v>
      </c>
      <c r="S73" s="12">
        <f t="shared" si="16"/>
        <v>10828.54</v>
      </c>
      <c r="T73" s="12">
        <f t="shared" si="16"/>
        <v>10828.54</v>
      </c>
      <c r="U73" s="12">
        <f t="shared" si="16"/>
        <v>10817.76</v>
      </c>
      <c r="V73" s="12">
        <f t="shared" si="16"/>
        <v>10817.76</v>
      </c>
      <c r="W73" s="12">
        <f t="shared" si="16"/>
        <v>10817.76</v>
      </c>
      <c r="X73" s="12">
        <f t="shared" si="16"/>
        <v>10806.98</v>
      </c>
      <c r="Y73" s="12">
        <f t="shared" si="16"/>
        <v>10806.98</v>
      </c>
      <c r="Z73" s="12">
        <f t="shared" si="16"/>
        <v>10796.2</v>
      </c>
      <c r="AA73" s="12">
        <f t="shared" si="16"/>
        <v>10796.2</v>
      </c>
      <c r="AB73" s="12">
        <f t="shared" si="16"/>
        <v>10785.42</v>
      </c>
      <c r="AC73" s="12">
        <f t="shared" si="16"/>
        <v>10785.42</v>
      </c>
      <c r="AD73" s="12">
        <f t="shared" si="16"/>
        <v>10774.64</v>
      </c>
      <c r="AE73" s="12">
        <f t="shared" si="16"/>
        <v>10933.44</v>
      </c>
      <c r="AF73" s="12">
        <f t="shared" si="16"/>
        <v>11002.06</v>
      </c>
      <c r="AG73" s="12">
        <f t="shared" si="16"/>
        <v>11160.86</v>
      </c>
      <c r="AH73" s="30">
        <f t="shared" si="16"/>
        <v>11308.880000000001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182.55520000000001</v>
      </c>
      <c r="E74" s="12">
        <f t="shared" si="17"/>
        <v>182.55520000000001</v>
      </c>
      <c r="F74" s="12">
        <f t="shared" si="17"/>
        <v>182.55520000000001</v>
      </c>
      <c r="G74" s="12">
        <f t="shared" si="17"/>
        <v>182.55520000000001</v>
      </c>
      <c r="H74" s="12">
        <f t="shared" si="17"/>
        <v>182.55520000000001</v>
      </c>
      <c r="I74" s="12">
        <f t="shared" si="17"/>
        <v>151.94</v>
      </c>
      <c r="J74" s="12">
        <f t="shared" si="17"/>
        <v>151.94</v>
      </c>
      <c r="K74" s="12">
        <f t="shared" si="17"/>
        <v>151.94</v>
      </c>
      <c r="L74" s="12">
        <f t="shared" si="17"/>
        <v>151.94</v>
      </c>
      <c r="M74" s="12">
        <f t="shared" si="17"/>
        <v>151.94</v>
      </c>
      <c r="N74" s="12">
        <f t="shared" si="17"/>
        <v>151.94</v>
      </c>
      <c r="O74" s="12">
        <f t="shared" si="17"/>
        <v>151.94</v>
      </c>
      <c r="P74" s="12">
        <f t="shared" si="17"/>
        <v>184.1456</v>
      </c>
      <c r="Q74" s="12">
        <f t="shared" si="17"/>
        <v>184.1456</v>
      </c>
      <c r="R74" s="12">
        <f t="shared" si="17"/>
        <v>184.1456</v>
      </c>
      <c r="S74" s="12">
        <f t="shared" si="17"/>
        <v>184.1456</v>
      </c>
      <c r="T74" s="12">
        <f t="shared" si="17"/>
        <v>184.1456</v>
      </c>
      <c r="U74" s="12">
        <f t="shared" si="17"/>
        <v>184.1456</v>
      </c>
      <c r="V74" s="12">
        <f t="shared" si="17"/>
        <v>184.1456</v>
      </c>
      <c r="W74" s="12">
        <f t="shared" si="17"/>
        <v>184.1456</v>
      </c>
      <c r="X74" s="12">
        <f t="shared" si="17"/>
        <v>184.1456</v>
      </c>
      <c r="Y74" s="12">
        <f t="shared" si="17"/>
        <v>184.1456</v>
      </c>
      <c r="Z74" s="12">
        <f t="shared" si="17"/>
        <v>184.1456</v>
      </c>
      <c r="AA74" s="12">
        <f t="shared" si="17"/>
        <v>184.1456</v>
      </c>
      <c r="AB74" s="12">
        <f t="shared" si="17"/>
        <v>184.1456</v>
      </c>
      <c r="AC74" s="12">
        <f t="shared" si="17"/>
        <v>184.1456</v>
      </c>
      <c r="AD74" s="12">
        <f t="shared" si="17"/>
        <v>184.1456</v>
      </c>
      <c r="AE74" s="12">
        <f t="shared" si="17"/>
        <v>184.1456</v>
      </c>
      <c r="AF74" s="12">
        <f t="shared" si="17"/>
        <v>184.1456</v>
      </c>
      <c r="AG74" s="12">
        <f t="shared" si="17"/>
        <v>184.1456</v>
      </c>
      <c r="AH74" s="30">
        <f t="shared" si="17"/>
        <v>184.1456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10277.6448</v>
      </c>
      <c r="E75" s="17">
        <f t="shared" si="18"/>
        <v>10269.7048</v>
      </c>
      <c r="F75" s="17">
        <f t="shared" si="18"/>
        <v>10261.764799999999</v>
      </c>
      <c r="G75" s="17">
        <f t="shared" si="18"/>
        <v>10253.8248</v>
      </c>
      <c r="H75" s="17">
        <f t="shared" si="18"/>
        <v>10245.884799999998</v>
      </c>
      <c r="I75" s="17">
        <f t="shared" si="18"/>
        <v>10257.780000000001</v>
      </c>
      <c r="J75" s="17">
        <f t="shared" si="18"/>
        <v>10249.839999999998</v>
      </c>
      <c r="K75" s="17">
        <f t="shared" si="18"/>
        <v>10468.699999999999</v>
      </c>
      <c r="L75" s="17">
        <f t="shared" si="18"/>
        <v>10563.38</v>
      </c>
      <c r="M75" s="17">
        <f t="shared" si="18"/>
        <v>10782.24</v>
      </c>
      <c r="N75" s="17">
        <f t="shared" si="18"/>
        <v>10993.16</v>
      </c>
      <c r="O75" s="17">
        <f t="shared" si="18"/>
        <v>10573.98</v>
      </c>
      <c r="P75" s="17">
        <f t="shared" si="18"/>
        <v>10655.1744</v>
      </c>
      <c r="Q75" s="17">
        <f t="shared" si="18"/>
        <v>10655.1744</v>
      </c>
      <c r="R75" s="17">
        <f t="shared" si="18"/>
        <v>10644.394400000001</v>
      </c>
      <c r="S75" s="17">
        <f t="shared" si="18"/>
        <v>10644.394400000001</v>
      </c>
      <c r="T75" s="17">
        <f t="shared" si="18"/>
        <v>10644.394400000001</v>
      </c>
      <c r="U75" s="17">
        <f t="shared" si="18"/>
        <v>10633.6144</v>
      </c>
      <c r="V75" s="17">
        <f t="shared" si="18"/>
        <v>10633.6144</v>
      </c>
      <c r="W75" s="17">
        <f t="shared" si="18"/>
        <v>10633.6144</v>
      </c>
      <c r="X75" s="17">
        <f t="shared" si="18"/>
        <v>10622.8344</v>
      </c>
      <c r="Y75" s="17">
        <f t="shared" si="18"/>
        <v>10622.8344</v>
      </c>
      <c r="Z75" s="17">
        <f t="shared" si="18"/>
        <v>10612.054400000001</v>
      </c>
      <c r="AA75" s="17">
        <f t="shared" si="18"/>
        <v>10612.054400000001</v>
      </c>
      <c r="AB75" s="17">
        <f t="shared" si="18"/>
        <v>10601.2744</v>
      </c>
      <c r="AC75" s="17">
        <f t="shared" si="18"/>
        <v>10601.2744</v>
      </c>
      <c r="AD75" s="17">
        <f t="shared" si="18"/>
        <v>10590.4944</v>
      </c>
      <c r="AE75" s="17">
        <f t="shared" si="18"/>
        <v>10749.294400000001</v>
      </c>
      <c r="AF75" s="17">
        <f t="shared" si="18"/>
        <v>10817.9144</v>
      </c>
      <c r="AG75" s="17">
        <f t="shared" si="18"/>
        <v>10976.714400000001</v>
      </c>
      <c r="AH75" s="31">
        <f t="shared" si="18"/>
        <v>11124.734400000001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10589.476051612901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73578.761199999994</v>
      </c>
      <c r="E160" s="43">
        <f t="shared" si="36"/>
        <v>73516.891199999998</v>
      </c>
      <c r="F160" s="43">
        <f t="shared" si="36"/>
        <v>72475.161200000002</v>
      </c>
      <c r="G160" s="43">
        <f t="shared" si="36"/>
        <v>72658.291200000007</v>
      </c>
      <c r="H160" s="43">
        <f t="shared" si="36"/>
        <v>71981.186600000001</v>
      </c>
      <c r="I160" s="43">
        <f t="shared" si="36"/>
        <v>71421.211800000005</v>
      </c>
      <c r="J160" s="43">
        <f t="shared" si="36"/>
        <v>71800.891799999998</v>
      </c>
      <c r="K160" s="43">
        <f t="shared" si="36"/>
        <v>72472.431800000006</v>
      </c>
      <c r="L160" s="43">
        <f t="shared" si="36"/>
        <v>72871.941800000001</v>
      </c>
      <c r="M160" s="43">
        <f t="shared" si="36"/>
        <v>73418.468900000007</v>
      </c>
      <c r="N160" s="43">
        <f t="shared" si="36"/>
        <v>73934.978900000016</v>
      </c>
      <c r="O160" s="43">
        <f t="shared" si="36"/>
        <v>73692.238599999997</v>
      </c>
      <c r="P160" s="43">
        <f t="shared" si="36"/>
        <v>73776.421000000002</v>
      </c>
      <c r="Q160" s="43">
        <f t="shared" si="36"/>
        <v>73286.731</v>
      </c>
      <c r="R160" s="43">
        <f t="shared" si="36"/>
        <v>73377.871000000014</v>
      </c>
      <c r="S160" s="43">
        <f t="shared" si="36"/>
        <v>73585.050999999992</v>
      </c>
      <c r="T160" s="43">
        <f t="shared" si="36"/>
        <v>73799.870999999999</v>
      </c>
      <c r="U160" s="43">
        <f t="shared" si="36"/>
        <v>73996.270999999993</v>
      </c>
      <c r="V160" s="43">
        <f t="shared" si="36"/>
        <v>74254.795099999988</v>
      </c>
      <c r="W160" s="43">
        <f t="shared" si="36"/>
        <v>74329.775099999984</v>
      </c>
      <c r="X160" s="43">
        <f t="shared" si="36"/>
        <v>73378.325899999996</v>
      </c>
      <c r="Y160" s="43">
        <f t="shared" si="36"/>
        <v>73546.905899999998</v>
      </c>
      <c r="Z160" s="43">
        <f t="shared" si="36"/>
        <v>73712.345899999986</v>
      </c>
      <c r="AA160" s="43">
        <f t="shared" si="36"/>
        <v>74007.561099999992</v>
      </c>
      <c r="AB160" s="43">
        <f t="shared" si="36"/>
        <v>74099.821100000001</v>
      </c>
      <c r="AC160" s="43">
        <f t="shared" si="36"/>
        <v>73573.581099999996</v>
      </c>
      <c r="AD160" s="43">
        <f t="shared" si="36"/>
        <v>73951.401099999988</v>
      </c>
      <c r="AE160" s="43">
        <f t="shared" si="36"/>
        <v>74421.861099999995</v>
      </c>
      <c r="AF160" s="43">
        <f t="shared" si="36"/>
        <v>74761.244099999996</v>
      </c>
      <c r="AG160" s="43">
        <f t="shared" si="36"/>
        <v>75192.804099999994</v>
      </c>
      <c r="AH160" s="44">
        <f t="shared" si="36"/>
        <v>75531.784100000004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73561.512151612886</v>
      </c>
      <c r="D162" s="53">
        <f t="shared" ref="D162:AH162" si="37">(D13+D23+D34+D53+D73+D85+D96+D141+D154)/87012</f>
        <v>0.81442283822920969</v>
      </c>
      <c r="E162" s="25">
        <f t="shared" si="37"/>
        <v>0.81371178687997059</v>
      </c>
      <c r="F162" s="25">
        <f t="shared" si="37"/>
        <v>0.8017395301797452</v>
      </c>
      <c r="G162" s="25">
        <f t="shared" si="37"/>
        <v>0.80384418241162137</v>
      </c>
      <c r="H162" s="25">
        <f t="shared" si="37"/>
        <v>0.79562071898128983</v>
      </c>
      <c r="I162" s="25">
        <f t="shared" si="37"/>
        <v>0.78883326437732715</v>
      </c>
      <c r="J162" s="25">
        <f t="shared" si="37"/>
        <v>0.79319680044131846</v>
      </c>
      <c r="K162" s="25">
        <f t="shared" si="37"/>
        <v>0.80091458649381686</v>
      </c>
      <c r="L162" s="25">
        <f t="shared" si="37"/>
        <v>0.8061242127522642</v>
      </c>
      <c r="M162" s="25">
        <f t="shared" si="37"/>
        <v>0.81215579460304332</v>
      </c>
      <c r="N162" s="25">
        <f t="shared" si="37"/>
        <v>0.81809187238541803</v>
      </c>
      <c r="O162" s="25">
        <f t="shared" si="37"/>
        <v>0.81558026479106338</v>
      </c>
      <c r="P162" s="25">
        <f t="shared" si="37"/>
        <v>0.81732002482416233</v>
      </c>
      <c r="Q162" s="25">
        <f t="shared" si="37"/>
        <v>0.811692180388912</v>
      </c>
      <c r="R162" s="25">
        <f t="shared" si="37"/>
        <v>0.81273962212108686</v>
      </c>
      <c r="S162" s="25">
        <f t="shared" si="37"/>
        <v>0.81512067301061919</v>
      </c>
      <c r="T162" s="25">
        <f t="shared" si="37"/>
        <v>0.81758952788121186</v>
      </c>
      <c r="U162" s="25">
        <f t="shared" si="37"/>
        <v>0.81984668781317516</v>
      </c>
      <c r="V162" s="25">
        <f t="shared" si="37"/>
        <v>0.82316944789224467</v>
      </c>
      <c r="W162" s="25">
        <f t="shared" si="37"/>
        <v>0.82403116811474264</v>
      </c>
      <c r="X162" s="25">
        <f t="shared" si="37"/>
        <v>0.81273893256102603</v>
      </c>
      <c r="Y162" s="25">
        <f t="shared" si="37"/>
        <v>0.81467636647818686</v>
      </c>
      <c r="Z162" s="25">
        <f t="shared" si="37"/>
        <v>0.81657771341883878</v>
      </c>
      <c r="AA162" s="25">
        <f t="shared" si="37"/>
        <v>0.8203126005608421</v>
      </c>
      <c r="AB162" s="25">
        <f t="shared" si="37"/>
        <v>0.82137291408081625</v>
      </c>
      <c r="AC162" s="25">
        <f t="shared" si="37"/>
        <v>0.81532501264193447</v>
      </c>
      <c r="AD162" s="25">
        <f t="shared" si="37"/>
        <v>0.81966717234404451</v>
      </c>
      <c r="AE162" s="25">
        <f t="shared" si="37"/>
        <v>0.82507401277984638</v>
      </c>
      <c r="AF162" s="25">
        <f t="shared" si="37"/>
        <v>0.82864156668045796</v>
      </c>
      <c r="AG162" s="25">
        <f t="shared" si="37"/>
        <v>0.83360134234358485</v>
      </c>
      <c r="AH162" s="32">
        <f t="shared" si="37"/>
        <v>0.83749712683308053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5" customHeight="1" x14ac:dyDescent="0.2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5" customHeight="1" x14ac:dyDescent="0.2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11467.68</v>
      </c>
      <c r="E73" s="12">
        <f t="shared" si="16"/>
        <v>11536.3</v>
      </c>
      <c r="F73" s="12">
        <f t="shared" si="16"/>
        <v>11536.3</v>
      </c>
      <c r="G73" s="12">
        <f t="shared" si="16"/>
        <v>11525.52</v>
      </c>
      <c r="H73" s="12">
        <f t="shared" si="16"/>
        <v>11525.52</v>
      </c>
      <c r="I73" s="12">
        <f t="shared" si="16"/>
        <v>11514.74</v>
      </c>
      <c r="J73" s="12">
        <f t="shared" si="16"/>
        <v>11514.74</v>
      </c>
      <c r="K73" s="12">
        <f t="shared" si="16"/>
        <v>11503.96</v>
      </c>
      <c r="L73" s="12">
        <f t="shared" si="16"/>
        <v>11503.96</v>
      </c>
      <c r="M73" s="12">
        <f t="shared" si="16"/>
        <v>11493.18</v>
      </c>
      <c r="N73" s="12">
        <f t="shared" si="16"/>
        <v>11482.4</v>
      </c>
      <c r="O73" s="12">
        <f t="shared" si="16"/>
        <v>11471.619999999999</v>
      </c>
      <c r="P73" s="12">
        <f t="shared" si="16"/>
        <v>11460.84</v>
      </c>
      <c r="Q73" s="12">
        <f t="shared" si="16"/>
        <v>11450.06</v>
      </c>
      <c r="R73" s="12">
        <f t="shared" si="16"/>
        <v>11439.279999999999</v>
      </c>
      <c r="S73" s="12">
        <f t="shared" si="16"/>
        <v>11428.5</v>
      </c>
      <c r="T73" s="12">
        <f t="shared" si="16"/>
        <v>11417.720000000001</v>
      </c>
      <c r="U73" s="12">
        <f t="shared" si="16"/>
        <v>11406.939999999999</v>
      </c>
      <c r="V73" s="12">
        <f t="shared" si="16"/>
        <v>11396.16</v>
      </c>
      <c r="W73" s="12">
        <f t="shared" si="16"/>
        <v>11385.380000000001</v>
      </c>
      <c r="X73" s="12">
        <f t="shared" si="16"/>
        <v>11374.599999999999</v>
      </c>
      <c r="Y73" s="12">
        <f t="shared" si="16"/>
        <v>11353.04</v>
      </c>
      <c r="Z73" s="12">
        <f t="shared" si="16"/>
        <v>10587.66</v>
      </c>
      <c r="AA73" s="12">
        <f t="shared" si="16"/>
        <v>10587.66</v>
      </c>
      <c r="AB73" s="12">
        <f t="shared" si="16"/>
        <v>10587.66</v>
      </c>
      <c r="AC73" s="12">
        <f t="shared" si="16"/>
        <v>10587.66</v>
      </c>
      <c r="AD73" s="12">
        <f t="shared" si="16"/>
        <v>10587.66</v>
      </c>
      <c r="AE73" s="12">
        <f t="shared" si="16"/>
        <v>10587.66</v>
      </c>
      <c r="AF73" s="12">
        <f t="shared" si="16"/>
        <v>10587.66</v>
      </c>
      <c r="AG73" s="30">
        <f t="shared" si="16"/>
        <v>10587.66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184.1456</v>
      </c>
      <c r="E74" s="12">
        <f t="shared" si="17"/>
        <v>206.6952</v>
      </c>
      <c r="F74" s="12">
        <f t="shared" si="17"/>
        <v>206.6952</v>
      </c>
      <c r="G74" s="12">
        <f t="shared" si="17"/>
        <v>206.6952</v>
      </c>
      <c r="H74" s="12">
        <f t="shared" si="17"/>
        <v>206.6952</v>
      </c>
      <c r="I74" s="12">
        <f t="shared" si="17"/>
        <v>206.6952</v>
      </c>
      <c r="J74" s="12">
        <f t="shared" si="17"/>
        <v>206.6952</v>
      </c>
      <c r="K74" s="12">
        <f t="shared" si="17"/>
        <v>206.6952</v>
      </c>
      <c r="L74" s="12">
        <f t="shared" si="17"/>
        <v>206.6952</v>
      </c>
      <c r="M74" s="12">
        <f t="shared" si="17"/>
        <v>206.6952</v>
      </c>
      <c r="N74" s="12">
        <f t="shared" si="17"/>
        <v>206.6952</v>
      </c>
      <c r="O74" s="12">
        <f t="shared" si="17"/>
        <v>206.6952</v>
      </c>
      <c r="P74" s="12">
        <f t="shared" si="17"/>
        <v>206.6952</v>
      </c>
      <c r="Q74" s="12">
        <f t="shared" si="17"/>
        <v>206.6952</v>
      </c>
      <c r="R74" s="12">
        <f t="shared" si="17"/>
        <v>206.6952</v>
      </c>
      <c r="S74" s="12">
        <f t="shared" si="17"/>
        <v>206.6952</v>
      </c>
      <c r="T74" s="12">
        <f t="shared" si="17"/>
        <v>206.6952</v>
      </c>
      <c r="U74" s="12">
        <f t="shared" si="17"/>
        <v>206.6952</v>
      </c>
      <c r="V74" s="12">
        <f t="shared" si="17"/>
        <v>206.6952</v>
      </c>
      <c r="W74" s="12">
        <f t="shared" si="17"/>
        <v>206.6952</v>
      </c>
      <c r="X74" s="12">
        <f t="shared" si="17"/>
        <v>206.6952</v>
      </c>
      <c r="Y74" s="12">
        <f t="shared" si="17"/>
        <v>206.6952</v>
      </c>
      <c r="Z74" s="12">
        <f t="shared" si="17"/>
        <v>206.6952</v>
      </c>
      <c r="AA74" s="12">
        <f t="shared" si="17"/>
        <v>206.6952</v>
      </c>
      <c r="AB74" s="12">
        <f t="shared" si="17"/>
        <v>206.6952</v>
      </c>
      <c r="AC74" s="12">
        <f t="shared" si="17"/>
        <v>206.6952</v>
      </c>
      <c r="AD74" s="12">
        <f t="shared" si="17"/>
        <v>206.6952</v>
      </c>
      <c r="AE74" s="12">
        <f t="shared" si="17"/>
        <v>206.6952</v>
      </c>
      <c r="AF74" s="12">
        <f t="shared" si="17"/>
        <v>206.6952</v>
      </c>
      <c r="AG74" s="30">
        <f t="shared" si="17"/>
        <v>206.6952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11283.5344</v>
      </c>
      <c r="E75" s="17">
        <f t="shared" si="18"/>
        <v>11329.604799999999</v>
      </c>
      <c r="F75" s="17">
        <f t="shared" si="18"/>
        <v>11329.604799999999</v>
      </c>
      <c r="G75" s="17">
        <f t="shared" si="18"/>
        <v>11318.8248</v>
      </c>
      <c r="H75" s="17">
        <f t="shared" si="18"/>
        <v>11318.8248</v>
      </c>
      <c r="I75" s="17">
        <f t="shared" si="18"/>
        <v>11308.0448</v>
      </c>
      <c r="J75" s="17">
        <f t="shared" si="18"/>
        <v>11308.0448</v>
      </c>
      <c r="K75" s="17">
        <f t="shared" si="18"/>
        <v>11297.264799999999</v>
      </c>
      <c r="L75" s="17">
        <f t="shared" si="18"/>
        <v>11297.264799999999</v>
      </c>
      <c r="M75" s="17">
        <f t="shared" si="18"/>
        <v>11286.4848</v>
      </c>
      <c r="N75" s="17">
        <f t="shared" si="18"/>
        <v>11275.7048</v>
      </c>
      <c r="O75" s="17">
        <f t="shared" si="18"/>
        <v>11264.924799999999</v>
      </c>
      <c r="P75" s="17">
        <f t="shared" si="18"/>
        <v>11254.1448</v>
      </c>
      <c r="Q75" s="17">
        <f t="shared" si="18"/>
        <v>11243.364799999999</v>
      </c>
      <c r="R75" s="17">
        <f t="shared" si="18"/>
        <v>11232.584799999999</v>
      </c>
      <c r="S75" s="17">
        <f t="shared" si="18"/>
        <v>11221.8048</v>
      </c>
      <c r="T75" s="17">
        <f t="shared" si="18"/>
        <v>11211.024800000001</v>
      </c>
      <c r="U75" s="17">
        <f t="shared" si="18"/>
        <v>11200.244799999999</v>
      </c>
      <c r="V75" s="17">
        <f t="shared" si="18"/>
        <v>11189.4648</v>
      </c>
      <c r="W75" s="17">
        <f t="shared" si="18"/>
        <v>11178.684800000001</v>
      </c>
      <c r="X75" s="17">
        <f t="shared" si="18"/>
        <v>11167.904799999998</v>
      </c>
      <c r="Y75" s="17">
        <f t="shared" si="18"/>
        <v>11146.344800000001</v>
      </c>
      <c r="Z75" s="17">
        <f t="shared" si="18"/>
        <v>10380.9648</v>
      </c>
      <c r="AA75" s="17">
        <f t="shared" si="18"/>
        <v>10380.9648</v>
      </c>
      <c r="AB75" s="17">
        <f t="shared" si="18"/>
        <v>10380.9648</v>
      </c>
      <c r="AC75" s="17">
        <f t="shared" si="18"/>
        <v>10380.9648</v>
      </c>
      <c r="AD75" s="17">
        <f t="shared" si="18"/>
        <v>10380.9648</v>
      </c>
      <c r="AE75" s="17">
        <f t="shared" si="18"/>
        <v>10380.9648</v>
      </c>
      <c r="AF75" s="17">
        <f t="shared" si="18"/>
        <v>10380.9648</v>
      </c>
      <c r="AG75" s="31">
        <f t="shared" si="18"/>
        <v>10380.9648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11023.713786666669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75882.193800000008</v>
      </c>
      <c r="E160" s="43">
        <f t="shared" si="36"/>
        <v>76043.8842</v>
      </c>
      <c r="F160" s="43">
        <f t="shared" si="36"/>
        <v>74281.804199999999</v>
      </c>
      <c r="G160" s="43">
        <f t="shared" si="36"/>
        <v>74570.356400000004</v>
      </c>
      <c r="H160" s="43">
        <f t="shared" si="36"/>
        <v>74813.956399999995</v>
      </c>
      <c r="I160" s="43">
        <f t="shared" si="36"/>
        <v>75125.376399999994</v>
      </c>
      <c r="J160" s="43">
        <f t="shared" si="36"/>
        <v>75607.776400000002</v>
      </c>
      <c r="K160" s="43">
        <f t="shared" si="36"/>
        <v>75902.688899999994</v>
      </c>
      <c r="L160" s="43">
        <f t="shared" si="36"/>
        <v>76103.053499999995</v>
      </c>
      <c r="M160" s="43">
        <f t="shared" si="36"/>
        <v>75593.800099999993</v>
      </c>
      <c r="N160" s="43">
        <f t="shared" si="36"/>
        <v>75825.420100000003</v>
      </c>
      <c r="O160" s="43">
        <f t="shared" si="36"/>
        <v>76037.433000000005</v>
      </c>
      <c r="P160" s="43">
        <f t="shared" si="36"/>
        <v>76191.053</v>
      </c>
      <c r="Q160" s="43">
        <f t="shared" si="36"/>
        <v>76344.67300000001</v>
      </c>
      <c r="R160" s="43">
        <f t="shared" si="36"/>
        <v>76393.816800000001</v>
      </c>
      <c r="S160" s="43">
        <f t="shared" si="36"/>
        <v>76383.036800000002</v>
      </c>
      <c r="T160" s="43">
        <f t="shared" si="36"/>
        <v>76578.4568</v>
      </c>
      <c r="U160" s="43">
        <f t="shared" si="36"/>
        <v>76670.776799999992</v>
      </c>
      <c r="V160" s="43">
        <f t="shared" si="36"/>
        <v>76041.543699999995</v>
      </c>
      <c r="W160" s="43">
        <f t="shared" si="36"/>
        <v>76236.963699999993</v>
      </c>
      <c r="X160" s="43">
        <f t="shared" si="36"/>
        <v>76432.383699999991</v>
      </c>
      <c r="Y160" s="43">
        <f t="shared" si="36"/>
        <v>76463.507799999992</v>
      </c>
      <c r="Z160" s="43">
        <f t="shared" si="36"/>
        <v>75698.127800000002</v>
      </c>
      <c r="AA160" s="43">
        <f t="shared" si="36"/>
        <v>75698.127800000002</v>
      </c>
      <c r="AB160" s="43">
        <f t="shared" si="36"/>
        <v>75698.127800000002</v>
      </c>
      <c r="AC160" s="43">
        <f t="shared" si="36"/>
        <v>75698.127800000002</v>
      </c>
      <c r="AD160" s="43">
        <f t="shared" si="36"/>
        <v>75927.727799999993</v>
      </c>
      <c r="AE160" s="43">
        <f t="shared" si="36"/>
        <v>76042.527799999996</v>
      </c>
      <c r="AF160" s="43">
        <f t="shared" si="36"/>
        <v>76272.127800000002</v>
      </c>
      <c r="AG160" s="44">
        <f t="shared" si="36"/>
        <v>76501.727799999993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75902.019263333306</v>
      </c>
      <c r="D162" s="53">
        <f t="shared" ref="D162:AG162" si="37">(D13+D23+D34+D53+D73+D85+D96+D141+D154)/87012</f>
        <v>0.84166046062612054</v>
      </c>
      <c r="E162" s="25">
        <f t="shared" si="37"/>
        <v>0.84377786971911906</v>
      </c>
      <c r="F162" s="25">
        <f t="shared" si="37"/>
        <v>0.82336344412264972</v>
      </c>
      <c r="G162" s="25">
        <f t="shared" si="37"/>
        <v>0.82693444582356457</v>
      </c>
      <c r="H162" s="25">
        <f t="shared" si="37"/>
        <v>0.82973405966993063</v>
      </c>
      <c r="I162" s="25">
        <f t="shared" si="37"/>
        <v>0.83331310623821986</v>
      </c>
      <c r="J162" s="25">
        <f t="shared" si="37"/>
        <v>0.83885716912609753</v>
      </c>
      <c r="K162" s="25">
        <f t="shared" si="37"/>
        <v>0.84240863329195981</v>
      </c>
      <c r="L162" s="25">
        <f t="shared" si="37"/>
        <v>0.8451530823334712</v>
      </c>
      <c r="M162" s="25">
        <f t="shared" si="37"/>
        <v>0.83903691444858175</v>
      </c>
      <c r="N162" s="25">
        <f t="shared" si="37"/>
        <v>0.84169884613616508</v>
      </c>
      <c r="O162" s="25">
        <f t="shared" si="37"/>
        <v>0.84438491242587221</v>
      </c>
      <c r="P162" s="25">
        <f t="shared" si="37"/>
        <v>0.84615041603456986</v>
      </c>
      <c r="Q162" s="25">
        <f t="shared" si="37"/>
        <v>0.84791591964326762</v>
      </c>
      <c r="R162" s="25">
        <f t="shared" si="37"/>
        <v>0.84873672596883187</v>
      </c>
      <c r="S162" s="25">
        <f t="shared" si="37"/>
        <v>0.84861283501126283</v>
      </c>
      <c r="T162" s="25">
        <f t="shared" si="37"/>
        <v>0.85085873212890173</v>
      </c>
      <c r="U162" s="25">
        <f t="shared" si="37"/>
        <v>0.8519197352089366</v>
      </c>
      <c r="V162" s="25">
        <f t="shared" si="37"/>
        <v>0.84452328414471567</v>
      </c>
      <c r="W162" s="25">
        <f t="shared" si="37"/>
        <v>0.84676918126235468</v>
      </c>
      <c r="X162" s="25">
        <f t="shared" si="37"/>
        <v>0.84901507837999357</v>
      </c>
      <c r="Y162" s="25">
        <f t="shared" si="37"/>
        <v>0.84995219050245951</v>
      </c>
      <c r="Z162" s="25">
        <f t="shared" si="37"/>
        <v>0.84115593251505538</v>
      </c>
      <c r="AA162" s="25">
        <f t="shared" si="37"/>
        <v>0.84115593251505538</v>
      </c>
      <c r="AB162" s="25">
        <f t="shared" si="37"/>
        <v>0.84115593251505538</v>
      </c>
      <c r="AC162" s="25">
        <f t="shared" si="37"/>
        <v>0.84115593251505538</v>
      </c>
      <c r="AD162" s="25">
        <f t="shared" si="37"/>
        <v>0.8437946490139292</v>
      </c>
      <c r="AE162" s="25">
        <f t="shared" si="37"/>
        <v>0.84511400726336594</v>
      </c>
      <c r="AF162" s="25">
        <f t="shared" si="37"/>
        <v>0.84775272376223976</v>
      </c>
      <c r="AG162" s="32">
        <f t="shared" si="37"/>
        <v>0.85039144026111346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25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10688.26</v>
      </c>
      <c r="E73" s="12">
        <f t="shared" si="16"/>
        <v>10738.56</v>
      </c>
      <c r="F73" s="12">
        <f t="shared" si="16"/>
        <v>10839.16</v>
      </c>
      <c r="G73" s="12">
        <f t="shared" si="16"/>
        <v>10939.76</v>
      </c>
      <c r="H73" s="12">
        <f t="shared" si="16"/>
        <v>11040.36</v>
      </c>
      <c r="I73" s="12">
        <f t="shared" si="16"/>
        <v>11090.66</v>
      </c>
      <c r="J73" s="12">
        <f t="shared" si="16"/>
        <v>11090.66</v>
      </c>
      <c r="K73" s="12">
        <f t="shared" si="16"/>
        <v>11090.66</v>
      </c>
      <c r="L73" s="12">
        <f t="shared" si="16"/>
        <v>11090.66</v>
      </c>
      <c r="M73" s="12">
        <f t="shared" si="16"/>
        <v>11090.66</v>
      </c>
      <c r="N73" s="12">
        <f t="shared" si="16"/>
        <v>11306.26</v>
      </c>
      <c r="O73" s="12">
        <f t="shared" si="16"/>
        <v>11414.06</v>
      </c>
      <c r="P73" s="12">
        <f t="shared" si="16"/>
        <v>11629.66</v>
      </c>
      <c r="Q73" s="12">
        <f t="shared" si="16"/>
        <v>11845.26</v>
      </c>
      <c r="R73" s="12">
        <f t="shared" si="16"/>
        <v>12060.86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206.6952</v>
      </c>
      <c r="E74" s="12">
        <f t="shared" si="17"/>
        <v>206.6952</v>
      </c>
      <c r="F74" s="12">
        <f t="shared" si="17"/>
        <v>206.6952</v>
      </c>
      <c r="G74" s="12">
        <f t="shared" si="17"/>
        <v>206.6952</v>
      </c>
      <c r="H74" s="12">
        <f t="shared" si="17"/>
        <v>206.6952</v>
      </c>
      <c r="I74" s="12">
        <f t="shared" si="17"/>
        <v>220.9804</v>
      </c>
      <c r="J74" s="12">
        <f t="shared" si="17"/>
        <v>220.9804</v>
      </c>
      <c r="K74" s="12">
        <f t="shared" si="17"/>
        <v>220.9804</v>
      </c>
      <c r="L74" s="12">
        <f t="shared" si="17"/>
        <v>220.9804</v>
      </c>
      <c r="M74" s="12">
        <f t="shared" si="17"/>
        <v>220.9804</v>
      </c>
      <c r="N74" s="12">
        <f t="shared" si="17"/>
        <v>220.9804</v>
      </c>
      <c r="O74" s="12">
        <f t="shared" si="17"/>
        <v>220.9804</v>
      </c>
      <c r="P74" s="12">
        <f t="shared" si="17"/>
        <v>220.9804</v>
      </c>
      <c r="Q74" s="12">
        <f t="shared" si="17"/>
        <v>220.9804</v>
      </c>
      <c r="R74" s="12">
        <f t="shared" si="17"/>
        <v>220.9804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10481.5648</v>
      </c>
      <c r="E75" s="17">
        <f t="shared" si="18"/>
        <v>10531.864799999999</v>
      </c>
      <c r="F75" s="17">
        <f t="shared" si="18"/>
        <v>10632.4648</v>
      </c>
      <c r="G75" s="17">
        <f t="shared" si="18"/>
        <v>10733.0648</v>
      </c>
      <c r="H75" s="17">
        <f t="shared" si="18"/>
        <v>10833.6648</v>
      </c>
      <c r="I75" s="17">
        <f t="shared" si="18"/>
        <v>10869.679599999999</v>
      </c>
      <c r="J75" s="17">
        <f t="shared" si="18"/>
        <v>10869.679599999999</v>
      </c>
      <c r="K75" s="17">
        <f t="shared" si="18"/>
        <v>10869.679599999999</v>
      </c>
      <c r="L75" s="17">
        <f t="shared" si="18"/>
        <v>10869.679599999999</v>
      </c>
      <c r="M75" s="17">
        <f t="shared" si="18"/>
        <v>10869.679599999999</v>
      </c>
      <c r="N75" s="17">
        <f t="shared" si="18"/>
        <v>11085.2796</v>
      </c>
      <c r="O75" s="17">
        <f t="shared" si="18"/>
        <v>11193.079599999999</v>
      </c>
      <c r="P75" s="17">
        <f t="shared" si="18"/>
        <v>11408.679599999999</v>
      </c>
      <c r="Q75" s="17">
        <f t="shared" si="18"/>
        <v>11624.2796</v>
      </c>
      <c r="R75" s="17">
        <f t="shared" si="18"/>
        <v>11839.8796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11464.040335483865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77051.527800000011</v>
      </c>
      <c r="E160" s="43">
        <f t="shared" si="36"/>
        <v>77295.316999999995</v>
      </c>
      <c r="F160" s="43">
        <f t="shared" si="36"/>
        <v>77615.516999999993</v>
      </c>
      <c r="G160" s="43">
        <f t="shared" si="36"/>
        <v>77935.717000000004</v>
      </c>
      <c r="H160" s="43">
        <f t="shared" si="36"/>
        <v>78255.917000000001</v>
      </c>
      <c r="I160" s="43">
        <f t="shared" si="36"/>
        <v>78744.298200000005</v>
      </c>
      <c r="J160" s="43">
        <f t="shared" si="36"/>
        <v>78939.298200000005</v>
      </c>
      <c r="K160" s="43">
        <f t="shared" si="36"/>
        <v>79329.298200000005</v>
      </c>
      <c r="L160" s="43">
        <f t="shared" si="36"/>
        <v>79719.298200000005</v>
      </c>
      <c r="M160" s="43">
        <f t="shared" si="36"/>
        <v>80109.298200000005</v>
      </c>
      <c r="N160" s="43">
        <f t="shared" si="36"/>
        <v>80449.504199999996</v>
      </c>
      <c r="O160" s="43">
        <f t="shared" si="36"/>
        <v>80557.304199999999</v>
      </c>
      <c r="P160" s="43">
        <f t="shared" si="36"/>
        <v>80925.704199999993</v>
      </c>
      <c r="Q160" s="43">
        <f t="shared" si="36"/>
        <v>81217.704199999993</v>
      </c>
      <c r="R160" s="43">
        <f t="shared" si="36"/>
        <v>81755.304199999999</v>
      </c>
      <c r="S160" s="43">
        <f t="shared" si="36"/>
        <v>82189.888999999996</v>
      </c>
      <c r="T160" s="43">
        <f t="shared" si="36"/>
        <v>82739.688999999998</v>
      </c>
      <c r="U160" s="43">
        <f t="shared" si="36"/>
        <v>83171.082200000004</v>
      </c>
      <c r="V160" s="43">
        <f t="shared" si="36"/>
        <v>83628.082200000004</v>
      </c>
      <c r="W160" s="43">
        <f t="shared" si="36"/>
        <v>83977.555600000007</v>
      </c>
      <c r="X160" s="43">
        <f t="shared" si="36"/>
        <v>84191.135599999994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81690.494464516101</v>
      </c>
      <c r="D162" s="53">
        <f t="shared" ref="D162:AH162" si="37">(D13+D23+D34+D53+D73+D85+D96+D141+D154)/87012</f>
        <v>0.8567101089504896</v>
      </c>
      <c r="E162" s="25">
        <f t="shared" si="37"/>
        <v>0.85986944329517756</v>
      </c>
      <c r="F162" s="25">
        <f t="shared" si="37"/>
        <v>0.86354939548568022</v>
      </c>
      <c r="G162" s="25">
        <f t="shared" si="37"/>
        <v>0.86722934767618265</v>
      </c>
      <c r="H162" s="25">
        <f t="shared" si="37"/>
        <v>0.87090929986668508</v>
      </c>
      <c r="I162" s="25">
        <f t="shared" si="37"/>
        <v>0.8772314163563647</v>
      </c>
      <c r="J162" s="25">
        <f t="shared" si="37"/>
        <v>0.8794724865535789</v>
      </c>
      <c r="K162" s="25">
        <f t="shared" si="37"/>
        <v>0.88395462694800719</v>
      </c>
      <c r="L162" s="25">
        <f t="shared" si="37"/>
        <v>0.8884367673424356</v>
      </c>
      <c r="M162" s="25">
        <f t="shared" si="37"/>
        <v>0.89291890773686389</v>
      </c>
      <c r="N162" s="25">
        <f t="shared" si="37"/>
        <v>0.89763779708545954</v>
      </c>
      <c r="O162" s="25">
        <f t="shared" si="37"/>
        <v>0.89887670666115016</v>
      </c>
      <c r="P162" s="25">
        <f t="shared" si="37"/>
        <v>0.90311060543373334</v>
      </c>
      <c r="Q162" s="25">
        <f t="shared" si="37"/>
        <v>0.90646646439571543</v>
      </c>
      <c r="R162" s="25">
        <f t="shared" si="37"/>
        <v>0.91264492253941987</v>
      </c>
      <c r="S162" s="25">
        <f t="shared" si="37"/>
        <v>0.91799131154323554</v>
      </c>
      <c r="T162" s="25">
        <f t="shared" si="37"/>
        <v>0.92430998023261157</v>
      </c>
      <c r="U162" s="25">
        <f t="shared" si="37"/>
        <v>0.9294759343538822</v>
      </c>
      <c r="V162" s="25">
        <f t="shared" si="37"/>
        <v>0.93472808348273795</v>
      </c>
      <c r="W162" s="25">
        <f t="shared" si="37"/>
        <v>0.93900795292603312</v>
      </c>
      <c r="X162" s="25">
        <f t="shared" si="37"/>
        <v>0.94162598262308639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84260.688699999999</v>
      </c>
      <c r="E160" s="43">
        <f t="shared" si="36"/>
        <v>84260.688699999999</v>
      </c>
      <c r="F160" s="43">
        <f t="shared" si="36"/>
        <v>84260.688699999999</v>
      </c>
      <c r="G160" s="43">
        <f t="shared" si="36"/>
        <v>84260.688699999999</v>
      </c>
      <c r="H160" s="43">
        <f t="shared" si="36"/>
        <v>84260.688699999999</v>
      </c>
      <c r="I160" s="43">
        <f t="shared" si="36"/>
        <v>84260.688699999999</v>
      </c>
      <c r="J160" s="43">
        <f t="shared" si="36"/>
        <v>84260.688699999999</v>
      </c>
      <c r="K160" s="43">
        <f t="shared" si="36"/>
        <v>84260.688699999999</v>
      </c>
      <c r="L160" s="43">
        <f t="shared" si="36"/>
        <v>84260.688699999999</v>
      </c>
      <c r="M160" s="43">
        <f t="shared" si="36"/>
        <v>84260.688699999999</v>
      </c>
      <c r="N160" s="43">
        <f t="shared" si="36"/>
        <v>84260.688699999999</v>
      </c>
      <c r="O160" s="43">
        <f t="shared" si="36"/>
        <v>84260.688699999999</v>
      </c>
      <c r="P160" s="43">
        <f t="shared" si="36"/>
        <v>84260.688699999999</v>
      </c>
      <c r="Q160" s="43">
        <f t="shared" si="36"/>
        <v>84260.688699999999</v>
      </c>
      <c r="R160" s="43">
        <f t="shared" si="36"/>
        <v>84260.688699999999</v>
      </c>
      <c r="S160" s="43">
        <f t="shared" si="36"/>
        <v>84260.688699999999</v>
      </c>
      <c r="T160" s="43">
        <f t="shared" si="36"/>
        <v>84260.688699999999</v>
      </c>
      <c r="U160" s="43">
        <f t="shared" si="36"/>
        <v>84260.688699999999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84260.688699999984</v>
      </c>
      <c r="D162" s="53">
        <f t="shared" ref="D162:AH162" si="37">(D13+D23+D34+D53+D73+D85+D96+D141+D154)/87012</f>
        <v>0.94259021744127247</v>
      </c>
      <c r="E162" s="25">
        <f t="shared" si="37"/>
        <v>0.94259021744127247</v>
      </c>
      <c r="F162" s="25">
        <f t="shared" si="37"/>
        <v>0.94259021744127247</v>
      </c>
      <c r="G162" s="25">
        <f t="shared" si="37"/>
        <v>0.94259021744127247</v>
      </c>
      <c r="H162" s="25">
        <f t="shared" si="37"/>
        <v>0.94259021744127247</v>
      </c>
      <c r="I162" s="25">
        <f t="shared" si="37"/>
        <v>0.94259021744127247</v>
      </c>
      <c r="J162" s="25">
        <f t="shared" si="37"/>
        <v>0.94259021744127247</v>
      </c>
      <c r="K162" s="25">
        <f t="shared" si="37"/>
        <v>0.94259021744127247</v>
      </c>
      <c r="L162" s="25">
        <f t="shared" si="37"/>
        <v>0.94259021744127247</v>
      </c>
      <c r="M162" s="25">
        <f t="shared" si="37"/>
        <v>0.94259021744127247</v>
      </c>
      <c r="N162" s="25">
        <f t="shared" si="37"/>
        <v>0.94259021744127247</v>
      </c>
      <c r="O162" s="25">
        <f t="shared" si="37"/>
        <v>0.94259021744127247</v>
      </c>
      <c r="P162" s="25">
        <f t="shared" si="37"/>
        <v>0.94259021744127247</v>
      </c>
      <c r="Q162" s="25">
        <f t="shared" si="37"/>
        <v>0.94259021744127247</v>
      </c>
      <c r="R162" s="25">
        <f t="shared" si="37"/>
        <v>0.94259021744127247</v>
      </c>
      <c r="S162" s="25">
        <f t="shared" si="37"/>
        <v>0.94259021744127247</v>
      </c>
      <c r="T162" s="25">
        <f t="shared" si="37"/>
        <v>0.94259021744127247</v>
      </c>
      <c r="U162" s="25">
        <f t="shared" si="37"/>
        <v>0.94259021744127247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1" width="6.375" customWidth="1"/>
  </cols>
  <sheetData>
    <row r="1" spans="1:32" s="2" customFormat="1" ht="31.5" customHeight="1" thickTop="1" thickBot="1" x14ac:dyDescent="0.3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5" customHeight="1" x14ac:dyDescent="0.2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5" customHeight="1" x14ac:dyDescent="0.2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5" customHeight="1" x14ac:dyDescent="0.2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5" customHeight="1" x14ac:dyDescent="0.2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5" customHeight="1" x14ac:dyDescent="0.2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5" customHeight="1" x14ac:dyDescent="0.2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5" customHeight="1" x14ac:dyDescent="0.2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5" customHeight="1" x14ac:dyDescent="0.2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5" customHeight="1" x14ac:dyDescent="0.2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5" customHeight="1" x14ac:dyDescent="0.2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5" customHeight="1" x14ac:dyDescent="0.2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5" customHeight="1" x14ac:dyDescent="0.2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1">
        <v>0.99</v>
      </c>
    </row>
    <row r="63" spans="1:32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5" customHeight="1" x14ac:dyDescent="0.2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11379.66</v>
      </c>
      <c r="G73" s="12">
        <f t="shared" si="16"/>
        <v>11379.66</v>
      </c>
      <c r="H73" s="12">
        <f t="shared" si="16"/>
        <v>11379.66</v>
      </c>
      <c r="I73" s="12">
        <f t="shared" si="16"/>
        <v>11379.66</v>
      </c>
      <c r="J73" s="12">
        <f t="shared" si="16"/>
        <v>11379.66</v>
      </c>
      <c r="K73" s="12">
        <f t="shared" si="16"/>
        <v>11379.66</v>
      </c>
      <c r="L73" s="12">
        <f t="shared" si="16"/>
        <v>11379.66</v>
      </c>
      <c r="M73" s="12">
        <f t="shared" si="16"/>
        <v>11379.66</v>
      </c>
      <c r="N73" s="12">
        <f t="shared" si="16"/>
        <v>11379.66</v>
      </c>
      <c r="O73" s="12">
        <f t="shared" si="16"/>
        <v>11379.66</v>
      </c>
      <c r="P73" s="12">
        <f t="shared" si="16"/>
        <v>11379.66</v>
      </c>
      <c r="Q73" s="12">
        <f t="shared" si="16"/>
        <v>11379.66</v>
      </c>
      <c r="R73" s="12">
        <f t="shared" si="16"/>
        <v>11379.66</v>
      </c>
      <c r="S73" s="12">
        <f t="shared" si="16"/>
        <v>11379.66</v>
      </c>
      <c r="T73" s="12">
        <f t="shared" si="16"/>
        <v>11379.66</v>
      </c>
      <c r="U73" s="12">
        <f t="shared" si="16"/>
        <v>11379.66</v>
      </c>
      <c r="V73" s="12">
        <f t="shared" si="16"/>
        <v>11379.66</v>
      </c>
      <c r="W73" s="12">
        <f t="shared" si="16"/>
        <v>11379.66</v>
      </c>
      <c r="X73" s="12">
        <f t="shared" si="16"/>
        <v>11379.66</v>
      </c>
      <c r="Y73" s="12">
        <f t="shared" si="16"/>
        <v>11379.66</v>
      </c>
      <c r="Z73" s="12">
        <f t="shared" si="16"/>
        <v>11379.66</v>
      </c>
      <c r="AA73" s="12">
        <f t="shared" si="16"/>
        <v>11379.66</v>
      </c>
      <c r="AB73" s="12">
        <f t="shared" si="16"/>
        <v>11379.66</v>
      </c>
      <c r="AC73" s="12">
        <f t="shared" si="16"/>
        <v>11379.66</v>
      </c>
      <c r="AD73" s="12">
        <f t="shared" si="16"/>
        <v>11379.66</v>
      </c>
      <c r="AE73" s="30">
        <f t="shared" si="16"/>
        <v>11537.46</v>
      </c>
    </row>
    <row r="74" spans="1:32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229.18800000000002</v>
      </c>
      <c r="G74" s="12">
        <f t="shared" si="17"/>
        <v>229.18800000000002</v>
      </c>
      <c r="H74" s="12">
        <f t="shared" si="17"/>
        <v>229.18800000000002</v>
      </c>
      <c r="I74" s="12">
        <f t="shared" si="17"/>
        <v>229.18800000000002</v>
      </c>
      <c r="J74" s="12">
        <f t="shared" si="17"/>
        <v>229.18800000000002</v>
      </c>
      <c r="K74" s="12">
        <f t="shared" si="17"/>
        <v>229.18800000000002</v>
      </c>
      <c r="L74" s="12">
        <f t="shared" si="17"/>
        <v>229.18800000000002</v>
      </c>
      <c r="M74" s="12">
        <f t="shared" si="17"/>
        <v>229.18800000000002</v>
      </c>
      <c r="N74" s="12">
        <f t="shared" si="17"/>
        <v>229.18800000000002</v>
      </c>
      <c r="O74" s="12">
        <f t="shared" si="17"/>
        <v>229.18800000000002</v>
      </c>
      <c r="P74" s="12">
        <f t="shared" si="17"/>
        <v>229.18800000000002</v>
      </c>
      <c r="Q74" s="12">
        <f t="shared" si="17"/>
        <v>229.18800000000002</v>
      </c>
      <c r="R74" s="12">
        <f t="shared" si="17"/>
        <v>229.18800000000002</v>
      </c>
      <c r="S74" s="12">
        <f t="shared" si="17"/>
        <v>229.18800000000002</v>
      </c>
      <c r="T74" s="12">
        <f t="shared" si="17"/>
        <v>229.18800000000002</v>
      </c>
      <c r="U74" s="12">
        <f t="shared" si="17"/>
        <v>229.18800000000002</v>
      </c>
      <c r="V74" s="12">
        <f t="shared" si="17"/>
        <v>229.18800000000002</v>
      </c>
      <c r="W74" s="12">
        <f t="shared" si="17"/>
        <v>229.18800000000002</v>
      </c>
      <c r="X74" s="12">
        <f t="shared" si="17"/>
        <v>229.18800000000002</v>
      </c>
      <c r="Y74" s="12">
        <f t="shared" si="17"/>
        <v>229.18800000000002</v>
      </c>
      <c r="Z74" s="12">
        <f t="shared" si="17"/>
        <v>229.18800000000002</v>
      </c>
      <c r="AA74" s="12">
        <f t="shared" si="17"/>
        <v>229.18800000000002</v>
      </c>
      <c r="AB74" s="12">
        <f t="shared" si="17"/>
        <v>229.18800000000002</v>
      </c>
      <c r="AC74" s="12">
        <f t="shared" si="17"/>
        <v>229.18800000000002</v>
      </c>
      <c r="AD74" s="12">
        <f t="shared" si="17"/>
        <v>229.18800000000002</v>
      </c>
      <c r="AE74" s="30">
        <f t="shared" si="17"/>
        <v>229.18800000000002</v>
      </c>
      <c r="AF74" s="28"/>
    </row>
    <row r="75" spans="1:32" s="18" customFormat="1" ht="15.95" customHeight="1" x14ac:dyDescent="0.2">
      <c r="A75" s="15"/>
      <c r="B75" s="14" t="s">
        <v>106</v>
      </c>
      <c r="C75" s="16"/>
      <c r="D75" s="51">
        <f t="shared" ref="D75:AE75" si="18">D73-D74</f>
        <v>11917.064399999999</v>
      </c>
      <c r="E75" s="17">
        <f t="shared" si="18"/>
        <v>11917.064399999999</v>
      </c>
      <c r="F75" s="17">
        <f t="shared" si="18"/>
        <v>11150.472</v>
      </c>
      <c r="G75" s="17">
        <f t="shared" si="18"/>
        <v>11150.472</v>
      </c>
      <c r="H75" s="17">
        <f t="shared" si="18"/>
        <v>11150.472</v>
      </c>
      <c r="I75" s="17">
        <f t="shared" si="18"/>
        <v>11150.472</v>
      </c>
      <c r="J75" s="17">
        <f t="shared" si="18"/>
        <v>11150.472</v>
      </c>
      <c r="K75" s="17">
        <f t="shared" si="18"/>
        <v>11150.472</v>
      </c>
      <c r="L75" s="17">
        <f t="shared" si="18"/>
        <v>11150.472</v>
      </c>
      <c r="M75" s="17">
        <f t="shared" si="18"/>
        <v>11150.472</v>
      </c>
      <c r="N75" s="17">
        <f t="shared" si="18"/>
        <v>11150.472</v>
      </c>
      <c r="O75" s="17">
        <f t="shared" si="18"/>
        <v>11150.472</v>
      </c>
      <c r="P75" s="17">
        <f t="shared" si="18"/>
        <v>11150.472</v>
      </c>
      <c r="Q75" s="17">
        <f t="shared" si="18"/>
        <v>11150.472</v>
      </c>
      <c r="R75" s="17">
        <f t="shared" si="18"/>
        <v>11150.472</v>
      </c>
      <c r="S75" s="17">
        <f t="shared" si="18"/>
        <v>11150.472</v>
      </c>
      <c r="T75" s="17">
        <f t="shared" si="18"/>
        <v>11150.472</v>
      </c>
      <c r="U75" s="17">
        <f t="shared" si="18"/>
        <v>11150.472</v>
      </c>
      <c r="V75" s="17">
        <f t="shared" si="18"/>
        <v>11150.472</v>
      </c>
      <c r="W75" s="17">
        <f t="shared" si="18"/>
        <v>11150.472</v>
      </c>
      <c r="X75" s="17">
        <f t="shared" si="18"/>
        <v>11150.472</v>
      </c>
      <c r="Y75" s="17">
        <f t="shared" si="18"/>
        <v>11150.472</v>
      </c>
      <c r="Z75" s="17">
        <f t="shared" si="18"/>
        <v>11150.472</v>
      </c>
      <c r="AA75" s="17">
        <f t="shared" si="18"/>
        <v>11150.472</v>
      </c>
      <c r="AB75" s="17">
        <f t="shared" si="18"/>
        <v>11150.472</v>
      </c>
      <c r="AC75" s="17">
        <f t="shared" si="18"/>
        <v>11150.472</v>
      </c>
      <c r="AD75" s="17">
        <f t="shared" si="18"/>
        <v>11150.472</v>
      </c>
      <c r="AE75" s="31">
        <f t="shared" si="18"/>
        <v>11308.271999999999</v>
      </c>
      <c r="AF75" s="28"/>
    </row>
    <row r="76" spans="1:32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5" customHeight="1" x14ac:dyDescent="0.2">
      <c r="A77" s="3"/>
      <c r="B77" s="4"/>
      <c r="C77" s="3">
        <f>SUM(D75:AE75)/28</f>
        <v>11210.864314285718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5" customHeight="1" x14ac:dyDescent="0.2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5" customHeight="1" x14ac:dyDescent="0.2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5" customHeight="1" x14ac:dyDescent="0.2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5" customHeight="1" x14ac:dyDescent="0.2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5" customHeight="1" x14ac:dyDescent="0.2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5" customHeight="1" x14ac:dyDescent="0.2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5" customHeight="1" x14ac:dyDescent="0.2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5" customHeight="1" x14ac:dyDescent="0.2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5" customHeight="1" x14ac:dyDescent="0.2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5" customHeight="1" x14ac:dyDescent="0.2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5" customHeight="1" x14ac:dyDescent="0.2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5" customHeight="1" x14ac:dyDescent="0.2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5" customHeight="1" x14ac:dyDescent="0.2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5" customHeight="1" x14ac:dyDescent="0.2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5" customHeight="1" x14ac:dyDescent="0.2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5" customHeight="1" x14ac:dyDescent="0.2">
      <c r="A160" s="9"/>
      <c r="B160" s="10" t="s">
        <v>112</v>
      </c>
      <c r="C160" s="11"/>
      <c r="D160" s="51">
        <f t="shared" ref="D160:AE160" si="36">D15+D25+D36+D55+D75+D87+D98+D110+D143+D156</f>
        <v>84260.688699999999</v>
      </c>
      <c r="E160" s="43">
        <f t="shared" si="36"/>
        <v>83733.486699999994</v>
      </c>
      <c r="F160" s="43">
        <f t="shared" si="36"/>
        <v>82966.8943</v>
      </c>
      <c r="G160" s="43">
        <f t="shared" si="36"/>
        <v>82966.8943</v>
      </c>
      <c r="H160" s="43">
        <f t="shared" si="36"/>
        <v>82966.8943</v>
      </c>
      <c r="I160" s="43">
        <f t="shared" si="36"/>
        <v>82966.8943</v>
      </c>
      <c r="J160" s="43">
        <f t="shared" si="36"/>
        <v>82966.8943</v>
      </c>
      <c r="K160" s="43">
        <f t="shared" si="36"/>
        <v>82966.8943</v>
      </c>
      <c r="L160" s="43">
        <f t="shared" si="36"/>
        <v>82966.8943</v>
      </c>
      <c r="M160" s="43">
        <f t="shared" si="36"/>
        <v>82966.8943</v>
      </c>
      <c r="N160" s="43">
        <f t="shared" si="36"/>
        <v>82966.8943</v>
      </c>
      <c r="O160" s="43">
        <f t="shared" si="36"/>
        <v>82966.8943</v>
      </c>
      <c r="P160" s="43">
        <f t="shared" si="36"/>
        <v>82966.8943</v>
      </c>
      <c r="Q160" s="43">
        <f t="shared" si="36"/>
        <v>82966.8943</v>
      </c>
      <c r="R160" s="43">
        <f t="shared" si="36"/>
        <v>82114.990300000005</v>
      </c>
      <c r="S160" s="43">
        <f t="shared" si="36"/>
        <v>81317.975900000005</v>
      </c>
      <c r="T160" s="43">
        <f t="shared" si="36"/>
        <v>80199.140899999999</v>
      </c>
      <c r="U160" s="43">
        <f t="shared" si="36"/>
        <v>80199.140899999999</v>
      </c>
      <c r="V160" s="43">
        <f t="shared" si="36"/>
        <v>80199.140899999999</v>
      </c>
      <c r="W160" s="43">
        <f t="shared" si="36"/>
        <v>80199.140899999999</v>
      </c>
      <c r="X160" s="43">
        <f t="shared" si="36"/>
        <v>80199.140899999999</v>
      </c>
      <c r="Y160" s="43">
        <f t="shared" si="36"/>
        <v>80199.140899999999</v>
      </c>
      <c r="Z160" s="43">
        <f t="shared" si="36"/>
        <v>80199.140899999999</v>
      </c>
      <c r="AA160" s="43">
        <f t="shared" si="36"/>
        <v>79100.736800000013</v>
      </c>
      <c r="AB160" s="43">
        <f t="shared" si="36"/>
        <v>79100.736800000013</v>
      </c>
      <c r="AC160" s="43">
        <f t="shared" si="36"/>
        <v>79100.736800000013</v>
      </c>
      <c r="AD160" s="43">
        <f t="shared" si="36"/>
        <v>79100.736800000013</v>
      </c>
      <c r="AE160" s="44">
        <f t="shared" si="36"/>
        <v>79258.536800000002</v>
      </c>
    </row>
    <row r="161" spans="1:32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5" customHeight="1" x14ac:dyDescent="0.2">
      <c r="A162" s="3"/>
      <c r="B162" s="4"/>
      <c r="C162" s="3">
        <f>SUM(D160:AE160)/28</f>
        <v>81574.476553571425</v>
      </c>
      <c r="D162" s="53">
        <f t="shared" ref="D162:AE162" si="37">(D13+D23+D34+D53+D73+D85+D96+D141+D154)/87012</f>
        <v>0.94259021744127247</v>
      </c>
      <c r="E162" s="25">
        <f t="shared" si="37"/>
        <v>0.93638417689514097</v>
      </c>
      <c r="F162" s="25">
        <f t="shared" si="37"/>
        <v>0.92731646209718199</v>
      </c>
      <c r="G162" s="25">
        <f t="shared" si="37"/>
        <v>0.92731646209718199</v>
      </c>
      <c r="H162" s="25">
        <f t="shared" si="37"/>
        <v>0.92731646209718199</v>
      </c>
      <c r="I162" s="25">
        <f t="shared" si="37"/>
        <v>0.92731646209718199</v>
      </c>
      <c r="J162" s="25">
        <f t="shared" si="37"/>
        <v>0.92731646209718199</v>
      </c>
      <c r="K162" s="25">
        <f t="shared" si="37"/>
        <v>0.92731646209718199</v>
      </c>
      <c r="L162" s="25">
        <f t="shared" si="37"/>
        <v>0.92731646209718199</v>
      </c>
      <c r="M162" s="25">
        <f t="shared" si="37"/>
        <v>0.92731646209718199</v>
      </c>
      <c r="N162" s="25">
        <f t="shared" si="37"/>
        <v>0.92731646209718199</v>
      </c>
      <c r="O162" s="25">
        <f t="shared" si="37"/>
        <v>0.92731646209718199</v>
      </c>
      <c r="P162" s="25">
        <f t="shared" si="37"/>
        <v>0.92731646209718199</v>
      </c>
      <c r="Q162" s="25">
        <f t="shared" si="37"/>
        <v>0.92731646209718199</v>
      </c>
      <c r="R162" s="25">
        <f t="shared" si="37"/>
        <v>0.91731784121730342</v>
      </c>
      <c r="S162" s="25">
        <f t="shared" si="37"/>
        <v>0.90774444904151153</v>
      </c>
      <c r="T162" s="25">
        <f t="shared" si="37"/>
        <v>0.89452788121178695</v>
      </c>
      <c r="U162" s="25">
        <f t="shared" si="37"/>
        <v>0.89452788121178695</v>
      </c>
      <c r="V162" s="25">
        <f t="shared" si="37"/>
        <v>0.89452788121178695</v>
      </c>
      <c r="W162" s="25">
        <f t="shared" si="37"/>
        <v>0.89452788121178695</v>
      </c>
      <c r="X162" s="25">
        <f t="shared" si="37"/>
        <v>0.89452788121178695</v>
      </c>
      <c r="Y162" s="25">
        <f t="shared" si="37"/>
        <v>0.89452788121178695</v>
      </c>
      <c r="Z162" s="25">
        <f t="shared" si="37"/>
        <v>0.89452788121178695</v>
      </c>
      <c r="AA162" s="25">
        <f t="shared" si="37"/>
        <v>0.88155265940330074</v>
      </c>
      <c r="AB162" s="25">
        <f t="shared" si="37"/>
        <v>0.88155265940330074</v>
      </c>
      <c r="AC162" s="25">
        <f t="shared" si="37"/>
        <v>0.88155265940330074</v>
      </c>
      <c r="AD162" s="25">
        <f t="shared" si="37"/>
        <v>0.88155265940330074</v>
      </c>
      <c r="AE162" s="32">
        <f t="shared" si="37"/>
        <v>0.88336620236289243</v>
      </c>
      <c r="AF162" s="24"/>
    </row>
    <row r="163" spans="1:32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25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25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25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25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2001-08-14T16:29:40Z</cp:lastPrinted>
  <dcterms:created xsi:type="dcterms:W3CDTF">1997-08-26T13:58:11Z</dcterms:created>
  <dcterms:modified xsi:type="dcterms:W3CDTF">2023-09-17T09:45:03Z</dcterms:modified>
</cp:coreProperties>
</file>