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64828F-56C8-4E3A-A72D-8E4B1D941AB5}" xr6:coauthVersionLast="47" xr6:coauthVersionMax="47" xr10:uidLastSave="{00000000-0000-0000-0000-000000000000}"/>
  <bookViews>
    <workbookView xWindow="-120" yWindow="-120" windowWidth="38640" windowHeight="15720" firstSheet="8" activeTab="17"/>
  </bookViews>
  <sheets>
    <sheet name="Aug01" sheetId="1" r:id="rId1"/>
    <sheet name="Aug02" sheetId="2" r:id="rId2"/>
    <sheet name="Aug03" sheetId="7" r:id="rId3"/>
    <sheet name="Aug04" sheetId="6" r:id="rId4"/>
    <sheet name="Aug06" sheetId="4" r:id="rId5"/>
    <sheet name="Aug07" sheetId="3" r:id="rId6"/>
    <sheet name="Aug08" sheetId="8" r:id="rId7"/>
    <sheet name="Aug09" sheetId="14" r:id="rId8"/>
    <sheet name="Aug10" sheetId="13" r:id="rId9"/>
    <sheet name="Aug11" sheetId="12" r:id="rId10"/>
    <sheet name="Aug12" sheetId="11" r:id="rId11"/>
    <sheet name="Aug13" sheetId="10" r:id="rId12"/>
    <sheet name="Aug14" sheetId="9" r:id="rId13"/>
    <sheet name="Aug15" sheetId="15" r:id="rId14"/>
    <sheet name="Aug16" sheetId="16" r:id="rId15"/>
    <sheet name="Aug17" sheetId="17" r:id="rId16"/>
    <sheet name="Aug18" sheetId="19" r:id="rId17"/>
    <sheet name="Aug19" sheetId="18" r:id="rId1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J3" i="1"/>
  <c r="W3" i="1"/>
  <c r="X3" i="1"/>
  <c r="F4" i="1"/>
  <c r="J4" i="1"/>
  <c r="W4" i="1"/>
  <c r="X4" i="1"/>
  <c r="F5" i="1"/>
  <c r="J5" i="1"/>
  <c r="W5" i="1"/>
  <c r="X5" i="1"/>
  <c r="F6" i="1"/>
  <c r="J6" i="1"/>
  <c r="W6" i="1"/>
  <c r="X6" i="1"/>
  <c r="F7" i="1"/>
  <c r="W7" i="1"/>
  <c r="X7" i="1"/>
  <c r="F8" i="1"/>
  <c r="J8" i="1"/>
  <c r="W8" i="1"/>
  <c r="X8" i="1"/>
  <c r="F9" i="1"/>
  <c r="J9" i="1"/>
  <c r="W9" i="1"/>
  <c r="X9" i="1"/>
  <c r="F10" i="1"/>
  <c r="J10" i="1"/>
  <c r="W10" i="1"/>
  <c r="X10" i="1"/>
  <c r="E11" i="1"/>
  <c r="F11" i="1"/>
  <c r="J11" i="1"/>
  <c r="W11" i="1"/>
  <c r="X11" i="1"/>
  <c r="E12" i="1"/>
  <c r="F12" i="1"/>
  <c r="J12" i="1"/>
  <c r="W12" i="1"/>
  <c r="X12" i="1"/>
  <c r="F3" i="2"/>
  <c r="J3" i="2"/>
  <c r="W3" i="2"/>
  <c r="X3" i="2"/>
  <c r="F4" i="2"/>
  <c r="J4" i="2"/>
  <c r="W4" i="2"/>
  <c r="X4" i="2"/>
  <c r="F5" i="2"/>
  <c r="J5" i="2"/>
  <c r="W5" i="2"/>
  <c r="X5" i="2"/>
  <c r="F6" i="2"/>
  <c r="J6" i="2"/>
  <c r="W6" i="2"/>
  <c r="X6" i="2"/>
  <c r="F7" i="2"/>
  <c r="J7" i="2"/>
  <c r="W7" i="2"/>
  <c r="X7" i="2"/>
  <c r="F8" i="2"/>
  <c r="J8" i="2"/>
  <c r="W8" i="2"/>
  <c r="X8" i="2"/>
  <c r="F9" i="2"/>
  <c r="J9" i="2"/>
  <c r="W9" i="2"/>
  <c r="X9" i="2"/>
  <c r="F10" i="2"/>
  <c r="J10" i="2"/>
  <c r="W10" i="2"/>
  <c r="X10" i="2"/>
  <c r="F11" i="2"/>
  <c r="J11" i="2"/>
  <c r="W11" i="2"/>
  <c r="X11" i="2"/>
  <c r="F12" i="2"/>
  <c r="J12" i="2"/>
  <c r="W12" i="2"/>
  <c r="X12" i="2"/>
  <c r="F13" i="2"/>
  <c r="J13" i="2"/>
  <c r="W13" i="2"/>
  <c r="X13" i="2"/>
  <c r="F14" i="2"/>
  <c r="J14" i="2"/>
  <c r="W14" i="2"/>
  <c r="X14" i="2"/>
  <c r="F15" i="2"/>
  <c r="J15" i="2"/>
  <c r="W15" i="2"/>
  <c r="X15" i="2"/>
  <c r="F16" i="2"/>
  <c r="J16" i="2"/>
  <c r="W16" i="2"/>
  <c r="X16" i="2"/>
  <c r="F17" i="2"/>
  <c r="J17" i="2"/>
  <c r="W17" i="2"/>
  <c r="X17" i="2"/>
  <c r="F3" i="7"/>
  <c r="J3" i="7"/>
  <c r="W3" i="7"/>
  <c r="X3" i="7"/>
  <c r="F4" i="7"/>
  <c r="J4" i="7"/>
  <c r="W4" i="7"/>
  <c r="X4" i="7"/>
  <c r="F5" i="7"/>
  <c r="J5" i="7"/>
  <c r="W5" i="7"/>
  <c r="X5" i="7"/>
  <c r="F6" i="7"/>
  <c r="J6" i="7"/>
  <c r="W6" i="7"/>
  <c r="X6" i="7"/>
  <c r="F7" i="7"/>
  <c r="J7" i="7"/>
  <c r="W7" i="7"/>
  <c r="X7" i="7"/>
  <c r="F8" i="7"/>
  <c r="J8" i="7"/>
  <c r="W8" i="7"/>
  <c r="X8" i="7"/>
  <c r="F9" i="7"/>
  <c r="J9" i="7"/>
  <c r="W9" i="7"/>
  <c r="X9" i="7"/>
  <c r="F10" i="7"/>
  <c r="J10" i="7"/>
  <c r="W10" i="7"/>
  <c r="X10" i="7"/>
  <c r="F11" i="7"/>
  <c r="J11" i="7"/>
  <c r="W11" i="7"/>
  <c r="X11" i="7"/>
  <c r="F12" i="7"/>
  <c r="J12" i="7"/>
  <c r="W12" i="7"/>
  <c r="X12" i="7"/>
  <c r="F3" i="6"/>
  <c r="J3" i="6"/>
  <c r="W3" i="6"/>
  <c r="X3" i="6"/>
  <c r="F4" i="6"/>
  <c r="J4" i="6"/>
  <c r="W4" i="6"/>
  <c r="X4" i="6"/>
  <c r="F5" i="6"/>
  <c r="J5" i="6"/>
  <c r="W5" i="6"/>
  <c r="X5" i="6"/>
  <c r="F6" i="6"/>
  <c r="J6" i="6"/>
  <c r="W6" i="6"/>
  <c r="X6" i="6"/>
  <c r="F7" i="6"/>
  <c r="J7" i="6"/>
  <c r="W7" i="6"/>
  <c r="X7" i="6"/>
  <c r="F8" i="6"/>
  <c r="J8" i="6"/>
  <c r="W8" i="6"/>
  <c r="X8" i="6"/>
  <c r="F9" i="6"/>
  <c r="J9" i="6"/>
  <c r="W9" i="6"/>
  <c r="X9" i="6"/>
  <c r="F10" i="6"/>
  <c r="J10" i="6"/>
  <c r="W10" i="6"/>
  <c r="X10" i="6"/>
  <c r="F11" i="6"/>
  <c r="J11" i="6"/>
  <c r="W11" i="6"/>
  <c r="X11" i="6"/>
  <c r="F12" i="6"/>
  <c r="J12" i="6"/>
  <c r="W12" i="6"/>
  <c r="X12" i="6"/>
  <c r="F13" i="6"/>
  <c r="J13" i="6"/>
  <c r="W13" i="6"/>
  <c r="X13" i="6"/>
  <c r="F14" i="6"/>
  <c r="J14" i="6"/>
  <c r="W14" i="6"/>
  <c r="X14" i="6"/>
  <c r="F15" i="6"/>
  <c r="J15" i="6"/>
  <c r="W15" i="6"/>
  <c r="X15" i="6"/>
  <c r="F16" i="6"/>
  <c r="J16" i="6"/>
  <c r="W16" i="6"/>
  <c r="X16" i="6"/>
  <c r="F17" i="6"/>
  <c r="J17" i="6"/>
  <c r="W17" i="6"/>
  <c r="X17" i="6"/>
  <c r="F18" i="6"/>
  <c r="J18" i="6"/>
  <c r="W18" i="6"/>
  <c r="X18" i="6"/>
  <c r="F19" i="6"/>
  <c r="J19" i="6"/>
  <c r="W19" i="6"/>
  <c r="X19" i="6"/>
  <c r="F20" i="6"/>
  <c r="J20" i="6"/>
  <c r="W20" i="6"/>
  <c r="X20" i="6"/>
  <c r="F3" i="4"/>
  <c r="J3" i="4"/>
  <c r="W3" i="4"/>
  <c r="A4" i="4"/>
  <c r="F4" i="4"/>
  <c r="J4" i="4"/>
  <c r="W4" i="4"/>
  <c r="A5" i="4"/>
  <c r="F5" i="4"/>
  <c r="J5" i="4"/>
  <c r="W5" i="4"/>
  <c r="A6" i="4"/>
  <c r="F6" i="4"/>
  <c r="J6" i="4"/>
  <c r="W6" i="4"/>
  <c r="A7" i="4"/>
  <c r="F7" i="4"/>
  <c r="J7" i="4"/>
  <c r="W7" i="4"/>
  <c r="A8" i="4"/>
  <c r="F8" i="4"/>
  <c r="J8" i="4"/>
  <c r="W8" i="4"/>
  <c r="A9" i="4"/>
  <c r="F9" i="4"/>
  <c r="J9" i="4"/>
  <c r="W9" i="4"/>
  <c r="A10" i="4"/>
  <c r="F10" i="4"/>
  <c r="J10" i="4"/>
  <c r="W10" i="4"/>
  <c r="A11" i="4"/>
  <c r="F11" i="4"/>
  <c r="J11" i="4"/>
  <c r="W11" i="4"/>
  <c r="A12" i="4"/>
  <c r="F12" i="4"/>
  <c r="J12" i="4"/>
  <c r="W12" i="4"/>
  <c r="A13" i="4"/>
  <c r="F13" i="4"/>
  <c r="J13" i="4"/>
  <c r="W13" i="4"/>
  <c r="A14" i="4"/>
  <c r="F14" i="4"/>
  <c r="J14" i="4"/>
  <c r="W14" i="4"/>
  <c r="A15" i="4"/>
  <c r="F15" i="4"/>
  <c r="J15" i="4"/>
  <c r="W15" i="4"/>
  <c r="F3" i="3"/>
  <c r="J3" i="3"/>
  <c r="X3" i="3"/>
  <c r="Y3" i="3"/>
  <c r="F4" i="3"/>
  <c r="J4" i="3"/>
  <c r="X4" i="3"/>
  <c r="Y4" i="3"/>
  <c r="F5" i="3"/>
  <c r="J5" i="3"/>
  <c r="X5" i="3"/>
  <c r="Y5" i="3"/>
  <c r="F6" i="3"/>
  <c r="J6" i="3"/>
  <c r="X6" i="3"/>
  <c r="Y6" i="3"/>
  <c r="F7" i="3"/>
  <c r="J7" i="3"/>
  <c r="X7" i="3"/>
  <c r="Y7" i="3"/>
  <c r="F8" i="3"/>
  <c r="J8" i="3"/>
  <c r="X8" i="3"/>
  <c r="Y8" i="3"/>
  <c r="F9" i="3"/>
  <c r="J9" i="3"/>
  <c r="X9" i="3"/>
  <c r="Y9" i="3"/>
  <c r="F10" i="3"/>
  <c r="J10" i="3"/>
  <c r="X10" i="3"/>
  <c r="Y10" i="3"/>
  <c r="F11" i="3"/>
  <c r="J11" i="3"/>
  <c r="X11" i="3"/>
  <c r="Y11" i="3"/>
  <c r="F12" i="3"/>
  <c r="J12" i="3"/>
  <c r="X12" i="3"/>
  <c r="Y12" i="3"/>
  <c r="F13" i="3"/>
  <c r="J13" i="3"/>
  <c r="X13" i="3"/>
  <c r="Y13" i="3"/>
  <c r="F14" i="3"/>
  <c r="J14" i="3"/>
  <c r="X14" i="3"/>
  <c r="Y14" i="3"/>
  <c r="F15" i="3"/>
  <c r="J15" i="3"/>
  <c r="X15" i="3"/>
  <c r="Y15" i="3"/>
  <c r="F16" i="3"/>
  <c r="J16" i="3"/>
  <c r="X16" i="3"/>
  <c r="Y16" i="3"/>
  <c r="F17" i="3"/>
  <c r="J17" i="3"/>
  <c r="X17" i="3"/>
  <c r="Y17" i="3"/>
  <c r="F18" i="3"/>
  <c r="J18" i="3"/>
  <c r="X18" i="3"/>
  <c r="Y18" i="3"/>
  <c r="F19" i="3"/>
  <c r="J19" i="3"/>
  <c r="X19" i="3"/>
  <c r="Y19" i="3"/>
  <c r="F20" i="3"/>
  <c r="J20" i="3"/>
  <c r="X20" i="3"/>
  <c r="Y20" i="3"/>
  <c r="F21" i="3"/>
  <c r="J21" i="3"/>
  <c r="X21" i="3"/>
  <c r="Y21" i="3"/>
  <c r="F22" i="3"/>
  <c r="J22" i="3"/>
  <c r="X22" i="3"/>
  <c r="Y22" i="3"/>
  <c r="F23" i="3"/>
  <c r="J23" i="3"/>
  <c r="X23" i="3"/>
  <c r="Y23" i="3"/>
  <c r="F24" i="3"/>
  <c r="J24" i="3"/>
  <c r="X24" i="3"/>
  <c r="Y24" i="3"/>
  <c r="F25" i="3"/>
  <c r="J25" i="3"/>
  <c r="X25" i="3"/>
  <c r="Y25" i="3"/>
  <c r="F26" i="3"/>
  <c r="J26" i="3"/>
  <c r="X26" i="3"/>
  <c r="Y26" i="3"/>
  <c r="F27" i="3"/>
  <c r="J27" i="3"/>
  <c r="X27" i="3"/>
  <c r="Y27" i="3"/>
  <c r="F28" i="3"/>
  <c r="J28" i="3"/>
  <c r="X28" i="3"/>
  <c r="Y28" i="3"/>
  <c r="F29" i="3"/>
  <c r="J29" i="3"/>
  <c r="X29" i="3"/>
  <c r="Y29" i="3"/>
  <c r="F30" i="3"/>
  <c r="J30" i="3"/>
  <c r="X30" i="3"/>
  <c r="Y30" i="3"/>
  <c r="F31" i="3"/>
  <c r="J31" i="3"/>
  <c r="X31" i="3"/>
  <c r="Y31" i="3"/>
  <c r="F32" i="3"/>
  <c r="J32" i="3"/>
  <c r="X32" i="3"/>
  <c r="Y32" i="3"/>
  <c r="F33" i="3"/>
  <c r="J33" i="3"/>
  <c r="X33" i="3"/>
  <c r="Y33" i="3"/>
  <c r="F34" i="3"/>
  <c r="J34" i="3"/>
  <c r="X34" i="3"/>
  <c r="Y34" i="3"/>
  <c r="F36" i="3"/>
  <c r="J36" i="3"/>
  <c r="W36" i="3"/>
  <c r="F37" i="3"/>
  <c r="J37" i="3"/>
  <c r="W37" i="3"/>
  <c r="F38" i="3"/>
  <c r="J38" i="3"/>
  <c r="W38" i="3"/>
  <c r="F39" i="3"/>
  <c r="J39" i="3"/>
  <c r="W39" i="3"/>
  <c r="F40" i="3"/>
  <c r="J40" i="3"/>
  <c r="W40" i="3"/>
  <c r="F41" i="3"/>
  <c r="J41" i="3"/>
  <c r="W41" i="3"/>
  <c r="F42" i="3"/>
  <c r="J42" i="3"/>
  <c r="W42" i="3"/>
  <c r="F43" i="3"/>
  <c r="J43" i="3"/>
  <c r="W43" i="3"/>
  <c r="F44" i="3"/>
  <c r="J44" i="3"/>
  <c r="W44" i="3"/>
  <c r="F45" i="3"/>
  <c r="J45" i="3"/>
  <c r="W45" i="3"/>
  <c r="F46" i="3"/>
  <c r="J46" i="3"/>
  <c r="W46" i="3"/>
  <c r="F47" i="3"/>
  <c r="J47" i="3"/>
  <c r="W47" i="3"/>
  <c r="F48" i="3"/>
  <c r="J48" i="3"/>
  <c r="W48" i="3"/>
  <c r="F49" i="3"/>
  <c r="J49" i="3"/>
  <c r="W49" i="3"/>
  <c r="F50" i="3"/>
  <c r="J50" i="3"/>
  <c r="W50" i="3"/>
  <c r="F51" i="3"/>
  <c r="J51" i="3"/>
  <c r="W51" i="3"/>
  <c r="F52" i="3"/>
  <c r="J52" i="3"/>
  <c r="W52" i="3"/>
  <c r="F53" i="3"/>
  <c r="J53" i="3"/>
  <c r="W53" i="3"/>
  <c r="F55" i="3"/>
  <c r="J55" i="3"/>
  <c r="W55" i="3"/>
  <c r="F56" i="3"/>
  <c r="J56" i="3"/>
  <c r="W56" i="3"/>
  <c r="F57" i="3"/>
  <c r="J57" i="3"/>
  <c r="W57" i="3"/>
  <c r="F58" i="3"/>
  <c r="J58" i="3"/>
  <c r="W58" i="3"/>
  <c r="F59" i="3"/>
  <c r="J59" i="3"/>
  <c r="W59" i="3"/>
  <c r="F3" i="8"/>
  <c r="J3" i="8"/>
  <c r="X3" i="8"/>
  <c r="Y3" i="8"/>
  <c r="F4" i="8"/>
  <c r="J4" i="8"/>
  <c r="X4" i="8"/>
  <c r="Y4" i="8"/>
  <c r="F5" i="8"/>
  <c r="J5" i="8"/>
  <c r="X5" i="8"/>
  <c r="Y5" i="8"/>
  <c r="F6" i="8"/>
  <c r="J6" i="8"/>
  <c r="X6" i="8"/>
  <c r="Y6" i="8"/>
  <c r="F7" i="8"/>
  <c r="J7" i="8"/>
  <c r="X7" i="8"/>
  <c r="Y7" i="8"/>
  <c r="F9" i="8"/>
  <c r="J9" i="8"/>
  <c r="X9" i="8"/>
  <c r="Y9" i="8"/>
  <c r="F10" i="8"/>
  <c r="J10" i="8"/>
  <c r="X10" i="8"/>
  <c r="Y10" i="8"/>
  <c r="F11" i="8"/>
  <c r="J11" i="8"/>
  <c r="X11" i="8"/>
  <c r="Y11" i="8"/>
  <c r="F12" i="8"/>
  <c r="J12" i="8"/>
  <c r="X12" i="8"/>
  <c r="Y12" i="8"/>
  <c r="F13" i="8"/>
  <c r="J13" i="8"/>
  <c r="X13" i="8"/>
  <c r="Y13" i="8"/>
  <c r="F14" i="8"/>
  <c r="J14" i="8"/>
  <c r="X14" i="8"/>
  <c r="Y14" i="8"/>
  <c r="F15" i="8"/>
  <c r="J15" i="8"/>
  <c r="X15" i="8"/>
  <c r="Y15" i="8"/>
  <c r="F16" i="8"/>
  <c r="J16" i="8"/>
  <c r="X16" i="8"/>
  <c r="Y16" i="8"/>
  <c r="F17" i="8"/>
  <c r="J17" i="8"/>
  <c r="X17" i="8"/>
  <c r="Y17" i="8"/>
  <c r="F18" i="8"/>
  <c r="J18" i="8"/>
  <c r="X18" i="8"/>
  <c r="Y18" i="8"/>
  <c r="F19" i="8"/>
  <c r="J19" i="8"/>
  <c r="X19" i="8"/>
  <c r="Y19" i="8"/>
  <c r="F20" i="8"/>
  <c r="J20" i="8"/>
  <c r="X20" i="8"/>
  <c r="Y20" i="8"/>
  <c r="F21" i="8"/>
  <c r="J21" i="8"/>
  <c r="X21" i="8"/>
  <c r="Y21" i="8"/>
  <c r="F22" i="8"/>
  <c r="J22" i="8"/>
  <c r="X22" i="8"/>
  <c r="Y22" i="8"/>
  <c r="F23" i="8"/>
  <c r="J23" i="8"/>
  <c r="X23" i="8"/>
  <c r="Y23" i="8"/>
  <c r="F24" i="8"/>
  <c r="J24" i="8"/>
  <c r="X24" i="8"/>
  <c r="Y24" i="8"/>
  <c r="F25" i="8"/>
  <c r="J25" i="8"/>
  <c r="X25" i="8"/>
  <c r="Y25" i="8"/>
  <c r="F26" i="8"/>
  <c r="J26" i="8"/>
  <c r="X26" i="8"/>
  <c r="Y26" i="8"/>
  <c r="F27" i="8"/>
  <c r="J27" i="8"/>
  <c r="X27" i="8"/>
  <c r="Y27" i="8"/>
  <c r="F28" i="8"/>
  <c r="J28" i="8"/>
  <c r="X28" i="8"/>
  <c r="Y28" i="8"/>
  <c r="F3" i="14"/>
  <c r="J3" i="14"/>
  <c r="V3" i="14"/>
  <c r="W3" i="14"/>
  <c r="F4" i="14"/>
  <c r="J4" i="14"/>
  <c r="V4" i="14"/>
  <c r="W4" i="14"/>
  <c r="F5" i="14"/>
  <c r="J5" i="14"/>
  <c r="V5" i="14"/>
  <c r="W5" i="14"/>
  <c r="F6" i="14"/>
  <c r="J6" i="14"/>
  <c r="V6" i="14"/>
  <c r="W6" i="14"/>
  <c r="F7" i="14"/>
  <c r="J7" i="14"/>
  <c r="V7" i="14"/>
  <c r="W7" i="14"/>
  <c r="F8" i="14"/>
  <c r="J8" i="14"/>
  <c r="V8" i="14"/>
  <c r="W8" i="14"/>
  <c r="F9" i="14"/>
  <c r="J9" i="14"/>
  <c r="V9" i="14"/>
  <c r="W9" i="14"/>
  <c r="F10" i="14"/>
  <c r="J10" i="14"/>
  <c r="V10" i="14"/>
  <c r="W10" i="14"/>
  <c r="F11" i="14"/>
  <c r="J11" i="14"/>
  <c r="V11" i="14"/>
  <c r="W11" i="14"/>
  <c r="F12" i="14"/>
  <c r="J12" i="14"/>
  <c r="V12" i="14"/>
  <c r="W12" i="14"/>
  <c r="F13" i="14"/>
  <c r="J13" i="14"/>
  <c r="V13" i="14"/>
  <c r="W13" i="14"/>
  <c r="F14" i="14"/>
  <c r="J14" i="14"/>
  <c r="V14" i="14"/>
  <c r="W14" i="14"/>
  <c r="F15" i="14"/>
  <c r="J15" i="14"/>
  <c r="V15" i="14"/>
  <c r="W15" i="14"/>
  <c r="F16" i="14"/>
  <c r="J16" i="14"/>
  <c r="V16" i="14"/>
  <c r="W16" i="14"/>
  <c r="F17" i="14"/>
  <c r="J17" i="14"/>
  <c r="V17" i="14"/>
  <c r="W17" i="14"/>
  <c r="F18" i="14"/>
  <c r="J18" i="14"/>
  <c r="V18" i="14"/>
  <c r="W18" i="14"/>
  <c r="F3" i="13"/>
  <c r="J3" i="13"/>
  <c r="W3" i="13"/>
  <c r="X3" i="13"/>
  <c r="F4" i="13"/>
  <c r="J4" i="13"/>
  <c r="W4" i="13"/>
  <c r="X4" i="13"/>
  <c r="F5" i="13"/>
  <c r="J5" i="13"/>
  <c r="W5" i="13"/>
  <c r="X5" i="13"/>
  <c r="F6" i="13"/>
  <c r="J6" i="13"/>
  <c r="W6" i="13"/>
  <c r="X6" i="13"/>
  <c r="F7" i="13"/>
  <c r="J7" i="13"/>
  <c r="W7" i="13"/>
  <c r="X7" i="13"/>
  <c r="F8" i="13"/>
  <c r="J8" i="13"/>
  <c r="W8" i="13"/>
  <c r="X8" i="13"/>
  <c r="F9" i="13"/>
  <c r="J9" i="13"/>
  <c r="W9" i="13"/>
  <c r="X9" i="13"/>
  <c r="F10" i="13"/>
  <c r="J10" i="13"/>
  <c r="W10" i="13"/>
  <c r="X10" i="13"/>
  <c r="F11" i="13"/>
  <c r="J11" i="13"/>
  <c r="W11" i="13"/>
  <c r="X11" i="13"/>
  <c r="F12" i="13"/>
  <c r="J12" i="13"/>
  <c r="W12" i="13"/>
  <c r="X12" i="13"/>
  <c r="F13" i="13"/>
  <c r="J13" i="13"/>
  <c r="W13" i="13"/>
  <c r="X13" i="13"/>
  <c r="F14" i="13"/>
  <c r="J14" i="13"/>
  <c r="W14" i="13"/>
  <c r="X14" i="13"/>
  <c r="F16" i="13"/>
  <c r="J16" i="13"/>
  <c r="W16" i="13"/>
  <c r="X16" i="13"/>
  <c r="F17" i="13"/>
  <c r="J17" i="13"/>
  <c r="W17" i="13"/>
  <c r="X17" i="13"/>
  <c r="F3" i="12"/>
  <c r="J3" i="12"/>
  <c r="W3" i="12"/>
  <c r="X3" i="12"/>
  <c r="F4" i="12"/>
  <c r="J4" i="12"/>
  <c r="W4" i="12"/>
  <c r="X4" i="12"/>
  <c r="F5" i="12"/>
  <c r="J5" i="12"/>
  <c r="W5" i="12"/>
  <c r="X5" i="12"/>
  <c r="F6" i="12"/>
  <c r="J6" i="12"/>
  <c r="W6" i="12"/>
  <c r="X6" i="12"/>
  <c r="F7" i="12"/>
  <c r="J7" i="12"/>
  <c r="W7" i="12"/>
  <c r="X7" i="12"/>
  <c r="F8" i="12"/>
  <c r="J8" i="12"/>
  <c r="W8" i="12"/>
  <c r="X8" i="12"/>
  <c r="F9" i="12"/>
  <c r="J9" i="12"/>
  <c r="W9" i="12"/>
  <c r="X9" i="12"/>
  <c r="F10" i="12"/>
  <c r="J10" i="12"/>
  <c r="W10" i="12"/>
  <c r="X10" i="12"/>
  <c r="F3" i="11"/>
  <c r="J3" i="11"/>
  <c r="W3" i="11"/>
  <c r="X3" i="11"/>
  <c r="F4" i="11"/>
  <c r="J4" i="11"/>
  <c r="W4" i="11"/>
  <c r="X4" i="11"/>
  <c r="F5" i="11"/>
  <c r="J5" i="11"/>
  <c r="W5" i="11"/>
  <c r="X5" i="11"/>
  <c r="F6" i="11"/>
  <c r="J6" i="11"/>
  <c r="W6" i="11"/>
  <c r="X6" i="11"/>
  <c r="F7" i="11"/>
  <c r="J7" i="11"/>
  <c r="W7" i="11"/>
  <c r="X7" i="11"/>
  <c r="F8" i="11"/>
  <c r="J8" i="11"/>
  <c r="W8" i="11"/>
  <c r="X8" i="11"/>
  <c r="F9" i="11"/>
  <c r="J9" i="11"/>
  <c r="W9" i="11"/>
  <c r="X9" i="11"/>
  <c r="F10" i="11"/>
  <c r="J10" i="11"/>
  <c r="W10" i="11"/>
  <c r="X10" i="11"/>
  <c r="F11" i="11"/>
  <c r="J11" i="11"/>
  <c r="W11" i="11"/>
  <c r="X11" i="11"/>
  <c r="F12" i="11"/>
  <c r="J12" i="11"/>
  <c r="W12" i="11"/>
  <c r="X12" i="11"/>
  <c r="F13" i="11"/>
  <c r="J13" i="11"/>
  <c r="W13" i="11"/>
  <c r="X13" i="11"/>
  <c r="F3" i="10"/>
  <c r="J3" i="10"/>
  <c r="W3" i="10"/>
  <c r="X3" i="10"/>
  <c r="Y3" i="10"/>
  <c r="F4" i="10"/>
  <c r="J4" i="10"/>
  <c r="W4" i="10"/>
  <c r="X4" i="10"/>
  <c r="Y4" i="10"/>
  <c r="F5" i="10"/>
  <c r="J5" i="10"/>
  <c r="W5" i="10"/>
  <c r="X5" i="10"/>
  <c r="Y5" i="10"/>
  <c r="F6" i="10"/>
  <c r="J6" i="10"/>
  <c r="W6" i="10"/>
  <c r="X6" i="10"/>
  <c r="Y6" i="10"/>
  <c r="F7" i="10"/>
  <c r="J7" i="10"/>
  <c r="W7" i="10"/>
  <c r="X7" i="10"/>
  <c r="Y7" i="10"/>
  <c r="F8" i="10"/>
  <c r="J8" i="10"/>
  <c r="W8" i="10"/>
  <c r="X8" i="10"/>
  <c r="Y8" i="10"/>
  <c r="F9" i="10"/>
  <c r="J9" i="10"/>
  <c r="W9" i="10"/>
  <c r="X9" i="10"/>
  <c r="Y9" i="10"/>
  <c r="F10" i="10"/>
  <c r="J10" i="10"/>
  <c r="W10" i="10"/>
  <c r="X10" i="10"/>
  <c r="Y10" i="10"/>
  <c r="F11" i="10"/>
  <c r="J11" i="10"/>
  <c r="W11" i="10"/>
  <c r="X11" i="10"/>
  <c r="Y11" i="10"/>
  <c r="F12" i="10"/>
  <c r="J12" i="10"/>
  <c r="W12" i="10"/>
  <c r="X12" i="10"/>
  <c r="Y12" i="10"/>
  <c r="F13" i="10"/>
  <c r="J13" i="10"/>
  <c r="W13" i="10"/>
  <c r="X13" i="10"/>
  <c r="Y13" i="10"/>
  <c r="F14" i="10"/>
  <c r="J14" i="10"/>
  <c r="W14" i="10"/>
  <c r="X14" i="10"/>
  <c r="Y14" i="10"/>
  <c r="F15" i="10"/>
  <c r="J15" i="10"/>
  <c r="W15" i="10"/>
  <c r="X15" i="10"/>
  <c r="Y15" i="10"/>
  <c r="F3" i="9"/>
  <c r="J3" i="9"/>
  <c r="W3" i="9"/>
  <c r="X3" i="9"/>
  <c r="A4" i="9"/>
  <c r="F4" i="9"/>
  <c r="J4" i="9"/>
  <c r="W4" i="9"/>
  <c r="X4" i="9"/>
  <c r="A5" i="9"/>
  <c r="F5" i="9"/>
  <c r="J5" i="9"/>
  <c r="W5" i="9"/>
  <c r="X5" i="9"/>
  <c r="A6" i="9"/>
  <c r="F6" i="9"/>
  <c r="J6" i="9"/>
  <c r="W6" i="9"/>
  <c r="X6" i="9"/>
  <c r="A7" i="9"/>
  <c r="F7" i="9"/>
  <c r="J7" i="9"/>
  <c r="W7" i="9"/>
  <c r="X7" i="9"/>
  <c r="A8" i="9"/>
  <c r="F8" i="9"/>
  <c r="J8" i="9"/>
  <c r="W8" i="9"/>
  <c r="X8" i="9"/>
  <c r="A9" i="9"/>
  <c r="F9" i="9"/>
  <c r="J9" i="9"/>
  <c r="W9" i="9"/>
  <c r="X9" i="9"/>
  <c r="A10" i="9"/>
  <c r="F10" i="9"/>
  <c r="J10" i="9"/>
  <c r="W10" i="9"/>
  <c r="X10" i="9"/>
  <c r="A11" i="9"/>
  <c r="F11" i="9"/>
  <c r="J11" i="9"/>
  <c r="W11" i="9"/>
  <c r="X11" i="9"/>
  <c r="A12" i="9"/>
  <c r="F12" i="9"/>
  <c r="J12" i="9"/>
  <c r="W12" i="9"/>
  <c r="X12" i="9"/>
  <c r="A13" i="9"/>
  <c r="F13" i="9"/>
  <c r="J13" i="9"/>
  <c r="W13" i="9"/>
  <c r="X13" i="9"/>
  <c r="A14" i="9"/>
  <c r="F14" i="9"/>
  <c r="J14" i="9"/>
  <c r="W14" i="9"/>
  <c r="X14" i="9"/>
  <c r="A15" i="9"/>
  <c r="F15" i="9"/>
  <c r="J15" i="9"/>
  <c r="W15" i="9"/>
  <c r="X15" i="9"/>
  <c r="A16" i="9"/>
  <c r="F16" i="9"/>
  <c r="J16" i="9"/>
  <c r="W16" i="9"/>
  <c r="X16" i="9"/>
  <c r="A17" i="9"/>
  <c r="F17" i="9"/>
  <c r="J17" i="9"/>
  <c r="W17" i="9"/>
  <c r="X17" i="9"/>
  <c r="A18" i="9"/>
  <c r="F18" i="9"/>
  <c r="J18" i="9"/>
  <c r="W18" i="9"/>
  <c r="X18" i="9"/>
  <c r="A19" i="9"/>
  <c r="F19" i="9"/>
  <c r="J19" i="9"/>
  <c r="W19" i="9"/>
  <c r="X19" i="9"/>
  <c r="A20" i="9"/>
  <c r="F20" i="9"/>
  <c r="J20" i="9"/>
  <c r="W20" i="9"/>
  <c r="X20" i="9"/>
  <c r="A21" i="9"/>
  <c r="F21" i="9"/>
  <c r="J21" i="9"/>
  <c r="W21" i="9"/>
  <c r="X21" i="9"/>
  <c r="F3" i="15"/>
  <c r="J3" i="15"/>
  <c r="W3" i="15"/>
  <c r="X3" i="15"/>
  <c r="A4" i="15"/>
  <c r="F4" i="15"/>
  <c r="J4" i="15"/>
  <c r="W4" i="15"/>
  <c r="X4" i="15"/>
  <c r="A5" i="15"/>
  <c r="F5" i="15"/>
  <c r="J5" i="15"/>
  <c r="W5" i="15"/>
  <c r="X5" i="15"/>
  <c r="A6" i="15"/>
  <c r="F6" i="15"/>
  <c r="J6" i="15"/>
  <c r="W6" i="15"/>
  <c r="X6" i="15"/>
  <c r="A7" i="15"/>
  <c r="F7" i="15"/>
  <c r="J7" i="15"/>
  <c r="W7" i="15"/>
  <c r="X7" i="15"/>
  <c r="A8" i="15"/>
  <c r="F8" i="15"/>
  <c r="J8" i="15"/>
  <c r="W8" i="15"/>
  <c r="X8" i="15"/>
  <c r="A9" i="15"/>
  <c r="F9" i="15"/>
  <c r="J9" i="15"/>
  <c r="W9" i="15"/>
  <c r="X9" i="15"/>
  <c r="A10" i="15"/>
  <c r="F10" i="15"/>
  <c r="J10" i="15"/>
  <c r="W10" i="15"/>
  <c r="X10" i="15"/>
  <c r="A11" i="15"/>
  <c r="F11" i="15"/>
  <c r="J11" i="15"/>
  <c r="W11" i="15"/>
  <c r="X11" i="15"/>
  <c r="A12" i="15"/>
  <c r="F12" i="15"/>
  <c r="J12" i="15"/>
  <c r="W12" i="15"/>
  <c r="X12" i="15"/>
  <c r="A13" i="15"/>
  <c r="F13" i="15"/>
  <c r="J13" i="15"/>
  <c r="W13" i="15"/>
  <c r="X13" i="15"/>
  <c r="A14" i="15"/>
  <c r="F14" i="15"/>
  <c r="J14" i="15"/>
  <c r="W14" i="15"/>
  <c r="X14" i="15"/>
  <c r="A15" i="15"/>
  <c r="F15" i="15"/>
  <c r="J15" i="15"/>
  <c r="W15" i="15"/>
  <c r="X15" i="15"/>
  <c r="A16" i="15"/>
  <c r="F16" i="15"/>
  <c r="J16" i="15"/>
  <c r="W16" i="15"/>
  <c r="X16" i="15"/>
  <c r="A17" i="15"/>
  <c r="F17" i="15"/>
  <c r="J17" i="15"/>
  <c r="W17" i="15"/>
  <c r="X17" i="15"/>
  <c r="A18" i="15"/>
  <c r="F18" i="15"/>
  <c r="J18" i="15"/>
  <c r="W18" i="15"/>
  <c r="X18" i="15"/>
  <c r="A19" i="15"/>
  <c r="F19" i="15"/>
  <c r="J19" i="15"/>
  <c r="W19" i="15"/>
  <c r="X19" i="15"/>
  <c r="A20" i="15"/>
  <c r="F20" i="15"/>
  <c r="J20" i="15"/>
  <c r="W20" i="15"/>
  <c r="X20" i="15"/>
  <c r="A21" i="15"/>
  <c r="F21" i="15"/>
  <c r="J21" i="15"/>
  <c r="W21" i="15"/>
  <c r="X21" i="15"/>
  <c r="A22" i="15"/>
  <c r="F22" i="15"/>
  <c r="J22" i="15"/>
  <c r="W22" i="15"/>
  <c r="X22" i="15"/>
  <c r="A23" i="15"/>
  <c r="F23" i="15"/>
  <c r="J23" i="15"/>
  <c r="W23" i="15"/>
  <c r="X23" i="15"/>
  <c r="A24" i="15"/>
  <c r="F24" i="15"/>
  <c r="J24" i="15"/>
  <c r="W24" i="15"/>
  <c r="X24" i="15"/>
  <c r="A25" i="15"/>
  <c r="F25" i="15"/>
  <c r="J25" i="15"/>
  <c r="W25" i="15"/>
  <c r="X25" i="15"/>
  <c r="A26" i="15"/>
  <c r="F26" i="15"/>
  <c r="J26" i="15"/>
  <c r="W26" i="15"/>
  <c r="X26" i="15"/>
  <c r="A27" i="15"/>
  <c r="F27" i="15"/>
  <c r="J27" i="15"/>
  <c r="W27" i="15"/>
  <c r="X27" i="15"/>
  <c r="A28" i="15"/>
  <c r="F28" i="15"/>
  <c r="J28" i="15"/>
  <c r="W28" i="15"/>
  <c r="X28" i="15"/>
  <c r="A29" i="15"/>
  <c r="F29" i="15"/>
  <c r="J29" i="15"/>
  <c r="W29" i="15"/>
  <c r="X29" i="15"/>
  <c r="A30" i="15"/>
  <c r="F30" i="15"/>
  <c r="J30" i="15"/>
  <c r="W30" i="15"/>
  <c r="X30" i="15"/>
  <c r="A31" i="15"/>
  <c r="F31" i="15"/>
  <c r="J31" i="15"/>
  <c r="W31" i="15"/>
  <c r="X31" i="15"/>
  <c r="A32" i="15"/>
  <c r="F32" i="15"/>
  <c r="J32" i="15"/>
  <c r="W32" i="15"/>
  <c r="X32" i="15"/>
  <c r="F3" i="16"/>
  <c r="J3" i="16"/>
  <c r="W3" i="16"/>
  <c r="X3" i="16"/>
  <c r="F4" i="16"/>
  <c r="J4" i="16"/>
  <c r="W4" i="16"/>
  <c r="X4" i="16"/>
  <c r="F5" i="16"/>
  <c r="J5" i="16"/>
  <c r="W5" i="16"/>
  <c r="X5" i="16"/>
  <c r="F6" i="16"/>
  <c r="J6" i="16"/>
  <c r="W6" i="16"/>
  <c r="X6" i="16"/>
  <c r="F7" i="16"/>
  <c r="J7" i="16"/>
  <c r="W7" i="16"/>
  <c r="X7" i="16"/>
  <c r="F8" i="16"/>
  <c r="J8" i="16"/>
  <c r="W8" i="16"/>
  <c r="X8" i="16"/>
  <c r="F3" i="17"/>
  <c r="J3" i="17"/>
  <c r="W3" i="17"/>
  <c r="X3" i="17"/>
  <c r="Y3" i="17"/>
  <c r="A4" i="17"/>
  <c r="F4" i="17"/>
  <c r="J4" i="17"/>
  <c r="W4" i="17"/>
  <c r="X4" i="17"/>
  <c r="Y4" i="17"/>
  <c r="A5" i="17"/>
  <c r="F5" i="17"/>
  <c r="J5" i="17"/>
  <c r="W5" i="17"/>
  <c r="X5" i="17"/>
  <c r="Y5" i="17"/>
  <c r="A6" i="17"/>
  <c r="F6" i="17"/>
  <c r="J6" i="17"/>
  <c r="W6" i="17"/>
  <c r="X6" i="17"/>
  <c r="Y6" i="17"/>
  <c r="A7" i="17"/>
  <c r="F7" i="17"/>
  <c r="J7" i="17"/>
  <c r="W7" i="17"/>
  <c r="X7" i="17"/>
  <c r="Y7" i="17"/>
  <c r="A8" i="17"/>
  <c r="F8" i="17"/>
  <c r="J8" i="17"/>
  <c r="W8" i="17"/>
  <c r="X8" i="17"/>
  <c r="Y8" i="17"/>
  <c r="A9" i="17"/>
  <c r="F9" i="17"/>
  <c r="J9" i="17"/>
  <c r="W9" i="17"/>
  <c r="X9" i="17"/>
  <c r="Y9" i="17"/>
  <c r="A10" i="17"/>
  <c r="F10" i="17"/>
  <c r="J10" i="17"/>
  <c r="W10" i="17"/>
  <c r="X10" i="17"/>
  <c r="Y10" i="17"/>
  <c r="A11" i="17"/>
  <c r="F11" i="17"/>
  <c r="J11" i="17"/>
  <c r="W11" i="17"/>
  <c r="X11" i="17"/>
  <c r="Y11" i="17"/>
  <c r="A12" i="17"/>
  <c r="F12" i="17"/>
  <c r="J12" i="17"/>
  <c r="W12" i="17"/>
  <c r="X12" i="17"/>
  <c r="Y12" i="17"/>
  <c r="A13" i="17"/>
  <c r="F13" i="17"/>
  <c r="J13" i="17"/>
  <c r="W13" i="17"/>
  <c r="X13" i="17"/>
  <c r="Y13" i="17"/>
  <c r="A14" i="17"/>
  <c r="F14" i="17"/>
  <c r="J14" i="17"/>
  <c r="W14" i="17"/>
  <c r="X14" i="17"/>
  <c r="Y14" i="17"/>
  <c r="A15" i="17"/>
  <c r="F15" i="17"/>
  <c r="J15" i="17"/>
  <c r="W15" i="17"/>
  <c r="X15" i="17"/>
  <c r="Y15" i="17"/>
  <c r="A16" i="17"/>
  <c r="F16" i="17"/>
  <c r="J16" i="17"/>
  <c r="W16" i="17"/>
  <c r="X16" i="17"/>
  <c r="Y16" i="17"/>
  <c r="A17" i="17"/>
  <c r="F17" i="17"/>
  <c r="J17" i="17"/>
  <c r="W17" i="17"/>
  <c r="X17" i="17"/>
  <c r="Y17" i="17"/>
  <c r="A18" i="17"/>
  <c r="F18" i="17"/>
  <c r="J18" i="17"/>
  <c r="W18" i="17"/>
  <c r="X18" i="17"/>
  <c r="Y18" i="17"/>
  <c r="A19" i="17"/>
  <c r="F19" i="17"/>
  <c r="J19" i="17"/>
  <c r="W19" i="17"/>
  <c r="X19" i="17"/>
  <c r="Y19" i="17"/>
  <c r="A20" i="17"/>
  <c r="F20" i="17"/>
  <c r="J20" i="17"/>
  <c r="W20" i="17"/>
  <c r="X20" i="17"/>
  <c r="Y20" i="17"/>
  <c r="A21" i="17"/>
  <c r="F21" i="17"/>
  <c r="J21" i="17"/>
  <c r="W21" i="17"/>
  <c r="X21" i="17"/>
  <c r="Y21" i="17"/>
  <c r="A22" i="17"/>
  <c r="F22" i="17"/>
  <c r="J22" i="17"/>
  <c r="W22" i="17"/>
  <c r="X22" i="17"/>
  <c r="Y22" i="17"/>
  <c r="A23" i="17"/>
  <c r="F23" i="17"/>
  <c r="J23" i="17"/>
  <c r="W23" i="17"/>
  <c r="X23" i="17"/>
  <c r="Y23" i="17"/>
  <c r="A24" i="17"/>
  <c r="F24" i="17"/>
  <c r="J24" i="17"/>
  <c r="W24" i="17"/>
  <c r="X24" i="17"/>
  <c r="Y24" i="17"/>
  <c r="A25" i="17"/>
  <c r="F25" i="17"/>
  <c r="J25" i="17"/>
  <c r="W25" i="17"/>
  <c r="X25" i="17"/>
  <c r="Y25" i="17"/>
  <c r="A26" i="17"/>
  <c r="F26" i="17"/>
  <c r="J26" i="17"/>
  <c r="W26" i="17"/>
  <c r="X26" i="17"/>
  <c r="Y26" i="17"/>
  <c r="A27" i="17"/>
  <c r="F27" i="17"/>
  <c r="J27" i="17"/>
  <c r="W27" i="17"/>
  <c r="X27" i="17"/>
  <c r="Y27" i="17"/>
  <c r="A28" i="17"/>
  <c r="F28" i="17"/>
  <c r="J28" i="17"/>
  <c r="W28" i="17"/>
  <c r="X28" i="17"/>
  <c r="Y28" i="17"/>
  <c r="A29" i="17"/>
  <c r="F29" i="17"/>
  <c r="J29" i="17"/>
  <c r="W29" i="17"/>
  <c r="X29" i="17"/>
  <c r="Y29" i="17"/>
  <c r="A30" i="17"/>
  <c r="F30" i="17"/>
  <c r="J30" i="17"/>
  <c r="W30" i="17"/>
  <c r="X30" i="17"/>
  <c r="Y30" i="17"/>
  <c r="A31" i="17"/>
  <c r="F31" i="17"/>
  <c r="J31" i="17"/>
  <c r="W31" i="17"/>
  <c r="X31" i="17"/>
  <c r="Y31" i="17"/>
  <c r="F32" i="17"/>
  <c r="J32" i="17"/>
  <c r="W32" i="17"/>
  <c r="X32" i="17"/>
  <c r="F33" i="17"/>
  <c r="J33" i="17"/>
  <c r="W33" i="17"/>
  <c r="X33" i="17"/>
  <c r="F34" i="17"/>
  <c r="J34" i="17"/>
  <c r="W34" i="17"/>
  <c r="X34" i="17"/>
  <c r="F35" i="17"/>
  <c r="J35" i="17"/>
  <c r="W35" i="17"/>
  <c r="X35" i="17"/>
  <c r="F36" i="17"/>
  <c r="J36" i="17"/>
  <c r="W36" i="17"/>
  <c r="X36" i="17"/>
  <c r="F37" i="17"/>
  <c r="J37" i="17"/>
  <c r="W37" i="17"/>
  <c r="X37" i="17"/>
  <c r="F38" i="17"/>
  <c r="J38" i="17"/>
  <c r="W38" i="17"/>
  <c r="X38" i="17"/>
  <c r="F39" i="17"/>
  <c r="J39" i="17"/>
  <c r="W39" i="17"/>
  <c r="X39" i="17"/>
  <c r="F40" i="17"/>
  <c r="J40" i="17"/>
  <c r="W40" i="17"/>
  <c r="X40" i="17"/>
  <c r="F41" i="17"/>
  <c r="J41" i="17"/>
  <c r="W41" i="17"/>
  <c r="X41" i="17"/>
  <c r="F3" i="18"/>
  <c r="J3" i="18"/>
  <c r="W3" i="18"/>
  <c r="X3" i="18"/>
  <c r="Y3" i="18"/>
  <c r="F4" i="18"/>
  <c r="W4" i="18"/>
  <c r="X4" i="18"/>
  <c r="Y4" i="18"/>
  <c r="F5" i="18"/>
  <c r="J5" i="18"/>
  <c r="W5" i="18"/>
  <c r="X5" i="18"/>
  <c r="Y5" i="18"/>
  <c r="F6" i="18"/>
  <c r="J6" i="18"/>
  <c r="W6" i="18"/>
  <c r="X6" i="18"/>
  <c r="Y6" i="18"/>
  <c r="F7" i="18"/>
  <c r="J7" i="18"/>
  <c r="W7" i="18"/>
  <c r="X7" i="18"/>
  <c r="Y7" i="18"/>
  <c r="F8" i="18"/>
  <c r="J8" i="18"/>
  <c r="W8" i="18"/>
  <c r="X8" i="18"/>
  <c r="Y8" i="18"/>
  <c r="F9" i="18"/>
  <c r="J9" i="18"/>
  <c r="W9" i="18"/>
  <c r="X9" i="18"/>
  <c r="Y9" i="18"/>
  <c r="F10" i="18"/>
  <c r="J10" i="18"/>
  <c r="W10" i="18"/>
  <c r="X10" i="18"/>
  <c r="Y10" i="18"/>
  <c r="F11" i="18"/>
  <c r="J11" i="18"/>
  <c r="W11" i="18"/>
  <c r="X11" i="18"/>
  <c r="Y11" i="18"/>
  <c r="F12" i="18"/>
  <c r="J12" i="18"/>
  <c r="W12" i="18"/>
  <c r="X12" i="18"/>
  <c r="Y12" i="18"/>
  <c r="F13" i="18"/>
  <c r="J13" i="18"/>
  <c r="W13" i="18"/>
  <c r="X13" i="18"/>
  <c r="Y13" i="18"/>
  <c r="F14" i="18"/>
  <c r="J14" i="18"/>
  <c r="W14" i="18"/>
  <c r="X14" i="18"/>
  <c r="Y14" i="18"/>
  <c r="F15" i="18"/>
  <c r="J15" i="18"/>
  <c r="W15" i="18"/>
  <c r="X15" i="18"/>
  <c r="Y15" i="18"/>
  <c r="F16" i="18"/>
  <c r="J16" i="18"/>
  <c r="W16" i="18"/>
  <c r="X16" i="18"/>
  <c r="Y16" i="18"/>
  <c r="F17" i="18"/>
  <c r="J17" i="18"/>
  <c r="W17" i="18"/>
  <c r="X17" i="18"/>
  <c r="Y17" i="18"/>
  <c r="F18" i="18"/>
  <c r="J18" i="18"/>
  <c r="W18" i="18"/>
  <c r="X18" i="18"/>
  <c r="Y18" i="18"/>
  <c r="F19" i="18"/>
  <c r="J19" i="18"/>
  <c r="W19" i="18"/>
  <c r="X19" i="18"/>
  <c r="Y19" i="18"/>
  <c r="F20" i="18"/>
  <c r="J20" i="18"/>
  <c r="W20" i="18"/>
  <c r="X20" i="18"/>
  <c r="Y20" i="18"/>
  <c r="F21" i="18"/>
  <c r="J21" i="18"/>
  <c r="W21" i="18"/>
  <c r="X21" i="18"/>
  <c r="Y21" i="18"/>
  <c r="F22" i="18"/>
  <c r="J22" i="18"/>
  <c r="W22" i="18"/>
  <c r="X22" i="18"/>
  <c r="Y22" i="18"/>
  <c r="F23" i="18"/>
  <c r="J23" i="18"/>
  <c r="W23" i="18"/>
  <c r="X23" i="18"/>
  <c r="Y23" i="18"/>
</calcChain>
</file>

<file path=xl/comments1.xml><?xml version="1.0" encoding="utf-8"?>
<comments xmlns="http://schemas.openxmlformats.org/spreadsheetml/2006/main">
  <authors>
    <author>Smerris</author>
  </authors>
  <commentList>
    <comment ref="P8" authorId="0" shapeId="0">
      <text>
        <r>
          <rPr>
            <b/>
            <sz val="8"/>
            <color indexed="81"/>
            <rFont val="Tahoma"/>
          </rPr>
          <t>Smerris:</t>
        </r>
        <r>
          <rPr>
            <sz val="8"/>
            <color indexed="81"/>
            <rFont val="Tahoma"/>
          </rPr>
          <t xml:space="preserve">
BLOOMBERG FEES
</t>
        </r>
      </text>
    </comment>
  </commentList>
</comments>
</file>

<file path=xl/comments2.xml><?xml version="1.0" encoding="utf-8"?>
<comments xmlns="http://schemas.openxmlformats.org/spreadsheetml/2006/main">
  <authors>
    <author>lharasin</author>
  </authors>
  <commentList>
    <comment ref="N13" authorId="0" shapeId="0">
      <text>
        <r>
          <rPr>
            <b/>
            <sz val="8"/>
            <color indexed="81"/>
            <rFont val="Tahoma"/>
          </rPr>
          <t>lharasin:</t>
        </r>
        <r>
          <rPr>
            <sz val="8"/>
            <color indexed="81"/>
            <rFont val="Tahoma"/>
          </rPr>
          <t xml:space="preserve">
Bloomberg fee 3 trades @ $15 a piece divided between 125MW</t>
        </r>
      </text>
    </comment>
  </commentList>
</comments>
</file>

<file path=xl/comments3.xml><?xml version="1.0" encoding="utf-8"?>
<comments xmlns="http://schemas.openxmlformats.org/spreadsheetml/2006/main">
  <authors>
    <author>bmeyers</author>
  </authors>
  <commentList>
    <comment ref="O15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16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18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0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6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  <comment ref="O28" authorId="0" shapeId="0">
      <text>
        <r>
          <rPr>
            <b/>
            <sz val="8"/>
            <color indexed="81"/>
            <rFont val="Tahoma"/>
          </rPr>
          <t>bmeyers:</t>
        </r>
        <r>
          <rPr>
            <sz val="8"/>
            <color indexed="81"/>
            <rFont val="Tahoma"/>
          </rPr>
          <t xml:space="preserve">
PGE TRANNY $0.94</t>
        </r>
      </text>
    </comment>
  </commentList>
</comments>
</file>

<file path=xl/sharedStrings.xml><?xml version="1.0" encoding="utf-8"?>
<sst xmlns="http://schemas.openxmlformats.org/spreadsheetml/2006/main" count="2117" uniqueCount="234">
  <si>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</si>
  <si>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</si>
  <si>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</si>
  <si>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</si>
  <si>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</si>
  <si>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</si>
  <si>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</si>
  <si>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</si>
  <si>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</si>
  <si>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</si>
  <si>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</si>
  <si>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PRICE</t>
  </si>
  <si>
    <t>MARKET</t>
  </si>
  <si>
    <t>FEES</t>
  </si>
  <si>
    <t>CONG</t>
  </si>
  <si>
    <t>A_S CHARGE</t>
  </si>
  <si>
    <t>BASIS</t>
  </si>
  <si>
    <t>FERC ADJ</t>
  </si>
  <si>
    <t>ENPOWER DEALS</t>
  </si>
  <si>
    <t>TMM</t>
  </si>
  <si>
    <t>LINE LOSSES</t>
  </si>
  <si>
    <t>P_L</t>
  </si>
  <si>
    <t>FILE SOURCE</t>
  </si>
  <si>
    <t>TAG NO</t>
  </si>
  <si>
    <t>Y</t>
  </si>
  <si>
    <t>SP15</t>
  </si>
  <si>
    <t>STCA</t>
  </si>
  <si>
    <t>WESCO</t>
  </si>
  <si>
    <t>712074, 712075</t>
  </si>
  <si>
    <t>712074, 712100</t>
  </si>
  <si>
    <t>PWX</t>
  </si>
  <si>
    <t>712074, 712294</t>
  </si>
  <si>
    <t>POWEREX</t>
  </si>
  <si>
    <t>712074, 713221</t>
  </si>
  <si>
    <t>EES</t>
  </si>
  <si>
    <t>DELANO</t>
  </si>
  <si>
    <t>712074, 714181</t>
  </si>
  <si>
    <t>RELIANT</t>
  </si>
  <si>
    <t>712074, 714180</t>
  </si>
  <si>
    <t>DYNEGY</t>
  </si>
  <si>
    <t>712074, 714195</t>
  </si>
  <si>
    <t>HARBOR</t>
  </si>
  <si>
    <t>714222,714223</t>
  </si>
  <si>
    <t>714217,714223</t>
  </si>
  <si>
    <t>714233,714223</t>
  </si>
  <si>
    <t>716280,714223</t>
  </si>
  <si>
    <t>CORAL</t>
  </si>
  <si>
    <t>716281,714223</t>
  </si>
  <si>
    <t>NP15/SP15</t>
  </si>
  <si>
    <t>716282,716284,714223</t>
  </si>
  <si>
    <t>716320,716321</t>
  </si>
  <si>
    <t>716322,716321</t>
  </si>
  <si>
    <t>MIRANT</t>
  </si>
  <si>
    <t>718099, 716321</t>
  </si>
  <si>
    <t>PNM</t>
  </si>
  <si>
    <t>EPMI_CISO_LAKERS</t>
  </si>
  <si>
    <t>718101,718102,716321</t>
  </si>
  <si>
    <t>SEMPRA</t>
  </si>
  <si>
    <t>718100,716321</t>
  </si>
  <si>
    <t>718125,718126</t>
  </si>
  <si>
    <t>718165,718126</t>
  </si>
  <si>
    <t>718166,718126</t>
  </si>
  <si>
    <t>EPME</t>
  </si>
  <si>
    <t>718190,718126</t>
  </si>
  <si>
    <t>718191,718126</t>
  </si>
  <si>
    <t>CALPINE</t>
  </si>
  <si>
    <t>718192,718126</t>
  </si>
  <si>
    <t>STCALI</t>
  </si>
  <si>
    <t>718319,718320</t>
  </si>
  <si>
    <t>718896,718320</t>
  </si>
  <si>
    <t>718926,718320</t>
  </si>
  <si>
    <t>718943,718320</t>
  </si>
  <si>
    <t>719364, 718320</t>
  </si>
  <si>
    <t>720264, 718320</t>
  </si>
  <si>
    <t>SP</t>
  </si>
  <si>
    <t>722265,722266</t>
  </si>
  <si>
    <t>722273,722274,722266</t>
  </si>
  <si>
    <t>722275,722266</t>
  </si>
  <si>
    <t>722276,722266</t>
  </si>
  <si>
    <t>722277,722266</t>
  </si>
  <si>
    <t>AEP</t>
  </si>
  <si>
    <t>722278,722266</t>
  </si>
  <si>
    <t>722279,722266</t>
  </si>
  <si>
    <t>PV/SP15</t>
  </si>
  <si>
    <t>EPE</t>
  </si>
  <si>
    <t>722308,722274,722266</t>
  </si>
  <si>
    <t>722280,722266</t>
  </si>
  <si>
    <t>722326,722266</t>
  </si>
  <si>
    <t>720368,720367</t>
  </si>
  <si>
    <t>720366,720367</t>
  </si>
  <si>
    <t>SRP</t>
  </si>
  <si>
    <t>720369,720372,720367</t>
  </si>
  <si>
    <t>720373,720372,720367</t>
  </si>
  <si>
    <t>APS</t>
  </si>
  <si>
    <t>721960,720372,720367</t>
  </si>
  <si>
    <t>727723, 727727</t>
  </si>
  <si>
    <t>727748, 727727</t>
  </si>
  <si>
    <t>728864,727727</t>
  </si>
  <si>
    <t>728869,727727</t>
  </si>
  <si>
    <t>APX</t>
  </si>
  <si>
    <t>729145,729148,727727</t>
  </si>
  <si>
    <t>729383, 729384</t>
  </si>
  <si>
    <t>729383, 729385</t>
  </si>
  <si>
    <t>722356, 722570</t>
  </si>
  <si>
    <t>722356, 722851</t>
  </si>
  <si>
    <t>722585, 722588</t>
  </si>
  <si>
    <t>723713,723721,722588</t>
  </si>
  <si>
    <t>4C/SP15</t>
  </si>
  <si>
    <t>723717,723721,722588</t>
  </si>
  <si>
    <t>HS/SP15</t>
  </si>
  <si>
    <t>MPC</t>
  </si>
  <si>
    <t>724265,724266,723421,722588</t>
  </si>
  <si>
    <t>724274,722588</t>
  </si>
  <si>
    <t>724275,722588</t>
  </si>
  <si>
    <t>724404,722588</t>
  </si>
  <si>
    <t>724404, 722588</t>
  </si>
  <si>
    <t>EPMI_CISO_PALO</t>
  </si>
  <si>
    <t>724334, 724335, 722601</t>
  </si>
  <si>
    <t>724397, 723721, 722588</t>
  </si>
  <si>
    <t>724350, 722601</t>
  </si>
  <si>
    <t>ST CALI</t>
  </si>
  <si>
    <t>PWRX</t>
  </si>
  <si>
    <t>724376,724377</t>
  </si>
  <si>
    <t>724376,724378</t>
  </si>
  <si>
    <t>724379,724382</t>
  </si>
  <si>
    <t>EPMI_CISO_DESERT</t>
  </si>
  <si>
    <t>724380,724381,724382</t>
  </si>
  <si>
    <t>725271,724381,724382</t>
  </si>
  <si>
    <t>725748,724382</t>
  </si>
  <si>
    <t>725749,724382</t>
  </si>
  <si>
    <t>NEVI</t>
  </si>
  <si>
    <t>725750,724382</t>
  </si>
  <si>
    <t>725776,725777</t>
  </si>
  <si>
    <t>725778,725777</t>
  </si>
  <si>
    <t>725779,725781,725777</t>
  </si>
  <si>
    <t>725788,725789</t>
  </si>
  <si>
    <t>725788,725790</t>
  </si>
  <si>
    <t>725788,727425</t>
  </si>
  <si>
    <t>727433,727435</t>
  </si>
  <si>
    <t>SIERRA</t>
  </si>
  <si>
    <t>727436,727437,727435</t>
  </si>
  <si>
    <t>727451,727453</t>
  </si>
  <si>
    <t>727452,727453</t>
  </si>
  <si>
    <t>727461,727462</t>
  </si>
  <si>
    <t>727461,727513</t>
  </si>
  <si>
    <t>727461,727531</t>
  </si>
  <si>
    <t>DUKE</t>
  </si>
  <si>
    <t>727461,727529</t>
  </si>
  <si>
    <t>NEW ENERGY</t>
  </si>
  <si>
    <t>727530,727530</t>
  </si>
  <si>
    <t>727522,727453</t>
  </si>
  <si>
    <t>TRANSALTA</t>
  </si>
  <si>
    <t>727545,727546</t>
  </si>
  <si>
    <t>727545,727547</t>
  </si>
  <si>
    <t>727545,727567</t>
  </si>
  <si>
    <t>729398,729399</t>
  </si>
  <si>
    <t>729398,729400</t>
  </si>
  <si>
    <t>729403,729404</t>
  </si>
  <si>
    <t>729577, 729404</t>
  </si>
  <si>
    <t>731364,729404</t>
  </si>
  <si>
    <t>731365,729404</t>
  </si>
  <si>
    <t>731366,729404</t>
  </si>
  <si>
    <t>731368,729404</t>
  </si>
  <si>
    <t>MALIN/SP15</t>
  </si>
  <si>
    <t>EPMI_CISO_CASCADE</t>
  </si>
  <si>
    <t>731371,731372,729404</t>
  </si>
  <si>
    <t>EPMI_CISO_ERNIE</t>
  </si>
  <si>
    <t>731373,731374,729404</t>
  </si>
  <si>
    <t xml:space="preserve"> </t>
  </si>
  <si>
    <t>733554,733507</t>
  </si>
  <si>
    <t>733579,733582,733507</t>
  </si>
  <si>
    <t>733583,733582,733507</t>
  </si>
  <si>
    <t>NCPA</t>
  </si>
  <si>
    <t>733509,733507</t>
  </si>
  <si>
    <t>733510,733507</t>
  </si>
  <si>
    <t>733509,733521,733507</t>
  </si>
  <si>
    <t>JD/MALIN</t>
  </si>
  <si>
    <t>733510,146517,733507</t>
  </si>
  <si>
    <t>733514,733507</t>
  </si>
  <si>
    <t>733518,733507</t>
  </si>
  <si>
    <t>733519,733507</t>
  </si>
  <si>
    <t>733520,733507</t>
  </si>
  <si>
    <t>733669,733672</t>
  </si>
  <si>
    <t>P:\RealTime\INCREMENT\Windows2000\[AUG TRADING.xls]AugTRD16</t>
  </si>
  <si>
    <t>736051, 733672</t>
  </si>
  <si>
    <t>736054, 733672</t>
  </si>
  <si>
    <t>MAL5/NP15</t>
  </si>
  <si>
    <t>PUGET</t>
  </si>
  <si>
    <t>736092, 736091, 736089</t>
  </si>
  <si>
    <t>HS/NP15</t>
  </si>
  <si>
    <t>736096, 736094, 736094, 736089</t>
  </si>
  <si>
    <t>PPL</t>
  </si>
  <si>
    <t>736092, 736094, 736091, 736089</t>
  </si>
  <si>
    <t>AVISTA</t>
  </si>
  <si>
    <t>736097, 736091, 736089</t>
  </si>
  <si>
    <t>736112, 736118</t>
  </si>
  <si>
    <t>736115, 736118</t>
  </si>
  <si>
    <t>738363,736118</t>
  </si>
  <si>
    <t>738364,736118</t>
  </si>
  <si>
    <t>MEAD/SP15</t>
  </si>
  <si>
    <t>738473,738474,736118</t>
  </si>
  <si>
    <t>738475,736118</t>
  </si>
  <si>
    <t>738476,738477,736118</t>
  </si>
  <si>
    <t>738478,738479,736118</t>
  </si>
  <si>
    <t>738480,736118</t>
  </si>
  <si>
    <t>738481,736118</t>
  </si>
  <si>
    <t>NP15</t>
  </si>
  <si>
    <t>Mirant</t>
  </si>
  <si>
    <t>738517,738518</t>
  </si>
  <si>
    <t>736238, 736272, 236267</t>
  </si>
  <si>
    <t>736257, 736267</t>
  </si>
  <si>
    <t>736244, 736267</t>
  </si>
  <si>
    <t>736253, 736272, 736267</t>
  </si>
  <si>
    <t>738545,738546</t>
  </si>
  <si>
    <t>P:\RealTime\INCREMENT\Windows2000\[AUG SERVICES.xls]AugTRD18</t>
  </si>
  <si>
    <t>Coral</t>
  </si>
  <si>
    <t>738549,738546</t>
  </si>
  <si>
    <t>738562,738546</t>
  </si>
  <si>
    <t>738563,738546</t>
  </si>
  <si>
    <t>738590,738546</t>
  </si>
  <si>
    <t>738554,738555</t>
  </si>
  <si>
    <t>NOB/NP15</t>
  </si>
  <si>
    <t>738556,738558,738559</t>
  </si>
  <si>
    <t>MIDC/NP15</t>
  </si>
  <si>
    <t>EPMI_CISO_BLUE</t>
  </si>
  <si>
    <t>738624,738628,738555</t>
  </si>
  <si>
    <t>738625,738628,738555</t>
  </si>
  <si>
    <t>738626,738627,738628,738555</t>
  </si>
  <si>
    <t>738636,738638</t>
  </si>
  <si>
    <t>738637,738638</t>
  </si>
  <si>
    <t>738694,738638</t>
  </si>
  <si>
    <t>738695,738638</t>
  </si>
  <si>
    <t>738696,738638</t>
  </si>
  <si>
    <t>738697,738638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</si>
</sst>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;[Red]\(0.00\)"/>
    <numFmt numFmtId="166" formatCode="0_);[Red]\(0\)"/>
    <numFmt numFmtId="167" formatCode="0.0000"/>
  </numFmts>
  <fonts count="9" x14ac:knownFonts="1">
    <font>
      <sz val="10"/>
      <name val="Arial"/>
    </font>
    <font>
      <sz val="10"/>
      <name val="Arial"/>
    </font>
    <font>
      <b/>
      <sz val="7"/>
      <name val="Lucida Bright"/>
      <family val="1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2" applyNumberFormat="1" applyFont="1" applyFill="1" applyBorder="1" applyAlignment="1" applyProtection="1">
      <alignment horizontal="center" wrapText="1"/>
      <protection hidden="1"/>
    </xf>
    <xf numFmtId="2" fontId="2" fillId="2" borderId="3" xfId="0" applyNumberFormat="1" applyFont="1" applyFill="1" applyBorder="1" applyAlignment="1">
      <alignment horizontal="center" wrapText="1"/>
    </xf>
    <xf numFmtId="165" fontId="2" fillId="2" borderId="3" xfId="0" applyNumberFormat="1" applyFont="1" applyFill="1" applyBorder="1" applyAlignment="1">
      <alignment horizontal="center" wrapText="1"/>
    </xf>
    <xf numFmtId="165" fontId="2" fillId="2" borderId="4" xfId="1" applyNumberFormat="1" applyFont="1" applyFill="1" applyBorder="1" applyAlignment="1">
      <alignment horizontal="center" wrapText="1"/>
    </xf>
    <xf numFmtId="44" fontId="2" fillId="2" borderId="5" xfId="2" applyFont="1" applyFill="1" applyBorder="1" applyAlignment="1">
      <alignment horizontal="center" wrapText="1"/>
    </xf>
    <xf numFmtId="1" fontId="2" fillId="2" borderId="5" xfId="2" applyNumberFormat="1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/>
    <xf numFmtId="164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 applyProtection="1">
      <alignment horizontal="center"/>
      <protection locked="0"/>
    </xf>
    <xf numFmtId="166" fontId="3" fillId="3" borderId="6" xfId="0" quotePrefix="1" applyNumberFormat="1" applyFont="1" applyFill="1" applyBorder="1" applyAlignment="1" applyProtection="1">
      <alignment horizontal="center"/>
      <protection locked="0"/>
    </xf>
    <xf numFmtId="49" fontId="4" fillId="3" borderId="6" xfId="0" applyNumberFormat="1" applyFont="1" applyFill="1" applyBorder="1" applyAlignment="1" applyProtection="1">
      <alignment horizontal="center"/>
      <protection locked="0"/>
    </xf>
    <xf numFmtId="49" fontId="4" fillId="3" borderId="6" xfId="2" applyNumberFormat="1" applyFont="1" applyFill="1" applyBorder="1" applyAlignment="1" applyProtection="1">
      <alignment horizontal="center"/>
      <protection hidden="1"/>
    </xf>
    <xf numFmtId="2" fontId="4" fillId="3" borderId="6" xfId="2" applyNumberFormat="1" applyFont="1" applyFill="1" applyBorder="1" applyAlignment="1" applyProtection="1">
      <alignment horizontal="center"/>
      <protection hidden="1"/>
    </xf>
    <xf numFmtId="0" fontId="4" fillId="3" borderId="6" xfId="0" applyFont="1" applyFill="1" applyBorder="1" applyAlignment="1" applyProtection="1">
      <alignment horizontal="center"/>
      <protection locked="0"/>
    </xf>
    <xf numFmtId="2" fontId="4" fillId="3" borderId="6" xfId="1" applyNumberFormat="1" applyFont="1" applyFill="1" applyBorder="1" applyAlignment="1" applyProtection="1">
      <alignment horizontal="center"/>
      <protection locked="0"/>
    </xf>
    <xf numFmtId="165" fontId="4" fillId="3" borderId="6" xfId="1" applyNumberFormat="1" applyFont="1" applyFill="1" applyBorder="1" applyAlignment="1" applyProtection="1">
      <alignment horizontal="center"/>
      <protection locked="0"/>
    </xf>
    <xf numFmtId="165" fontId="4" fillId="3" borderId="6" xfId="2" applyNumberFormat="1" applyFont="1" applyFill="1" applyBorder="1" applyAlignment="1" applyProtection="1">
      <alignment horizontal="center"/>
      <protection hidden="1"/>
    </xf>
    <xf numFmtId="167" fontId="3" fillId="3" borderId="6" xfId="2" applyNumberFormat="1" applyFont="1" applyFill="1" applyBorder="1" applyAlignment="1" applyProtection="1">
      <alignment horizontal="right"/>
      <protection locked="0"/>
    </xf>
    <xf numFmtId="165" fontId="3" fillId="3" borderId="6" xfId="2" applyNumberFormat="1" applyFont="1" applyFill="1" applyBorder="1" applyAlignment="1" applyProtection="1">
      <alignment horizontal="center"/>
      <protection locked="0"/>
    </xf>
    <xf numFmtId="165" fontId="5" fillId="2" borderId="7" xfId="2" applyNumberFormat="1" applyFont="1" applyFill="1" applyBorder="1" applyAlignment="1" applyProtection="1">
      <protection hidden="1"/>
    </xf>
    <xf numFmtId="1" fontId="5" fillId="2" borderId="6" xfId="2" applyNumberFormat="1" applyFont="1" applyFill="1" applyBorder="1" applyAlignment="1" applyProtection="1">
      <protection hidden="1"/>
    </xf>
    <xf numFmtId="1" fontId="6" fillId="2" borderId="6" xfId="2" applyNumberFormat="1" applyFont="1" applyFill="1" applyBorder="1" applyAlignment="1" applyProtection="1">
      <protection hidden="1"/>
    </xf>
    <xf numFmtId="0" fontId="5" fillId="0" borderId="0" xfId="0" applyFont="1"/>
    <xf numFmtId="164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 applyProtection="1">
      <alignment horizontal="center"/>
      <protection locked="0"/>
    </xf>
    <xf numFmtId="166" fontId="3" fillId="4" borderId="6" xfId="0" quotePrefix="1" applyNumberFormat="1" applyFont="1" applyFill="1" applyBorder="1" applyAlignment="1" applyProtection="1">
      <alignment horizontal="center"/>
      <protection locked="0"/>
    </xf>
    <xf numFmtId="49" fontId="4" fillId="4" borderId="6" xfId="0" applyNumberFormat="1" applyFont="1" applyFill="1" applyBorder="1" applyAlignment="1" applyProtection="1">
      <alignment horizontal="center"/>
      <protection locked="0"/>
    </xf>
    <xf numFmtId="49" fontId="4" fillId="4" borderId="6" xfId="2" applyNumberFormat="1" applyFont="1" applyFill="1" applyBorder="1" applyAlignment="1" applyProtection="1">
      <alignment horizontal="center"/>
      <protection hidden="1"/>
    </xf>
    <xf numFmtId="2" fontId="4" fillId="4" borderId="6" xfId="2" applyNumberFormat="1" applyFont="1" applyFill="1" applyBorder="1" applyAlignment="1" applyProtection="1">
      <alignment horizontal="center"/>
      <protection hidden="1"/>
    </xf>
    <xf numFmtId="0" fontId="4" fillId="4" borderId="6" xfId="0" applyFont="1" applyFill="1" applyBorder="1" applyAlignment="1" applyProtection="1">
      <alignment horizontal="center"/>
      <protection locked="0"/>
    </xf>
    <xf numFmtId="2" fontId="4" fillId="4" borderId="6" xfId="1" applyNumberFormat="1" applyFont="1" applyFill="1" applyBorder="1" applyAlignment="1" applyProtection="1">
      <alignment horizontal="center"/>
      <protection locked="0"/>
    </xf>
    <xf numFmtId="165" fontId="4" fillId="4" borderId="6" xfId="1" applyNumberFormat="1" applyFont="1" applyFill="1" applyBorder="1" applyAlignment="1" applyProtection="1">
      <alignment horizontal="center"/>
      <protection locked="0"/>
    </xf>
    <xf numFmtId="165" fontId="4" fillId="4" borderId="6" xfId="2" applyNumberFormat="1" applyFont="1" applyFill="1" applyBorder="1" applyAlignment="1" applyProtection="1">
      <alignment horizontal="center"/>
      <protection hidden="1"/>
    </xf>
    <xf numFmtId="167" fontId="3" fillId="4" borderId="6" xfId="2" applyNumberFormat="1" applyFont="1" applyFill="1" applyBorder="1" applyAlignment="1" applyProtection="1">
      <alignment horizontal="right"/>
      <protection locked="0"/>
    </xf>
    <xf numFmtId="165" fontId="3" fillId="4" borderId="6" xfId="2" applyNumberFormat="1" applyFont="1" applyFill="1" applyBorder="1" applyAlignment="1" applyProtection="1">
      <alignment horizontal="center"/>
      <protection locked="0"/>
    </xf>
    <xf numFmtId="49" fontId="4" fillId="3" borderId="8" xfId="0" applyNumberFormat="1" applyFont="1" applyFill="1" applyBorder="1" applyAlignment="1" applyProtection="1">
      <alignment horizontal="center"/>
      <protection locked="0"/>
    </xf>
    <xf numFmtId="0" fontId="3" fillId="5" borderId="6" xfId="0" applyFont="1" applyFill="1" applyBorder="1" applyAlignment="1" applyProtection="1">
      <alignment horizontal="center"/>
      <protection locked="0"/>
    </xf>
    <xf numFmtId="49" fontId="4" fillId="5" borderId="6" xfId="2" applyNumberFormat="1" applyFont="1" applyFill="1" applyBorder="1" applyAlignment="1" applyProtection="1">
      <alignment horizontal="center"/>
      <protection hidden="1"/>
    </xf>
    <xf numFmtId="2" fontId="4" fillId="5" borderId="6" xfId="2" applyNumberFormat="1" applyFont="1" applyFill="1" applyBorder="1" applyAlignment="1" applyProtection="1">
      <alignment horizontal="center"/>
      <protection hidden="1"/>
    </xf>
    <xf numFmtId="2" fontId="4" fillId="5" borderId="6" xfId="1" applyNumberFormat="1" applyFont="1" applyFill="1" applyBorder="1" applyAlignment="1" applyProtection="1">
      <alignment horizontal="center"/>
      <protection locked="0"/>
    </xf>
    <xf numFmtId="165" fontId="4" fillId="5" borderId="6" xfId="1" applyNumberFormat="1" applyFont="1" applyFill="1" applyBorder="1" applyAlignment="1" applyProtection="1">
      <alignment horizontal="center"/>
      <protection locked="0"/>
    </xf>
    <xf numFmtId="165" fontId="4" fillId="5" borderId="6" xfId="2" applyNumberFormat="1" applyFont="1" applyFill="1" applyBorder="1" applyAlignment="1" applyProtection="1">
      <alignment horizontal="center"/>
      <protection hidden="1"/>
    </xf>
    <xf numFmtId="167" fontId="3" fillId="5" borderId="6" xfId="2" applyNumberFormat="1" applyFont="1" applyFill="1" applyBorder="1" applyAlignment="1" applyProtection="1">
      <alignment horizontal="right"/>
      <protection locked="0"/>
    </xf>
    <xf numFmtId="165" fontId="3" fillId="5" borderId="6" xfId="2" applyNumberFormat="1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49" fontId="4" fillId="6" borderId="6" xfId="2" applyNumberFormat="1" applyFont="1" applyFill="1" applyBorder="1" applyAlignment="1" applyProtection="1">
      <alignment horizontal="center"/>
      <protection hidden="1"/>
    </xf>
    <xf numFmtId="2" fontId="4" fillId="6" borderId="6" xfId="2" applyNumberFormat="1" applyFont="1" applyFill="1" applyBorder="1" applyAlignment="1" applyProtection="1">
      <alignment horizontal="center"/>
      <protection hidden="1"/>
    </xf>
    <xf numFmtId="2" fontId="4" fillId="6" borderId="6" xfId="1" applyNumberFormat="1" applyFont="1" applyFill="1" applyBorder="1" applyAlignment="1" applyProtection="1">
      <alignment horizontal="center"/>
      <protection locked="0"/>
    </xf>
    <xf numFmtId="165" fontId="4" fillId="6" borderId="6" xfId="1" applyNumberFormat="1" applyFont="1" applyFill="1" applyBorder="1" applyAlignment="1" applyProtection="1">
      <alignment horizontal="center"/>
      <protection locked="0"/>
    </xf>
    <xf numFmtId="165" fontId="4" fillId="6" borderId="6" xfId="2" applyNumberFormat="1" applyFont="1" applyFill="1" applyBorder="1" applyAlignment="1" applyProtection="1">
      <alignment horizontal="center"/>
      <protection hidden="1"/>
    </xf>
    <xf numFmtId="167" fontId="3" fillId="6" borderId="6" xfId="2" applyNumberFormat="1" applyFont="1" applyFill="1" applyBorder="1" applyAlignment="1" applyProtection="1">
      <alignment horizontal="right"/>
      <protection locked="0"/>
    </xf>
    <xf numFmtId="165" fontId="3" fillId="6" borderId="6" xfId="2" applyNumberFormat="1" applyFont="1" applyFill="1" applyBorder="1" applyAlignment="1" applyProtection="1">
      <alignment horizontal="center"/>
      <protection locked="0"/>
    </xf>
    <xf numFmtId="0" fontId="3" fillId="7" borderId="6" xfId="0" applyFont="1" applyFill="1" applyBorder="1" applyAlignment="1" applyProtection="1">
      <alignment horizontal="center"/>
      <protection locked="0"/>
    </xf>
    <xf numFmtId="49" fontId="4" fillId="7" borderId="6" xfId="2" applyNumberFormat="1" applyFont="1" applyFill="1" applyBorder="1" applyAlignment="1" applyProtection="1">
      <alignment horizontal="center"/>
      <protection hidden="1"/>
    </xf>
    <xf numFmtId="2" fontId="4" fillId="7" borderId="6" xfId="2" applyNumberFormat="1" applyFont="1" applyFill="1" applyBorder="1" applyAlignment="1" applyProtection="1">
      <alignment horizontal="center"/>
      <protection hidden="1"/>
    </xf>
    <xf numFmtId="2" fontId="4" fillId="7" borderId="6" xfId="1" applyNumberFormat="1" applyFont="1" applyFill="1" applyBorder="1" applyAlignment="1" applyProtection="1">
      <alignment horizontal="center"/>
      <protection locked="0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165" fontId="4" fillId="7" borderId="6" xfId="2" applyNumberFormat="1" applyFont="1" applyFill="1" applyBorder="1" applyAlignment="1" applyProtection="1">
      <alignment horizontal="center"/>
      <protection hidden="1"/>
    </xf>
    <xf numFmtId="167" fontId="3" fillId="7" borderId="6" xfId="2" applyNumberFormat="1" applyFont="1" applyFill="1" applyBorder="1" applyAlignment="1" applyProtection="1">
      <alignment horizontal="right"/>
      <protection locked="0"/>
    </xf>
    <xf numFmtId="165" fontId="3" fillId="7" borderId="6" xfId="2" applyNumberFormat="1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49" fontId="4" fillId="8" borderId="6" xfId="2" applyNumberFormat="1" applyFont="1" applyFill="1" applyBorder="1" applyAlignment="1" applyProtection="1">
      <alignment horizontal="center"/>
      <protection hidden="1"/>
    </xf>
    <xf numFmtId="2" fontId="4" fillId="8" borderId="6" xfId="2" applyNumberFormat="1" applyFont="1" applyFill="1" applyBorder="1" applyAlignment="1" applyProtection="1">
      <alignment horizontal="center"/>
      <protection hidden="1"/>
    </xf>
    <xf numFmtId="2" fontId="4" fillId="8" borderId="6" xfId="1" applyNumberFormat="1" applyFont="1" applyFill="1" applyBorder="1" applyAlignment="1" applyProtection="1">
      <alignment horizontal="center"/>
      <protection locked="0"/>
    </xf>
    <xf numFmtId="165" fontId="4" fillId="8" borderId="6" xfId="1" applyNumberFormat="1" applyFont="1" applyFill="1" applyBorder="1" applyAlignment="1" applyProtection="1">
      <alignment horizontal="center"/>
      <protection locked="0"/>
    </xf>
    <xf numFmtId="165" fontId="4" fillId="8" borderId="6" xfId="2" applyNumberFormat="1" applyFont="1" applyFill="1" applyBorder="1" applyAlignment="1" applyProtection="1">
      <alignment horizontal="center"/>
      <protection hidden="1"/>
    </xf>
    <xf numFmtId="167" fontId="3" fillId="8" borderId="6" xfId="2" applyNumberFormat="1" applyFont="1" applyFill="1" applyBorder="1" applyAlignment="1" applyProtection="1">
      <alignment horizontal="right"/>
      <protection locked="0"/>
    </xf>
    <xf numFmtId="165" fontId="3" fillId="8" borderId="6" xfId="2" applyNumberFormat="1" applyFont="1" applyFill="1" applyBorder="1" applyAlignment="1" applyProtection="1">
      <alignment horizontal="center"/>
      <protection locked="0"/>
    </xf>
    <xf numFmtId="164" fontId="3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 applyProtection="1">
      <alignment horizontal="center"/>
      <protection locked="0"/>
    </xf>
    <xf numFmtId="166" fontId="3" fillId="0" borderId="6" xfId="0" quotePrefix="1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2" applyNumberFormat="1" applyFont="1" applyFill="1" applyBorder="1" applyAlignment="1" applyProtection="1">
      <alignment horizontal="center"/>
      <protection hidden="1"/>
    </xf>
    <xf numFmtId="2" fontId="4" fillId="0" borderId="6" xfId="2" applyNumberFormat="1" applyFont="1" applyFill="1" applyBorder="1" applyAlignment="1" applyProtection="1">
      <alignment horizontal="center"/>
      <protection hidden="1"/>
    </xf>
    <xf numFmtId="0" fontId="4" fillId="0" borderId="6" xfId="0" applyFont="1" applyFill="1" applyBorder="1" applyAlignment="1" applyProtection="1">
      <alignment horizontal="center"/>
      <protection locked="0"/>
    </xf>
    <xf numFmtId="164" fontId="3" fillId="9" borderId="6" xfId="0" applyNumberFormat="1" applyFont="1" applyFill="1" applyBorder="1" applyAlignment="1">
      <alignment horizontal="center"/>
    </xf>
    <xf numFmtId="164" fontId="3" fillId="9" borderId="9" xfId="0" applyNumberFormat="1" applyFont="1" applyFill="1" applyBorder="1" applyAlignment="1">
      <alignment horizontal="center"/>
    </xf>
    <xf numFmtId="0" fontId="3" fillId="9" borderId="9" xfId="0" applyFont="1" applyFill="1" applyBorder="1" applyAlignment="1" applyProtection="1">
      <alignment horizontal="center"/>
      <protection locked="0"/>
    </xf>
    <xf numFmtId="166" fontId="3" fillId="9" borderId="9" xfId="0" quotePrefix="1" applyNumberFormat="1" applyFont="1" applyFill="1" applyBorder="1" applyAlignment="1" applyProtection="1">
      <alignment horizontal="center"/>
      <protection locked="0"/>
    </xf>
    <xf numFmtId="49" fontId="4" fillId="9" borderId="6" xfId="0" applyNumberFormat="1" applyFont="1" applyFill="1" applyBorder="1" applyAlignment="1" applyProtection="1">
      <alignment horizontal="center"/>
      <protection locked="0"/>
    </xf>
    <xf numFmtId="0" fontId="3" fillId="9" borderId="6" xfId="0" applyFont="1" applyFill="1" applyBorder="1" applyAlignment="1" applyProtection="1">
      <alignment horizontal="center"/>
      <protection locked="0"/>
    </xf>
    <xf numFmtId="49" fontId="3" fillId="9" borderId="6" xfId="2" applyNumberFormat="1" applyFont="1" applyFill="1" applyBorder="1" applyAlignment="1" applyProtection="1">
      <alignment horizontal="center"/>
      <protection hidden="1"/>
    </xf>
    <xf numFmtId="2" fontId="3" fillId="9" borderId="6" xfId="2" applyNumberFormat="1" applyFont="1" applyFill="1" applyBorder="1" applyAlignment="1" applyProtection="1">
      <alignment horizontal="center"/>
      <protection hidden="1"/>
    </xf>
    <xf numFmtId="0" fontId="4" fillId="9" borderId="6" xfId="0" applyFont="1" applyFill="1" applyBorder="1" applyAlignment="1" applyProtection="1">
      <alignment horizontal="center"/>
      <protection locked="0"/>
    </xf>
    <xf numFmtId="2" fontId="4" fillId="9" borderId="6" xfId="2" applyNumberFormat="1" applyFont="1" applyFill="1" applyBorder="1" applyAlignment="1" applyProtection="1">
      <alignment horizontal="center"/>
      <protection hidden="1"/>
    </xf>
    <xf numFmtId="2" fontId="4" fillId="9" borderId="6" xfId="1" applyNumberFormat="1" applyFont="1" applyFill="1" applyBorder="1" applyAlignment="1" applyProtection="1">
      <alignment horizontal="center"/>
      <protection locked="0"/>
    </xf>
    <xf numFmtId="165" fontId="4" fillId="9" borderId="6" xfId="1" applyNumberFormat="1" applyFont="1" applyFill="1" applyBorder="1" applyAlignment="1" applyProtection="1">
      <alignment horizontal="center"/>
      <protection locked="0"/>
    </xf>
    <xf numFmtId="165" fontId="4" fillId="9" borderId="6" xfId="2" applyNumberFormat="1" applyFont="1" applyFill="1" applyBorder="1" applyAlignment="1" applyProtection="1">
      <alignment horizontal="center"/>
      <protection hidden="1"/>
    </xf>
    <xf numFmtId="165" fontId="4" fillId="9" borderId="9" xfId="2" applyNumberFormat="1" applyFont="1" applyFill="1" applyBorder="1" applyAlignment="1" applyProtection="1">
      <alignment horizontal="center"/>
      <protection hidden="1"/>
    </xf>
    <xf numFmtId="49" fontId="3" fillId="9" borderId="6" xfId="2" applyNumberFormat="1" applyFont="1" applyFill="1" applyBorder="1" applyAlignment="1" applyProtection="1">
      <alignment horizontal="center"/>
      <protection locked="0"/>
    </xf>
    <xf numFmtId="167" fontId="3" fillId="9" borderId="6" xfId="2" applyNumberFormat="1" applyFont="1" applyFill="1" applyBorder="1" applyAlignment="1" applyProtection="1">
      <alignment horizontal="right"/>
      <protection locked="0"/>
    </xf>
    <xf numFmtId="165" fontId="3" fillId="9" borderId="6" xfId="2" applyNumberFormat="1" applyFont="1" applyFill="1" applyBorder="1" applyAlignment="1" applyProtection="1">
      <alignment horizontal="center"/>
      <protection locked="0"/>
    </xf>
    <xf numFmtId="165" fontId="5" fillId="2" borderId="10" xfId="2" applyNumberFormat="1" applyFont="1" applyFill="1" applyBorder="1" applyAlignment="1" applyProtection="1">
      <protection hidden="1"/>
    </xf>
    <xf numFmtId="1" fontId="6" fillId="2" borderId="9" xfId="2" applyNumberFormat="1" applyFont="1" applyFill="1" applyBorder="1" applyAlignment="1" applyProtection="1">
      <protection hidden="1"/>
    </xf>
    <xf numFmtId="49" fontId="4" fillId="9" borderId="6" xfId="2" applyNumberFormat="1" applyFont="1" applyFill="1" applyBorder="1" applyAlignment="1" applyProtection="1">
      <alignment horizontal="center"/>
      <protection hidden="1"/>
    </xf>
    <xf numFmtId="164" fontId="3" fillId="8" borderId="6" xfId="0" applyNumberFormat="1" applyFont="1" applyFill="1" applyBorder="1" applyAlignment="1">
      <alignment horizontal="center"/>
    </xf>
    <xf numFmtId="166" fontId="3" fillId="8" borderId="6" xfId="0" quotePrefix="1" applyNumberFormat="1" applyFont="1" applyFill="1" applyBorder="1" applyAlignment="1" applyProtection="1">
      <alignment horizontal="center"/>
      <protection locked="0"/>
    </xf>
    <xf numFmtId="49" fontId="4" fillId="8" borderId="6" xfId="0" applyNumberFormat="1" applyFont="1" applyFill="1" applyBorder="1" applyAlignment="1" applyProtection="1">
      <alignment horizontal="center"/>
      <protection locked="0"/>
    </xf>
    <xf numFmtId="0" fontId="4" fillId="8" borderId="6" xfId="0" applyFont="1" applyFill="1" applyBorder="1" applyAlignment="1" applyProtection="1">
      <alignment horizontal="center"/>
      <protection locked="0"/>
    </xf>
    <xf numFmtId="164" fontId="3" fillId="6" borderId="6" xfId="0" applyNumberFormat="1" applyFont="1" applyFill="1" applyBorder="1" applyAlignment="1">
      <alignment horizontal="center"/>
    </xf>
    <xf numFmtId="166" fontId="3" fillId="6" borderId="6" xfId="0" quotePrefix="1" applyNumberFormat="1" applyFont="1" applyFill="1" applyBorder="1" applyAlignment="1" applyProtection="1">
      <alignment horizontal="center"/>
      <protection locked="0"/>
    </xf>
    <xf numFmtId="49" fontId="4" fillId="6" borderId="6" xfId="0" applyNumberFormat="1" applyFont="1" applyFill="1" applyBorder="1" applyAlignment="1" applyProtection="1">
      <alignment horizontal="center"/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164" fontId="3" fillId="10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 applyProtection="1">
      <alignment horizontal="center"/>
      <protection locked="0"/>
    </xf>
    <xf numFmtId="166" fontId="3" fillId="10" borderId="6" xfId="0" quotePrefix="1" applyNumberFormat="1" applyFont="1" applyFill="1" applyBorder="1" applyAlignment="1" applyProtection="1">
      <alignment horizontal="center"/>
      <protection locked="0"/>
    </xf>
    <xf numFmtId="49" fontId="4" fillId="10" borderId="6" xfId="0" applyNumberFormat="1" applyFont="1" applyFill="1" applyBorder="1" applyAlignment="1" applyProtection="1">
      <alignment horizontal="center"/>
      <protection locked="0"/>
    </xf>
    <xf numFmtId="49" fontId="4" fillId="10" borderId="6" xfId="2" applyNumberFormat="1" applyFont="1" applyFill="1" applyBorder="1" applyAlignment="1" applyProtection="1">
      <alignment horizontal="center"/>
      <protection hidden="1"/>
    </xf>
    <xf numFmtId="2" fontId="4" fillId="10" borderId="6" xfId="2" applyNumberFormat="1" applyFont="1" applyFill="1" applyBorder="1" applyAlignment="1" applyProtection="1">
      <alignment horizontal="center"/>
      <protection hidden="1"/>
    </xf>
    <xf numFmtId="0" fontId="4" fillId="10" borderId="6" xfId="0" applyFont="1" applyFill="1" applyBorder="1" applyAlignment="1" applyProtection="1">
      <alignment horizontal="center"/>
      <protection locked="0"/>
    </xf>
    <xf numFmtId="2" fontId="4" fillId="10" borderId="6" xfId="1" applyNumberFormat="1" applyFont="1" applyFill="1" applyBorder="1" applyAlignment="1" applyProtection="1">
      <alignment horizontal="center"/>
      <protection locked="0"/>
    </xf>
    <xf numFmtId="165" fontId="4" fillId="10" borderId="6" xfId="1" applyNumberFormat="1" applyFont="1" applyFill="1" applyBorder="1" applyAlignment="1" applyProtection="1">
      <alignment horizontal="center"/>
      <protection locked="0"/>
    </xf>
    <xf numFmtId="165" fontId="4" fillId="10" borderId="6" xfId="2" applyNumberFormat="1" applyFont="1" applyFill="1" applyBorder="1" applyAlignment="1" applyProtection="1">
      <alignment horizontal="center"/>
      <protection hidden="1"/>
    </xf>
    <xf numFmtId="167" fontId="3" fillId="10" borderId="6" xfId="2" applyNumberFormat="1" applyFont="1" applyFill="1" applyBorder="1" applyAlignment="1" applyProtection="1">
      <alignment horizontal="right"/>
      <protection locked="0"/>
    </xf>
    <xf numFmtId="165" fontId="3" fillId="10" borderId="6" xfId="2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2" fontId="5" fillId="0" borderId="0" xfId="0" applyNumberFormat="1" applyFont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164" fontId="3" fillId="11" borderId="6" xfId="0" applyNumberFormat="1" applyFont="1" applyFill="1" applyBorder="1" applyAlignment="1">
      <alignment horizontal="center"/>
    </xf>
    <xf numFmtId="164" fontId="3" fillId="11" borderId="9" xfId="0" applyNumberFormat="1" applyFont="1" applyFill="1" applyBorder="1" applyAlignment="1">
      <alignment horizontal="center"/>
    </xf>
    <xf numFmtId="0" fontId="3" fillId="11" borderId="9" xfId="0" applyFont="1" applyFill="1" applyBorder="1" applyAlignment="1" applyProtection="1">
      <alignment horizontal="center"/>
      <protection locked="0"/>
    </xf>
    <xf numFmtId="166" fontId="3" fillId="11" borderId="9" xfId="0" quotePrefix="1" applyNumberFormat="1" applyFont="1" applyFill="1" applyBorder="1" applyAlignment="1" applyProtection="1">
      <alignment horizontal="center"/>
      <protection locked="0"/>
    </xf>
    <xf numFmtId="49" fontId="4" fillId="11" borderId="6" xfId="0" applyNumberFormat="1" applyFont="1" applyFill="1" applyBorder="1" applyAlignment="1" applyProtection="1">
      <alignment horizontal="center"/>
      <protection locked="0"/>
    </xf>
    <xf numFmtId="0" fontId="3" fillId="11" borderId="6" xfId="0" applyFont="1" applyFill="1" applyBorder="1" applyAlignment="1" applyProtection="1">
      <alignment horizontal="center"/>
      <protection locked="0"/>
    </xf>
    <xf numFmtId="49" fontId="4" fillId="11" borderId="6" xfId="2" applyNumberFormat="1" applyFont="1" applyFill="1" applyBorder="1" applyAlignment="1" applyProtection="1">
      <alignment horizontal="center"/>
      <protection hidden="1"/>
    </xf>
    <xf numFmtId="2" fontId="3" fillId="11" borderId="6" xfId="2" applyNumberFormat="1" applyFont="1" applyFill="1" applyBorder="1" applyAlignment="1" applyProtection="1">
      <alignment horizontal="center"/>
      <protection hidden="1"/>
    </xf>
    <xf numFmtId="0" fontId="4" fillId="11" borderId="6" xfId="0" applyFont="1" applyFill="1" applyBorder="1" applyAlignment="1" applyProtection="1">
      <alignment horizontal="center"/>
      <protection locked="0"/>
    </xf>
    <xf numFmtId="2" fontId="4" fillId="11" borderId="6" xfId="2" applyNumberFormat="1" applyFont="1" applyFill="1" applyBorder="1" applyAlignment="1" applyProtection="1">
      <alignment horizontal="center"/>
      <protection hidden="1"/>
    </xf>
    <xf numFmtId="2" fontId="4" fillId="11" borderId="6" xfId="1" applyNumberFormat="1" applyFont="1" applyFill="1" applyBorder="1" applyAlignment="1" applyProtection="1">
      <alignment horizontal="center"/>
      <protection locked="0"/>
    </xf>
    <xf numFmtId="165" fontId="4" fillId="11" borderId="6" xfId="1" applyNumberFormat="1" applyFont="1" applyFill="1" applyBorder="1" applyAlignment="1" applyProtection="1">
      <alignment horizontal="center"/>
      <protection locked="0"/>
    </xf>
    <xf numFmtId="165" fontId="4" fillId="11" borderId="6" xfId="2" applyNumberFormat="1" applyFont="1" applyFill="1" applyBorder="1" applyAlignment="1" applyProtection="1">
      <alignment horizontal="center"/>
      <protection hidden="1"/>
    </xf>
    <xf numFmtId="165" fontId="4" fillId="11" borderId="9" xfId="2" applyNumberFormat="1" applyFont="1" applyFill="1" applyBorder="1" applyAlignment="1" applyProtection="1">
      <alignment horizontal="center"/>
      <protection hidden="1"/>
    </xf>
    <xf numFmtId="49" fontId="3" fillId="11" borderId="6" xfId="2" applyNumberFormat="1" applyFont="1" applyFill="1" applyBorder="1" applyAlignment="1" applyProtection="1">
      <alignment horizontal="center"/>
      <protection locked="0"/>
    </xf>
    <xf numFmtId="167" fontId="3" fillId="11" borderId="6" xfId="2" applyNumberFormat="1" applyFont="1" applyFill="1" applyBorder="1" applyAlignment="1" applyProtection="1">
      <alignment horizontal="right"/>
      <protection locked="0"/>
    </xf>
    <xf numFmtId="165" fontId="3" fillId="11" borderId="6" xfId="2" applyNumberFormat="1" applyFont="1" applyFill="1" applyBorder="1" applyAlignment="1" applyProtection="1">
      <alignment horizontal="center"/>
      <protection locked="0"/>
    </xf>
    <xf numFmtId="49" fontId="3" fillId="9" borderId="6" xfId="0" applyNumberFormat="1" applyFont="1" applyFill="1" applyBorder="1" applyAlignment="1" applyProtection="1">
      <alignment horizontal="center"/>
      <protection locked="0"/>
    </xf>
    <xf numFmtId="164" fontId="3" fillId="7" borderId="6" xfId="0" applyNumberFormat="1" applyFont="1" applyFill="1" applyBorder="1" applyAlignment="1">
      <alignment horizontal="center"/>
    </xf>
    <xf numFmtId="166" fontId="3" fillId="7" borderId="6" xfId="0" quotePrefix="1" applyNumberFormat="1" applyFont="1" applyFill="1" applyBorder="1" applyAlignment="1" applyProtection="1">
      <alignment horizontal="center"/>
      <protection locked="0"/>
    </xf>
    <xf numFmtId="49" fontId="4" fillId="7" borderId="6" xfId="0" applyNumberFormat="1" applyFont="1" applyFill="1" applyBorder="1" applyAlignment="1" applyProtection="1">
      <alignment horizontal="center"/>
      <protection locked="0"/>
    </xf>
    <xf numFmtId="0" fontId="4" fillId="7" borderId="6" xfId="0" applyFont="1" applyFill="1" applyBorder="1" applyAlignment="1" applyProtection="1">
      <alignment horizontal="center"/>
      <protection locked="0"/>
    </xf>
    <xf numFmtId="166" fontId="3" fillId="11" borderId="6" xfId="0" quotePrefix="1" applyNumberFormat="1" applyFont="1" applyFill="1" applyBorder="1" applyAlignment="1" applyProtection="1">
      <alignment horizontal="center"/>
      <protection locked="0"/>
    </xf>
    <xf numFmtId="164" fontId="3" fillId="12" borderId="6" xfId="0" applyNumberFormat="1" applyFont="1" applyFill="1" applyBorder="1" applyAlignment="1">
      <alignment horizontal="center"/>
    </xf>
    <xf numFmtId="0" fontId="3" fillId="12" borderId="6" xfId="0" applyFont="1" applyFill="1" applyBorder="1" applyAlignment="1" applyProtection="1">
      <alignment horizontal="center"/>
      <protection locked="0"/>
    </xf>
    <xf numFmtId="166" fontId="3" fillId="12" borderId="6" xfId="0" quotePrefix="1" applyNumberFormat="1" applyFont="1" applyFill="1" applyBorder="1" applyAlignment="1" applyProtection="1">
      <alignment horizontal="center"/>
      <protection locked="0"/>
    </xf>
    <xf numFmtId="49" fontId="4" fillId="12" borderId="6" xfId="0" applyNumberFormat="1" applyFont="1" applyFill="1" applyBorder="1" applyAlignment="1" applyProtection="1">
      <alignment horizontal="center"/>
      <protection locked="0"/>
    </xf>
    <xf numFmtId="49" fontId="3" fillId="12" borderId="6" xfId="0" applyNumberFormat="1" applyFont="1" applyFill="1" applyBorder="1" applyAlignment="1" applyProtection="1">
      <alignment horizontal="center"/>
      <protection locked="0"/>
    </xf>
    <xf numFmtId="49" fontId="4" fillId="12" borderId="6" xfId="2" applyNumberFormat="1" applyFont="1" applyFill="1" applyBorder="1" applyAlignment="1" applyProtection="1">
      <alignment horizontal="center"/>
      <protection hidden="1"/>
    </xf>
    <xf numFmtId="2" fontId="3" fillId="12" borderId="6" xfId="2" applyNumberFormat="1" applyFont="1" applyFill="1" applyBorder="1" applyAlignment="1" applyProtection="1">
      <alignment horizontal="center"/>
      <protection hidden="1"/>
    </xf>
    <xf numFmtId="0" fontId="4" fillId="12" borderId="6" xfId="0" applyFont="1" applyFill="1" applyBorder="1" applyAlignment="1" applyProtection="1">
      <alignment horizontal="center"/>
      <protection locked="0"/>
    </xf>
    <xf numFmtId="2" fontId="4" fillId="12" borderId="6" xfId="2" applyNumberFormat="1" applyFont="1" applyFill="1" applyBorder="1" applyAlignment="1" applyProtection="1">
      <alignment horizontal="center"/>
      <protection hidden="1"/>
    </xf>
    <xf numFmtId="2" fontId="4" fillId="12" borderId="6" xfId="1" applyNumberFormat="1" applyFont="1" applyFill="1" applyBorder="1" applyAlignment="1" applyProtection="1">
      <alignment horizontal="center"/>
      <protection locked="0"/>
    </xf>
    <xf numFmtId="165" fontId="4" fillId="12" borderId="6" xfId="1" applyNumberFormat="1" applyFont="1" applyFill="1" applyBorder="1" applyAlignment="1" applyProtection="1">
      <alignment horizontal="center"/>
      <protection locked="0"/>
    </xf>
    <xf numFmtId="165" fontId="4" fillId="12" borderId="6" xfId="2" applyNumberFormat="1" applyFont="1" applyFill="1" applyBorder="1" applyAlignment="1" applyProtection="1">
      <alignment horizontal="center"/>
      <protection hidden="1"/>
    </xf>
    <xf numFmtId="167" fontId="3" fillId="12" borderId="6" xfId="2" applyNumberFormat="1" applyFont="1" applyFill="1" applyBorder="1" applyAlignment="1" applyProtection="1">
      <alignment horizontal="right"/>
      <protection locked="0"/>
    </xf>
    <xf numFmtId="165" fontId="3" fillId="12" borderId="6" xfId="2" applyNumberFormat="1" applyFont="1" applyFill="1" applyBorder="1" applyAlignment="1" applyProtection="1">
      <alignment horizontal="center"/>
      <protection locked="0"/>
    </xf>
    <xf numFmtId="164" fontId="3" fillId="13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 applyProtection="1">
      <alignment horizontal="center"/>
      <protection locked="0"/>
    </xf>
    <xf numFmtId="166" fontId="3" fillId="13" borderId="6" xfId="0" quotePrefix="1" applyNumberFormat="1" applyFont="1" applyFill="1" applyBorder="1" applyAlignment="1" applyProtection="1">
      <alignment horizontal="center"/>
      <protection locked="0"/>
    </xf>
    <xf numFmtId="49" fontId="4" fillId="13" borderId="6" xfId="0" applyNumberFormat="1" applyFont="1" applyFill="1" applyBorder="1" applyAlignment="1" applyProtection="1">
      <alignment horizontal="center"/>
      <protection locked="0"/>
    </xf>
    <xf numFmtId="49" fontId="4" fillId="13" borderId="6" xfId="2" applyNumberFormat="1" applyFont="1" applyFill="1" applyBorder="1" applyAlignment="1" applyProtection="1">
      <alignment horizontal="center"/>
      <protection hidden="1"/>
    </xf>
    <xf numFmtId="2" fontId="3" fillId="13" borderId="6" xfId="2" applyNumberFormat="1" applyFont="1" applyFill="1" applyBorder="1" applyAlignment="1" applyProtection="1">
      <alignment horizontal="center"/>
      <protection hidden="1"/>
    </xf>
    <xf numFmtId="0" fontId="4" fillId="13" borderId="6" xfId="0" applyFont="1" applyFill="1" applyBorder="1" applyAlignment="1" applyProtection="1">
      <alignment horizontal="center"/>
      <protection locked="0"/>
    </xf>
    <xf numFmtId="2" fontId="4" fillId="13" borderId="6" xfId="1" applyNumberFormat="1" applyFont="1" applyFill="1" applyBorder="1" applyAlignment="1" applyProtection="1">
      <alignment horizontal="center"/>
      <protection locked="0"/>
    </xf>
    <xf numFmtId="165" fontId="4" fillId="13" borderId="6" xfId="1" applyNumberFormat="1" applyFont="1" applyFill="1" applyBorder="1" applyAlignment="1" applyProtection="1">
      <alignment horizontal="center"/>
      <protection locked="0"/>
    </xf>
    <xf numFmtId="165" fontId="4" fillId="13" borderId="6" xfId="2" applyNumberFormat="1" applyFont="1" applyFill="1" applyBorder="1" applyAlignment="1" applyProtection="1">
      <alignment horizontal="center"/>
      <protection hidden="1"/>
    </xf>
    <xf numFmtId="167" fontId="3" fillId="13" borderId="6" xfId="2" applyNumberFormat="1" applyFont="1" applyFill="1" applyBorder="1" applyAlignment="1" applyProtection="1">
      <alignment horizontal="right"/>
      <protection locked="0"/>
    </xf>
    <xf numFmtId="165" fontId="3" fillId="13" borderId="6" xfId="2" applyNumberFormat="1" applyFont="1" applyFill="1" applyBorder="1" applyAlignment="1" applyProtection="1">
      <alignment horizontal="center"/>
      <protection locked="0"/>
    </xf>
    <xf numFmtId="2" fontId="3" fillId="4" borderId="6" xfId="2" applyNumberFormat="1" applyFont="1" applyFill="1" applyBorder="1" applyAlignment="1" applyProtection="1">
      <alignment horizontal="center"/>
      <protection hidden="1"/>
    </xf>
    <xf numFmtId="2" fontId="3" fillId="8" borderId="6" xfId="2" applyNumberFormat="1" applyFont="1" applyFill="1" applyBorder="1" applyAlignment="1" applyProtection="1">
      <alignment horizontal="center"/>
      <protection hidden="1"/>
    </xf>
    <xf numFmtId="164" fontId="3" fillId="14" borderId="6" xfId="0" applyNumberFormat="1" applyFont="1" applyFill="1" applyBorder="1" applyAlignment="1">
      <alignment horizontal="center"/>
    </xf>
    <xf numFmtId="0" fontId="3" fillId="14" borderId="6" xfId="0" applyFont="1" applyFill="1" applyBorder="1" applyAlignment="1" applyProtection="1">
      <alignment horizontal="center"/>
      <protection locked="0"/>
    </xf>
    <xf numFmtId="166" fontId="3" fillId="14" borderId="6" xfId="0" quotePrefix="1" applyNumberFormat="1" applyFont="1" applyFill="1" applyBorder="1" applyAlignment="1" applyProtection="1">
      <alignment horizontal="center"/>
      <protection locked="0"/>
    </xf>
    <xf numFmtId="49" fontId="4" fillId="14" borderId="6" xfId="0" applyNumberFormat="1" applyFont="1" applyFill="1" applyBorder="1" applyAlignment="1" applyProtection="1">
      <alignment horizontal="center"/>
      <protection locked="0"/>
    </xf>
    <xf numFmtId="49" fontId="4" fillId="14" borderId="6" xfId="2" applyNumberFormat="1" applyFont="1" applyFill="1" applyBorder="1" applyAlignment="1" applyProtection="1">
      <alignment horizontal="center"/>
      <protection hidden="1"/>
    </xf>
    <xf numFmtId="2" fontId="3" fillId="14" borderId="6" xfId="2" applyNumberFormat="1" applyFont="1" applyFill="1" applyBorder="1" applyAlignment="1" applyProtection="1">
      <alignment horizontal="center"/>
      <protection hidden="1"/>
    </xf>
    <xf numFmtId="0" fontId="4" fillId="14" borderId="6" xfId="0" applyFont="1" applyFill="1" applyBorder="1" applyAlignment="1" applyProtection="1">
      <alignment horizontal="center"/>
      <protection locked="0"/>
    </xf>
    <xf numFmtId="2" fontId="4" fillId="14" borderId="6" xfId="2" applyNumberFormat="1" applyFont="1" applyFill="1" applyBorder="1" applyAlignment="1" applyProtection="1">
      <alignment horizontal="center"/>
      <protection hidden="1"/>
    </xf>
    <xf numFmtId="2" fontId="4" fillId="14" borderId="6" xfId="1" applyNumberFormat="1" applyFont="1" applyFill="1" applyBorder="1" applyAlignment="1" applyProtection="1">
      <alignment horizontal="center"/>
      <protection locked="0"/>
    </xf>
    <xf numFmtId="165" fontId="4" fillId="14" borderId="6" xfId="1" applyNumberFormat="1" applyFont="1" applyFill="1" applyBorder="1" applyAlignment="1" applyProtection="1">
      <alignment horizontal="center"/>
      <protection locked="0"/>
    </xf>
    <xf numFmtId="165" fontId="4" fillId="14" borderId="6" xfId="2" applyNumberFormat="1" applyFont="1" applyFill="1" applyBorder="1" applyAlignment="1" applyProtection="1">
      <alignment horizontal="center"/>
      <protection hidden="1"/>
    </xf>
    <xf numFmtId="167" fontId="3" fillId="14" borderId="6" xfId="2" applyNumberFormat="1" applyFont="1" applyFill="1" applyBorder="1" applyAlignment="1" applyProtection="1">
      <alignment horizontal="right"/>
      <protection locked="0"/>
    </xf>
    <xf numFmtId="165" fontId="3" fillId="14" borderId="6" xfId="2" applyNumberFormat="1" applyFont="1" applyFill="1" applyBorder="1" applyAlignment="1" applyProtection="1">
      <alignment horizontal="center"/>
      <protection locked="0"/>
    </xf>
    <xf numFmtId="164" fontId="3" fillId="15" borderId="6" xfId="0" applyNumberFormat="1" applyFont="1" applyFill="1" applyBorder="1" applyAlignment="1">
      <alignment horizontal="center"/>
    </xf>
    <xf numFmtId="0" fontId="3" fillId="15" borderId="6" xfId="0" applyFont="1" applyFill="1" applyBorder="1" applyAlignment="1" applyProtection="1">
      <alignment horizontal="center"/>
      <protection locked="0"/>
    </xf>
    <xf numFmtId="166" fontId="3" fillId="15" borderId="6" xfId="0" quotePrefix="1" applyNumberFormat="1" applyFont="1" applyFill="1" applyBorder="1" applyAlignment="1" applyProtection="1">
      <alignment horizontal="center"/>
      <protection locked="0"/>
    </xf>
    <xf numFmtId="49" fontId="4" fillId="15" borderId="6" xfId="0" applyNumberFormat="1" applyFont="1" applyFill="1" applyBorder="1" applyAlignment="1" applyProtection="1">
      <alignment horizontal="center"/>
      <protection locked="0"/>
    </xf>
    <xf numFmtId="49" fontId="4" fillId="15" borderId="6" xfId="2" applyNumberFormat="1" applyFont="1" applyFill="1" applyBorder="1" applyAlignment="1" applyProtection="1">
      <alignment horizontal="center"/>
      <protection hidden="1"/>
    </xf>
    <xf numFmtId="2" fontId="4" fillId="15" borderId="6" xfId="2" applyNumberFormat="1" applyFont="1" applyFill="1" applyBorder="1" applyAlignment="1" applyProtection="1">
      <alignment horizontal="center"/>
      <protection hidden="1"/>
    </xf>
    <xf numFmtId="0" fontId="4" fillId="15" borderId="6" xfId="0" applyFont="1" applyFill="1" applyBorder="1" applyAlignment="1" applyProtection="1">
      <alignment horizontal="center"/>
      <protection locked="0"/>
    </xf>
    <xf numFmtId="2" fontId="4" fillId="15" borderId="6" xfId="1" applyNumberFormat="1" applyFont="1" applyFill="1" applyBorder="1" applyAlignment="1" applyProtection="1">
      <alignment horizontal="center"/>
      <protection locked="0"/>
    </xf>
    <xf numFmtId="165" fontId="4" fillId="15" borderId="6" xfId="1" applyNumberFormat="1" applyFont="1" applyFill="1" applyBorder="1" applyAlignment="1" applyProtection="1">
      <alignment horizontal="center"/>
      <protection locked="0"/>
    </xf>
    <xf numFmtId="165" fontId="4" fillId="15" borderId="6" xfId="2" applyNumberFormat="1" applyFont="1" applyFill="1" applyBorder="1" applyAlignment="1" applyProtection="1">
      <alignment horizontal="center"/>
      <protection hidden="1"/>
    </xf>
    <xf numFmtId="49" fontId="3" fillId="15" borderId="6" xfId="2" applyNumberFormat="1" applyFont="1" applyFill="1" applyBorder="1" applyAlignment="1" applyProtection="1">
      <alignment horizontal="center"/>
      <protection hidden="1"/>
    </xf>
    <xf numFmtId="167" fontId="3" fillId="15" borderId="6" xfId="2" applyNumberFormat="1" applyFont="1" applyFill="1" applyBorder="1" applyAlignment="1" applyProtection="1">
      <alignment horizontal="right"/>
      <protection locked="0"/>
    </xf>
    <xf numFmtId="165" fontId="3" fillId="15" borderId="6" xfId="2" applyNumberFormat="1" applyFont="1" applyFill="1" applyBorder="1" applyAlignment="1" applyProtection="1">
      <alignment horizontal="center"/>
      <protection locked="0"/>
    </xf>
    <xf numFmtId="49" fontId="3" fillId="10" borderId="6" xfId="2" applyNumberFormat="1" applyFont="1" applyFill="1" applyBorder="1" applyAlignment="1" applyProtection="1">
      <alignment horizontal="center"/>
      <protection hidden="1"/>
    </xf>
    <xf numFmtId="164" fontId="3" fillId="16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 applyProtection="1">
      <alignment horizontal="center"/>
      <protection locked="0"/>
    </xf>
    <xf numFmtId="166" fontId="3" fillId="16" borderId="6" xfId="0" quotePrefix="1" applyNumberFormat="1" applyFont="1" applyFill="1" applyBorder="1" applyAlignment="1" applyProtection="1">
      <alignment horizontal="center"/>
      <protection locked="0"/>
    </xf>
    <xf numFmtId="49" fontId="4" fillId="16" borderId="6" xfId="0" applyNumberFormat="1" applyFont="1" applyFill="1" applyBorder="1" applyAlignment="1" applyProtection="1">
      <alignment horizontal="center"/>
      <protection locked="0"/>
    </xf>
    <xf numFmtId="49" fontId="4" fillId="16" borderId="6" xfId="2" applyNumberFormat="1" applyFont="1" applyFill="1" applyBorder="1" applyAlignment="1" applyProtection="1">
      <alignment horizontal="center"/>
      <protection hidden="1"/>
    </xf>
    <xf numFmtId="2" fontId="4" fillId="16" borderId="6" xfId="2" applyNumberFormat="1" applyFont="1" applyFill="1" applyBorder="1" applyAlignment="1" applyProtection="1">
      <alignment horizontal="center"/>
      <protection hidden="1"/>
    </xf>
    <xf numFmtId="2" fontId="4" fillId="16" borderId="6" xfId="1" applyNumberFormat="1" applyFont="1" applyFill="1" applyBorder="1" applyAlignment="1" applyProtection="1">
      <alignment horizontal="center"/>
      <protection locked="0"/>
    </xf>
    <xf numFmtId="165" fontId="4" fillId="16" borderId="6" xfId="1" applyNumberFormat="1" applyFont="1" applyFill="1" applyBorder="1" applyAlignment="1" applyProtection="1">
      <alignment horizontal="center"/>
      <protection locked="0"/>
    </xf>
    <xf numFmtId="165" fontId="4" fillId="16" borderId="6" xfId="2" applyNumberFormat="1" applyFont="1" applyFill="1" applyBorder="1" applyAlignment="1" applyProtection="1">
      <alignment horizontal="center"/>
      <protection hidden="1"/>
    </xf>
    <xf numFmtId="167" fontId="3" fillId="16" borderId="6" xfId="2" applyNumberFormat="1" applyFont="1" applyFill="1" applyBorder="1" applyAlignment="1" applyProtection="1">
      <alignment horizontal="right"/>
      <protection locked="0"/>
    </xf>
    <xf numFmtId="165" fontId="3" fillId="16" borderId="6" xfId="2" applyNumberFormat="1" applyFont="1" applyFill="1" applyBorder="1" applyAlignment="1" applyProtection="1">
      <alignment horizontal="center"/>
      <protection locked="0"/>
    </xf>
    <xf numFmtId="0" fontId="4" fillId="16" borderId="6" xfId="0" applyFont="1" applyFill="1" applyBorder="1" applyAlignment="1" applyProtection="1">
      <alignment horizontal="center"/>
      <protection locked="0"/>
    </xf>
    <xf numFmtId="164" fontId="3" fillId="5" borderId="6" xfId="0" applyNumberFormat="1" applyFont="1" applyFill="1" applyBorder="1" applyAlignment="1">
      <alignment horizontal="center"/>
    </xf>
    <xf numFmtId="166" fontId="3" fillId="5" borderId="6" xfId="0" quotePrefix="1" applyNumberFormat="1" applyFont="1" applyFill="1" applyBorder="1" applyAlignment="1" applyProtection="1">
      <alignment horizontal="center"/>
      <protection locked="0"/>
    </xf>
    <xf numFmtId="49" fontId="4" fillId="5" borderId="6" xfId="0" applyNumberFormat="1" applyFont="1" applyFill="1" applyBorder="1" applyAlignment="1" applyProtection="1">
      <alignment horizontal="center"/>
      <protection locked="0"/>
    </xf>
    <xf numFmtId="0" fontId="4" fillId="5" borderId="6" xfId="0" applyFont="1" applyFill="1" applyBorder="1" applyAlignment="1" applyProtection="1">
      <alignment horizontal="center"/>
      <protection locked="0"/>
    </xf>
    <xf numFmtId="49" fontId="3" fillId="5" borderId="6" xfId="2" applyNumberFormat="1" applyFont="1" applyFill="1" applyBorder="1" applyAlignment="1" applyProtection="1">
      <alignment horizontal="center"/>
      <protection hidden="1"/>
    </xf>
    <xf numFmtId="49" fontId="3" fillId="7" borderId="6" xfId="2" applyNumberFormat="1" applyFont="1" applyFill="1" applyBorder="1" applyAlignment="1" applyProtection="1">
      <alignment horizontal="center"/>
      <protection hidden="1"/>
    </xf>
    <xf numFmtId="49" fontId="3" fillId="14" borderId="6" xfId="2" applyNumberFormat="1" applyFont="1" applyFill="1" applyBorder="1" applyAlignment="1" applyProtection="1">
      <alignment horizontal="center"/>
      <protection hidden="1"/>
    </xf>
    <xf numFmtId="165" fontId="5" fillId="2" borderId="6" xfId="2" applyNumberFormat="1" applyFont="1" applyFill="1" applyBorder="1" applyAlignment="1" applyProtection="1">
      <protection hidden="1"/>
    </xf>
    <xf numFmtId="1" fontId="5" fillId="2" borderId="11" xfId="2" applyNumberFormat="1" applyFont="1" applyFill="1" applyBorder="1" applyAlignment="1" applyProtection="1">
      <protection hidden="1"/>
    </xf>
    <xf numFmtId="49" fontId="3" fillId="11" borderId="6" xfId="2" applyNumberFormat="1" applyFont="1" applyFill="1" applyBorder="1" applyAlignment="1" applyProtection="1">
      <alignment horizontal="center"/>
      <protection hidden="1"/>
    </xf>
    <xf numFmtId="49" fontId="3" fillId="4" borderId="6" xfId="2" applyNumberFormat="1" applyFont="1" applyFill="1" applyBorder="1" applyAlignment="1" applyProtection="1">
      <alignment horizontal="center"/>
      <protection hidden="1"/>
    </xf>
    <xf numFmtId="1" fontId="5" fillId="4" borderId="6" xfId="2" applyNumberFormat="1" applyFont="1" applyFill="1" applyBorder="1" applyAlignment="1" applyProtection="1">
      <protection hidden="1"/>
    </xf>
    <xf numFmtId="0" fontId="5" fillId="0" borderId="0" xfId="0" applyFont="1" applyFill="1"/>
    <xf numFmtId="49" fontId="3" fillId="3" borderId="6" xfId="2" applyNumberFormat="1" applyFont="1" applyFill="1" applyBorder="1" applyAlignment="1" applyProtection="1">
      <alignment horizontal="center"/>
      <protection hidden="1"/>
    </xf>
    <xf numFmtId="0" fontId="3" fillId="6" borderId="9" xfId="0" applyFont="1" applyFill="1" applyBorder="1" applyAlignment="1" applyProtection="1">
      <alignment horizontal="center"/>
      <protection locked="0"/>
    </xf>
    <xf numFmtId="2" fontId="3" fillId="6" borderId="6" xfId="2" applyNumberFormat="1" applyFont="1" applyFill="1" applyBorder="1" applyAlignment="1" applyProtection="1">
      <alignment horizontal="center"/>
      <protection hidden="1"/>
    </xf>
    <xf numFmtId="165" fontId="4" fillId="6" borderId="9" xfId="2" applyNumberFormat="1" applyFont="1" applyFill="1" applyBorder="1" applyAlignment="1" applyProtection="1">
      <alignment horizontal="center"/>
      <protection hidden="1"/>
    </xf>
    <xf numFmtId="49" fontId="3" fillId="6" borderId="6" xfId="2" applyNumberFormat="1" applyFont="1" applyFill="1" applyBorder="1" applyAlignment="1" applyProtection="1">
      <alignment horizontal="center"/>
      <protection locked="0"/>
    </xf>
    <xf numFmtId="164" fontId="3" fillId="7" borderId="9" xfId="0" applyNumberFormat="1" applyFont="1" applyFill="1" applyBorder="1" applyAlignment="1">
      <alignment horizontal="center"/>
    </xf>
    <xf numFmtId="0" fontId="3" fillId="7" borderId="9" xfId="0" applyFont="1" applyFill="1" applyBorder="1" applyAlignment="1" applyProtection="1">
      <alignment horizontal="center"/>
      <protection locked="0"/>
    </xf>
    <xf numFmtId="166" fontId="3" fillId="7" borderId="9" xfId="0" quotePrefix="1" applyNumberFormat="1" applyFont="1" applyFill="1" applyBorder="1" applyAlignment="1" applyProtection="1">
      <alignment horizontal="center"/>
      <protection locked="0"/>
    </xf>
    <xf numFmtId="2" fontId="3" fillId="7" borderId="6" xfId="2" applyNumberFormat="1" applyFont="1" applyFill="1" applyBorder="1" applyAlignment="1" applyProtection="1">
      <alignment horizontal="center"/>
      <protection hidden="1"/>
    </xf>
    <xf numFmtId="165" fontId="4" fillId="7" borderId="9" xfId="2" applyNumberFormat="1" applyFont="1" applyFill="1" applyBorder="1" applyAlignment="1" applyProtection="1">
      <alignment horizontal="center"/>
      <protection hidden="1"/>
    </xf>
    <xf numFmtId="49" fontId="3" fillId="7" borderId="6" xfId="2" applyNumberFormat="1" applyFont="1" applyFill="1" applyBorder="1" applyAlignment="1" applyProtection="1">
      <alignment horizontal="center"/>
      <protection locked="0"/>
    </xf>
    <xf numFmtId="164" fontId="3" fillId="8" borderId="9" xfId="0" applyNumberFormat="1" applyFont="1" applyFill="1" applyBorder="1" applyAlignment="1">
      <alignment horizontal="center"/>
    </xf>
    <xf numFmtId="0" fontId="3" fillId="8" borderId="9" xfId="0" applyFont="1" applyFill="1" applyBorder="1" applyAlignment="1" applyProtection="1">
      <alignment horizontal="center"/>
      <protection locked="0"/>
    </xf>
    <xf numFmtId="166" fontId="3" fillId="8" borderId="9" xfId="0" quotePrefix="1" applyNumberFormat="1" applyFont="1" applyFill="1" applyBorder="1" applyAlignment="1" applyProtection="1">
      <alignment horizontal="center"/>
      <protection locked="0"/>
    </xf>
    <xf numFmtId="165" fontId="4" fillId="8" borderId="9" xfId="2" applyNumberFormat="1" applyFont="1" applyFill="1" applyBorder="1" applyAlignment="1" applyProtection="1">
      <alignment horizontal="center"/>
      <protection hidden="1"/>
    </xf>
    <xf numFmtId="49" fontId="3" fillId="8" borderId="6" xfId="2" applyNumberFormat="1" applyFont="1" applyFill="1" applyBorder="1" applyAlignment="1" applyProtection="1">
      <alignment horizontal="center"/>
      <protection locked="0"/>
    </xf>
    <xf numFmtId="0" fontId="5" fillId="8" borderId="0" xfId="0" applyFont="1" applyFill="1"/>
    <xf numFmtId="164" fontId="3" fillId="4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 applyProtection="1">
      <alignment horizontal="center"/>
      <protection locked="0"/>
    </xf>
    <xf numFmtId="166" fontId="3" fillId="4" borderId="9" xfId="0" quotePrefix="1" applyNumberFormat="1" applyFont="1" applyFill="1" applyBorder="1" applyAlignment="1" applyProtection="1">
      <alignment horizontal="center"/>
      <protection locked="0"/>
    </xf>
    <xf numFmtId="165" fontId="4" fillId="4" borderId="9" xfId="2" applyNumberFormat="1" applyFont="1" applyFill="1" applyBorder="1" applyAlignment="1" applyProtection="1">
      <alignment horizontal="center"/>
      <protection hidden="1"/>
    </xf>
    <xf numFmtId="49" fontId="3" fillId="4" borderId="6" xfId="2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/>
    <xf numFmtId="49" fontId="4" fillId="7" borderId="6" xfId="2" applyNumberFormat="1" applyFont="1" applyFill="1" applyBorder="1" applyAlignment="1" applyProtection="1">
      <alignment horizontal="center"/>
      <protection locked="0"/>
    </xf>
    <xf numFmtId="165" fontId="5" fillId="9" borderId="7" xfId="2" applyNumberFormat="1" applyFont="1" applyFill="1" applyBorder="1" applyAlignment="1" applyProtection="1">
      <protection hidden="1"/>
    </xf>
    <xf numFmtId="165" fontId="5" fillId="9" borderId="10" xfId="2" applyNumberFormat="1" applyFont="1" applyFill="1" applyBorder="1" applyAlignment="1" applyProtection="1">
      <protection hidden="1"/>
    </xf>
    <xf numFmtId="1" fontId="6" fillId="9" borderId="9" xfId="2" applyNumberFormat="1" applyFont="1" applyFill="1" applyBorder="1" applyAlignment="1" applyProtection="1">
      <protection hidden="1"/>
    </xf>
    <xf numFmtId="0" fontId="5" fillId="9" borderId="0" xfId="0" applyFont="1" applyFill="1"/>
    <xf numFmtId="49" fontId="3" fillId="6" borderId="6" xfId="2" applyNumberFormat="1" applyFont="1" applyFill="1" applyBorder="1" applyAlignment="1" applyProtection="1">
      <alignment horizontal="center"/>
      <protection hidden="1"/>
    </xf>
    <xf numFmtId="2" fontId="3" fillId="6" borderId="6" xfId="0" applyNumberFormat="1" applyFont="1" applyFill="1" applyBorder="1" applyAlignment="1" applyProtection="1">
      <alignment horizontal="center"/>
      <protection locked="0"/>
    </xf>
    <xf numFmtId="2" fontId="3" fillId="11" borderId="6" xfId="0" applyNumberFormat="1" applyFont="1" applyFill="1" applyBorder="1" applyAlignment="1" applyProtection="1">
      <alignment horizontal="center"/>
      <protection locked="0"/>
    </xf>
    <xf numFmtId="164" fontId="3" fillId="3" borderId="9" xfId="0" applyNumberFormat="1" applyFont="1" applyFill="1" applyBorder="1" applyAlignment="1">
      <alignment horizontal="center"/>
    </xf>
    <xf numFmtId="0" fontId="3" fillId="3" borderId="9" xfId="0" applyFont="1" applyFill="1" applyBorder="1" applyAlignment="1" applyProtection="1">
      <alignment horizontal="center"/>
      <protection locked="0"/>
    </xf>
    <xf numFmtId="166" fontId="3" fillId="3" borderId="9" xfId="0" quotePrefix="1" applyNumberFormat="1" applyFont="1" applyFill="1" applyBorder="1" applyAlignment="1" applyProtection="1">
      <alignment horizontal="center"/>
      <protection locked="0"/>
    </xf>
    <xf numFmtId="2" fontId="3" fillId="3" borderId="6" xfId="2" applyNumberFormat="1" applyFont="1" applyFill="1" applyBorder="1" applyAlignment="1" applyProtection="1">
      <alignment horizontal="center"/>
      <protection hidden="1"/>
    </xf>
    <xf numFmtId="165" fontId="4" fillId="3" borderId="9" xfId="2" applyNumberFormat="1" applyFont="1" applyFill="1" applyBorder="1" applyAlignment="1" applyProtection="1">
      <alignment horizontal="center"/>
      <protection hidden="1"/>
    </xf>
    <xf numFmtId="49" fontId="3" fillId="3" borderId="6" xfId="2" applyNumberFormat="1" applyFont="1" applyFill="1" applyBorder="1" applyAlignment="1" applyProtection="1">
      <alignment horizontal="center"/>
      <protection locked="0"/>
    </xf>
    <xf numFmtId="164" fontId="3" fillId="10" borderId="9" xfId="0" applyNumberFormat="1" applyFont="1" applyFill="1" applyBorder="1" applyAlignment="1">
      <alignment horizontal="center"/>
    </xf>
    <xf numFmtId="0" fontId="3" fillId="10" borderId="9" xfId="0" applyFont="1" applyFill="1" applyBorder="1" applyAlignment="1" applyProtection="1">
      <alignment horizontal="center"/>
      <protection locked="0"/>
    </xf>
    <xf numFmtId="166" fontId="3" fillId="10" borderId="9" xfId="0" quotePrefix="1" applyNumberFormat="1" applyFont="1" applyFill="1" applyBorder="1" applyAlignment="1" applyProtection="1">
      <alignment horizontal="center"/>
      <protection locked="0"/>
    </xf>
    <xf numFmtId="2" fontId="3" fillId="10" borderId="6" xfId="2" applyNumberFormat="1" applyFont="1" applyFill="1" applyBorder="1" applyAlignment="1" applyProtection="1">
      <alignment horizontal="center"/>
      <protection hidden="1"/>
    </xf>
    <xf numFmtId="165" fontId="4" fillId="10" borderId="9" xfId="2" applyNumberFormat="1" applyFont="1" applyFill="1" applyBorder="1" applyAlignment="1" applyProtection="1">
      <alignment horizontal="center"/>
      <protection hidden="1"/>
    </xf>
    <xf numFmtId="49" fontId="3" fillId="10" borderId="6" xfId="2" applyNumberFormat="1" applyFont="1" applyFill="1" applyBorder="1" applyAlignment="1" applyProtection="1">
      <alignment horizontal="center"/>
      <protection locked="0"/>
    </xf>
    <xf numFmtId="164" fontId="3" fillId="16" borderId="9" xfId="0" applyNumberFormat="1" applyFont="1" applyFill="1" applyBorder="1" applyAlignment="1">
      <alignment horizontal="center"/>
    </xf>
    <xf numFmtId="0" fontId="3" fillId="16" borderId="9" xfId="0" applyFont="1" applyFill="1" applyBorder="1" applyAlignment="1" applyProtection="1">
      <alignment horizontal="center"/>
      <protection locked="0"/>
    </xf>
    <xf numFmtId="166" fontId="3" fillId="16" borderId="9" xfId="0" quotePrefix="1" applyNumberFormat="1" applyFont="1" applyFill="1" applyBorder="1" applyAlignment="1" applyProtection="1">
      <alignment horizontal="center"/>
      <protection locked="0"/>
    </xf>
    <xf numFmtId="2" fontId="3" fillId="16" borderId="6" xfId="2" applyNumberFormat="1" applyFont="1" applyFill="1" applyBorder="1" applyAlignment="1" applyProtection="1">
      <alignment horizontal="center"/>
      <protection hidden="1"/>
    </xf>
    <xf numFmtId="165" fontId="4" fillId="16" borderId="9" xfId="2" applyNumberFormat="1" applyFont="1" applyFill="1" applyBorder="1" applyAlignment="1" applyProtection="1">
      <alignment horizontal="center"/>
      <protection hidden="1"/>
    </xf>
    <xf numFmtId="49" fontId="3" fillId="16" borderId="6" xfId="2" applyNumberFormat="1" applyFont="1" applyFill="1" applyBorder="1" applyAlignment="1" applyProtection="1">
      <alignment horizontal="center"/>
      <protection locked="0"/>
    </xf>
    <xf numFmtId="164" fontId="3" fillId="13" borderId="9" xfId="0" applyNumberFormat="1" applyFont="1" applyFill="1" applyBorder="1" applyAlignment="1">
      <alignment horizontal="center"/>
    </xf>
    <xf numFmtId="0" fontId="3" fillId="13" borderId="9" xfId="0" applyFont="1" applyFill="1" applyBorder="1" applyAlignment="1" applyProtection="1">
      <alignment horizontal="center"/>
      <protection locked="0"/>
    </xf>
    <xf numFmtId="166" fontId="3" fillId="13" borderId="9" xfId="0" quotePrefix="1" applyNumberFormat="1" applyFont="1" applyFill="1" applyBorder="1" applyAlignment="1" applyProtection="1">
      <alignment horizontal="center"/>
      <protection locked="0"/>
    </xf>
    <xf numFmtId="2" fontId="4" fillId="13" borderId="6" xfId="2" applyNumberFormat="1" applyFont="1" applyFill="1" applyBorder="1" applyAlignment="1" applyProtection="1">
      <alignment horizontal="center"/>
      <protection hidden="1"/>
    </xf>
    <xf numFmtId="165" fontId="4" fillId="13" borderId="9" xfId="2" applyNumberFormat="1" applyFont="1" applyFill="1" applyBorder="1" applyAlignment="1" applyProtection="1">
      <alignment horizontal="center"/>
      <protection hidden="1"/>
    </xf>
    <xf numFmtId="49" fontId="3" fillId="13" borderId="6" xfId="2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/>
    <xf numFmtId="164" fontId="3" fillId="12" borderId="9" xfId="0" applyNumberFormat="1" applyFont="1" applyFill="1" applyBorder="1" applyAlignment="1">
      <alignment horizontal="center"/>
    </xf>
    <xf numFmtId="0" fontId="3" fillId="12" borderId="9" xfId="0" applyFont="1" applyFill="1" applyBorder="1" applyAlignment="1" applyProtection="1">
      <alignment horizontal="center"/>
      <protection locked="0"/>
    </xf>
    <xf numFmtId="166" fontId="3" fillId="12" borderId="9" xfId="0" quotePrefix="1" applyNumberFormat="1" applyFont="1" applyFill="1" applyBorder="1" applyAlignment="1" applyProtection="1">
      <alignment horizontal="center"/>
      <protection locked="0"/>
    </xf>
    <xf numFmtId="165" fontId="4" fillId="12" borderId="9" xfId="2" applyNumberFormat="1" applyFont="1" applyFill="1" applyBorder="1" applyAlignment="1" applyProtection="1">
      <alignment horizontal="center"/>
      <protection hidden="1"/>
    </xf>
    <xf numFmtId="49" fontId="3" fillId="12" borderId="6" xfId="2" applyNumberFormat="1" applyFont="1" applyFill="1" applyBorder="1" applyAlignment="1" applyProtection="1">
      <alignment horizontal="center"/>
      <protection locked="0"/>
    </xf>
    <xf numFmtId="164" fontId="3" fillId="17" borderId="6" xfId="0" applyNumberFormat="1" applyFont="1" applyFill="1" applyBorder="1" applyAlignment="1">
      <alignment horizontal="center"/>
    </xf>
    <xf numFmtId="164" fontId="3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 applyAlignment="1" applyProtection="1">
      <alignment horizontal="center"/>
      <protection locked="0"/>
    </xf>
    <xf numFmtId="166" fontId="3" fillId="17" borderId="9" xfId="0" quotePrefix="1" applyNumberFormat="1" applyFont="1" applyFill="1" applyBorder="1" applyAlignment="1" applyProtection="1">
      <alignment horizontal="center"/>
      <protection locked="0"/>
    </xf>
    <xf numFmtId="49" fontId="4" fillId="17" borderId="6" xfId="0" applyNumberFormat="1" applyFont="1" applyFill="1" applyBorder="1" applyAlignment="1" applyProtection="1">
      <alignment horizontal="center"/>
      <protection locked="0"/>
    </xf>
    <xf numFmtId="0" fontId="3" fillId="17" borderId="6" xfId="0" applyFont="1" applyFill="1" applyBorder="1" applyAlignment="1" applyProtection="1">
      <alignment horizontal="center"/>
      <protection locked="0"/>
    </xf>
    <xf numFmtId="49" fontId="4" fillId="17" borderId="6" xfId="2" applyNumberFormat="1" applyFont="1" applyFill="1" applyBorder="1" applyAlignment="1" applyProtection="1">
      <alignment horizontal="center"/>
      <protection hidden="1"/>
    </xf>
    <xf numFmtId="2" fontId="3" fillId="17" borderId="6" xfId="2" applyNumberFormat="1" applyFont="1" applyFill="1" applyBorder="1" applyAlignment="1" applyProtection="1">
      <alignment horizontal="center"/>
      <protection hidden="1"/>
    </xf>
    <xf numFmtId="0" fontId="4" fillId="17" borderId="6" xfId="0" applyFont="1" applyFill="1" applyBorder="1" applyAlignment="1" applyProtection="1">
      <alignment horizontal="center"/>
      <protection locked="0"/>
    </xf>
    <xf numFmtId="2" fontId="4" fillId="17" borderId="6" xfId="2" applyNumberFormat="1" applyFont="1" applyFill="1" applyBorder="1" applyAlignment="1" applyProtection="1">
      <alignment horizontal="center"/>
      <protection hidden="1"/>
    </xf>
    <xf numFmtId="2" fontId="4" fillId="17" borderId="6" xfId="1" applyNumberFormat="1" applyFont="1" applyFill="1" applyBorder="1" applyAlignment="1" applyProtection="1">
      <alignment horizontal="center"/>
      <protection locked="0"/>
    </xf>
    <xf numFmtId="165" fontId="4" fillId="17" borderId="6" xfId="1" applyNumberFormat="1" applyFont="1" applyFill="1" applyBorder="1" applyAlignment="1" applyProtection="1">
      <alignment horizontal="center"/>
      <protection locked="0"/>
    </xf>
    <xf numFmtId="165" fontId="4" fillId="17" borderId="6" xfId="2" applyNumberFormat="1" applyFont="1" applyFill="1" applyBorder="1" applyAlignment="1" applyProtection="1">
      <alignment horizontal="center"/>
      <protection hidden="1"/>
    </xf>
    <xf numFmtId="165" fontId="4" fillId="17" borderId="9" xfId="2" applyNumberFormat="1" applyFont="1" applyFill="1" applyBorder="1" applyAlignment="1" applyProtection="1">
      <alignment horizontal="center"/>
      <protection hidden="1"/>
    </xf>
    <xf numFmtId="49" fontId="3" fillId="17" borderId="6" xfId="2" applyNumberFormat="1" applyFont="1" applyFill="1" applyBorder="1" applyAlignment="1" applyProtection="1">
      <alignment horizontal="center"/>
      <protection locked="0"/>
    </xf>
    <xf numFmtId="167" fontId="3" fillId="17" borderId="6" xfId="2" applyNumberFormat="1" applyFont="1" applyFill="1" applyBorder="1" applyAlignment="1" applyProtection="1">
      <alignment horizontal="right"/>
      <protection locked="0"/>
    </xf>
    <xf numFmtId="165" fontId="3" fillId="17" borderId="6" xfId="2" applyNumberFormat="1" applyFont="1" applyFill="1" applyBorder="1" applyAlignment="1" applyProtection="1">
      <alignment horizontal="center"/>
      <protection locked="0"/>
    </xf>
    <xf numFmtId="164" fontId="3" fillId="14" borderId="9" xfId="0" applyNumberFormat="1" applyFont="1" applyFill="1" applyBorder="1" applyAlignment="1">
      <alignment horizontal="center"/>
    </xf>
    <xf numFmtId="0" fontId="3" fillId="14" borderId="9" xfId="0" applyFont="1" applyFill="1" applyBorder="1" applyAlignment="1" applyProtection="1">
      <alignment horizontal="center"/>
      <protection locked="0"/>
    </xf>
    <xf numFmtId="166" fontId="3" fillId="14" borderId="9" xfId="0" quotePrefix="1" applyNumberFormat="1" applyFont="1" applyFill="1" applyBorder="1" applyAlignment="1" applyProtection="1">
      <alignment horizontal="center"/>
      <protection locked="0"/>
    </xf>
    <xf numFmtId="165" fontId="4" fillId="14" borderId="9" xfId="2" applyNumberFormat="1" applyFont="1" applyFill="1" applyBorder="1" applyAlignment="1" applyProtection="1">
      <alignment horizontal="center"/>
      <protection hidden="1"/>
    </xf>
    <xf numFmtId="49" fontId="3" fillId="14" borderId="6" xfId="2" applyNumberFormat="1" applyFont="1" applyFill="1" applyBorder="1" applyAlignment="1" applyProtection="1">
      <alignment horizontal="center"/>
      <protection locked="0"/>
    </xf>
    <xf numFmtId="165" fontId="5" fillId="7" borderId="10" xfId="2" applyNumberFormat="1" applyFont="1" applyFill="1" applyBorder="1" applyAlignment="1" applyProtection="1">
      <protection hidden="1"/>
    </xf>
    <xf numFmtId="164" fontId="3" fillId="6" borderId="9" xfId="0" applyNumberFormat="1" applyFont="1" applyFill="1" applyBorder="1" applyAlignment="1">
      <alignment horizontal="center"/>
    </xf>
    <xf numFmtId="166" fontId="3" fillId="6" borderId="9" xfId="0" quotePrefix="1" applyNumberFormat="1" applyFont="1" applyFill="1" applyBorder="1" applyAlignment="1" applyProtection="1">
      <alignment horizontal="center"/>
      <protection locked="0"/>
    </xf>
    <xf numFmtId="164" fontId="3" fillId="5" borderId="9" xfId="0" applyNumberFormat="1" applyFont="1" applyFill="1" applyBorder="1" applyAlignment="1">
      <alignment horizontal="center"/>
    </xf>
    <xf numFmtId="0" fontId="3" fillId="5" borderId="9" xfId="0" applyFont="1" applyFill="1" applyBorder="1" applyAlignment="1" applyProtection="1">
      <alignment horizontal="center"/>
      <protection locked="0"/>
    </xf>
    <xf numFmtId="166" fontId="3" fillId="5" borderId="9" xfId="0" quotePrefix="1" applyNumberFormat="1" applyFont="1" applyFill="1" applyBorder="1" applyAlignment="1" applyProtection="1">
      <alignment horizontal="center"/>
      <protection locked="0"/>
    </xf>
    <xf numFmtId="2" fontId="3" fillId="5" borderId="6" xfId="2" applyNumberFormat="1" applyFont="1" applyFill="1" applyBorder="1" applyAlignment="1" applyProtection="1">
      <alignment horizontal="center"/>
      <protection hidden="1"/>
    </xf>
    <xf numFmtId="165" fontId="4" fillId="5" borderId="9" xfId="2" applyNumberFormat="1" applyFont="1" applyFill="1" applyBorder="1" applyAlignment="1" applyProtection="1">
      <alignment horizontal="center"/>
      <protection hidden="1"/>
    </xf>
    <xf numFmtId="49" fontId="3" fillId="5" borderId="6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37104</v>
      </c>
      <c r="B3" s="14"/>
      <c r="C3" s="14" t="s">
        <v>24</v>
      </c>
      <c r="D3" s="15">
        <v>1</v>
      </c>
      <c r="E3" s="15">
        <v>6</v>
      </c>
      <c r="F3" s="16">
        <f t="shared" ref="F3:F10" si="0">(E3-D3)+1</f>
        <v>6</v>
      </c>
      <c r="G3" s="17" t="s">
        <v>25</v>
      </c>
      <c r="H3" s="17" t="s">
        <v>26</v>
      </c>
      <c r="I3" s="15">
        <v>9</v>
      </c>
      <c r="J3" s="15">
        <f>I3*F3</f>
        <v>54</v>
      </c>
      <c r="K3" s="18"/>
      <c r="L3" s="19">
        <v>18</v>
      </c>
      <c r="M3" s="20" t="s">
        <v>27</v>
      </c>
      <c r="N3" s="19">
        <v>23</v>
      </c>
      <c r="O3" s="21"/>
      <c r="P3" s="22"/>
      <c r="Q3" s="22"/>
      <c r="R3" s="23"/>
      <c r="S3" s="23"/>
      <c r="T3" s="15"/>
      <c r="U3" s="18" t="s">
        <v>28</v>
      </c>
      <c r="V3" s="24">
        <v>1</v>
      </c>
      <c r="W3" s="25">
        <f t="shared" ref="W3:W10" si="1">N3-(N3*V3)</f>
        <v>0</v>
      </c>
      <c r="X3" s="26">
        <f t="shared" ref="X3:X10" si="2">(J3*N3)-(J3*L3)-(J3*O3)-(J3*P3)-(J3*Q3)-(J3*R3)-(J3*W3)</f>
        <v>270</v>
      </c>
      <c r="Y3" s="27"/>
      <c r="Z3" s="28"/>
    </row>
    <row r="4" spans="1:26" s="29" customFormat="1" ht="12" customHeight="1" x14ac:dyDescent="0.2">
      <c r="A4" s="14">
        <v>37104</v>
      </c>
      <c r="B4" s="14"/>
      <c r="C4" s="14" t="s">
        <v>24</v>
      </c>
      <c r="D4" s="15">
        <v>7</v>
      </c>
      <c r="E4" s="15">
        <v>7</v>
      </c>
      <c r="F4" s="16">
        <f t="shared" si="0"/>
        <v>1</v>
      </c>
      <c r="G4" s="17" t="s">
        <v>25</v>
      </c>
      <c r="H4" s="17" t="s">
        <v>26</v>
      </c>
      <c r="I4" s="15">
        <v>9</v>
      </c>
      <c r="J4" s="15">
        <f>I4*F4</f>
        <v>9</v>
      </c>
      <c r="K4" s="18"/>
      <c r="L4" s="19">
        <v>18</v>
      </c>
      <c r="M4" s="20" t="s">
        <v>27</v>
      </c>
      <c r="N4" s="19">
        <v>23</v>
      </c>
      <c r="O4" s="21"/>
      <c r="P4" s="22"/>
      <c r="Q4" s="22"/>
      <c r="R4" s="23"/>
      <c r="S4" s="23"/>
      <c r="T4" s="15"/>
      <c r="U4" s="18" t="s">
        <v>29</v>
      </c>
      <c r="V4" s="24">
        <v>1</v>
      </c>
      <c r="W4" s="25">
        <f t="shared" si="1"/>
        <v>0</v>
      </c>
      <c r="X4" s="26">
        <f t="shared" si="2"/>
        <v>45</v>
      </c>
      <c r="Y4" s="27"/>
      <c r="Z4" s="28"/>
    </row>
    <row r="5" spans="1:26" s="29" customFormat="1" ht="12" customHeight="1" x14ac:dyDescent="0.2">
      <c r="A5" s="14">
        <v>37104</v>
      </c>
      <c r="B5" s="14"/>
      <c r="C5" s="14" t="s">
        <v>24</v>
      </c>
      <c r="D5" s="15">
        <v>8</v>
      </c>
      <c r="E5" s="15">
        <v>10</v>
      </c>
      <c r="F5" s="16">
        <f t="shared" si="0"/>
        <v>3</v>
      </c>
      <c r="G5" s="17" t="s">
        <v>25</v>
      </c>
      <c r="H5" s="17" t="s">
        <v>26</v>
      </c>
      <c r="I5" s="15">
        <v>9</v>
      </c>
      <c r="J5" s="15">
        <f>I5*F5</f>
        <v>27</v>
      </c>
      <c r="K5" s="18"/>
      <c r="L5" s="19">
        <v>18</v>
      </c>
      <c r="M5" s="20" t="s">
        <v>30</v>
      </c>
      <c r="N5" s="19">
        <v>23</v>
      </c>
      <c r="O5" s="21"/>
      <c r="P5" s="22"/>
      <c r="Q5" s="22"/>
      <c r="R5" s="23"/>
      <c r="S5" s="23"/>
      <c r="T5" s="15"/>
      <c r="U5" s="18" t="s">
        <v>31</v>
      </c>
      <c r="V5" s="24">
        <v>1</v>
      </c>
      <c r="W5" s="25">
        <f t="shared" si="1"/>
        <v>0</v>
      </c>
      <c r="X5" s="26">
        <f t="shared" si="2"/>
        <v>135</v>
      </c>
      <c r="Y5" s="27"/>
      <c r="Z5" s="28"/>
    </row>
    <row r="6" spans="1:26" s="29" customFormat="1" ht="12" customHeight="1" x14ac:dyDescent="0.2">
      <c r="A6" s="30">
        <v>37104</v>
      </c>
      <c r="B6" s="30"/>
      <c r="C6" s="30" t="s">
        <v>24</v>
      </c>
      <c r="D6" s="31">
        <v>11</v>
      </c>
      <c r="E6" s="31">
        <v>11</v>
      </c>
      <c r="F6" s="32">
        <f t="shared" si="0"/>
        <v>1</v>
      </c>
      <c r="G6" s="33" t="s">
        <v>25</v>
      </c>
      <c r="H6" s="33" t="s">
        <v>26</v>
      </c>
      <c r="I6" s="31">
        <v>4</v>
      </c>
      <c r="J6" s="31">
        <f>I6*F6</f>
        <v>4</v>
      </c>
      <c r="K6" s="34"/>
      <c r="L6" s="35">
        <v>30</v>
      </c>
      <c r="M6" s="36" t="s">
        <v>32</v>
      </c>
      <c r="N6" s="35">
        <v>35</v>
      </c>
      <c r="O6" s="37"/>
      <c r="P6" s="38"/>
      <c r="Q6" s="38"/>
      <c r="R6" s="39"/>
      <c r="S6" s="39"/>
      <c r="T6" s="31"/>
      <c r="U6" s="34" t="s">
        <v>33</v>
      </c>
      <c r="V6" s="40">
        <v>1</v>
      </c>
      <c r="W6" s="41">
        <f t="shared" si="1"/>
        <v>0</v>
      </c>
      <c r="X6" s="26">
        <f t="shared" si="2"/>
        <v>20</v>
      </c>
      <c r="Y6" s="27"/>
      <c r="Z6" s="28"/>
    </row>
    <row r="7" spans="1:26" s="29" customFormat="1" ht="12" customHeight="1" x14ac:dyDescent="0.2">
      <c r="A7" s="30">
        <v>37104</v>
      </c>
      <c r="B7" s="30"/>
      <c r="C7" s="30" t="s">
        <v>24</v>
      </c>
      <c r="D7" s="31">
        <v>11</v>
      </c>
      <c r="E7" s="31">
        <v>11</v>
      </c>
      <c r="F7" s="32">
        <f t="shared" si="0"/>
        <v>1</v>
      </c>
      <c r="G7" s="33" t="s">
        <v>25</v>
      </c>
      <c r="H7" s="33" t="s">
        <v>26</v>
      </c>
      <c r="I7" s="31">
        <v>5</v>
      </c>
      <c r="J7" s="31">
        <v>5</v>
      </c>
      <c r="K7" s="34"/>
      <c r="L7" s="35">
        <v>47</v>
      </c>
      <c r="M7" s="36" t="s">
        <v>34</v>
      </c>
      <c r="N7" s="35">
        <v>52</v>
      </c>
      <c r="O7" s="37"/>
      <c r="P7" s="38"/>
      <c r="Q7" s="38"/>
      <c r="R7" s="39"/>
      <c r="S7" s="39"/>
      <c r="T7" s="31"/>
      <c r="U7" s="34" t="s">
        <v>33</v>
      </c>
      <c r="V7" s="40">
        <v>1</v>
      </c>
      <c r="W7" s="41">
        <f t="shared" si="1"/>
        <v>0</v>
      </c>
      <c r="X7" s="26">
        <f t="shared" si="2"/>
        <v>25</v>
      </c>
      <c r="Y7" s="27"/>
      <c r="Z7" s="28"/>
    </row>
    <row r="8" spans="1:26" s="29" customFormat="1" ht="12" customHeight="1" x14ac:dyDescent="0.2">
      <c r="A8" s="30">
        <v>37104</v>
      </c>
      <c r="B8" s="30"/>
      <c r="C8" s="30" t="s">
        <v>24</v>
      </c>
      <c r="D8" s="31">
        <v>12</v>
      </c>
      <c r="E8" s="31">
        <v>17</v>
      </c>
      <c r="F8" s="32">
        <f t="shared" si="0"/>
        <v>6</v>
      </c>
      <c r="G8" s="33" t="s">
        <v>25</v>
      </c>
      <c r="H8" s="33" t="s">
        <v>26</v>
      </c>
      <c r="I8" s="31">
        <v>9</v>
      </c>
      <c r="J8" s="31">
        <f>I8*F8</f>
        <v>54</v>
      </c>
      <c r="K8" s="34"/>
      <c r="L8" s="35">
        <v>47</v>
      </c>
      <c r="M8" s="36" t="s">
        <v>34</v>
      </c>
      <c r="N8" s="35">
        <v>52</v>
      </c>
      <c r="O8" s="37"/>
      <c r="P8" s="38"/>
      <c r="Q8" s="38"/>
      <c r="R8" s="39"/>
      <c r="S8" s="39"/>
      <c r="T8" s="31"/>
      <c r="U8" s="34" t="s">
        <v>33</v>
      </c>
      <c r="V8" s="40">
        <v>1</v>
      </c>
      <c r="W8" s="41">
        <f t="shared" si="1"/>
        <v>0</v>
      </c>
      <c r="X8" s="26">
        <f t="shared" si="2"/>
        <v>270</v>
      </c>
      <c r="Y8" s="27"/>
      <c r="Z8" s="28"/>
    </row>
    <row r="9" spans="1:26" s="29" customFormat="1" ht="12" customHeight="1" x14ac:dyDescent="0.2">
      <c r="A9" s="30">
        <v>37104</v>
      </c>
      <c r="B9" s="30"/>
      <c r="C9" s="30" t="s">
        <v>24</v>
      </c>
      <c r="D9" s="31">
        <v>18</v>
      </c>
      <c r="E9" s="31">
        <v>18</v>
      </c>
      <c r="F9" s="32">
        <f>(E9-D9)+1</f>
        <v>1</v>
      </c>
      <c r="G9" s="33" t="s">
        <v>25</v>
      </c>
      <c r="H9" s="33" t="s">
        <v>26</v>
      </c>
      <c r="I9" s="31">
        <v>9</v>
      </c>
      <c r="J9" s="31">
        <f>I9*F9</f>
        <v>9</v>
      </c>
      <c r="K9" s="34"/>
      <c r="L9" s="35">
        <v>50</v>
      </c>
      <c r="M9" s="36" t="s">
        <v>35</v>
      </c>
      <c r="N9" s="35">
        <v>55</v>
      </c>
      <c r="O9" s="37"/>
      <c r="P9" s="38"/>
      <c r="Q9" s="38"/>
      <c r="R9" s="39"/>
      <c r="S9" s="39"/>
      <c r="T9" s="31"/>
      <c r="U9" s="34" t="s">
        <v>36</v>
      </c>
      <c r="V9" s="40">
        <v>1</v>
      </c>
      <c r="W9" s="41">
        <f>N9-(N9*V9)</f>
        <v>0</v>
      </c>
      <c r="X9" s="26">
        <f t="shared" si="2"/>
        <v>45</v>
      </c>
      <c r="Y9" s="27"/>
      <c r="Z9" s="28"/>
    </row>
    <row r="10" spans="1:26" s="29" customFormat="1" ht="12" customHeight="1" x14ac:dyDescent="0.2">
      <c r="A10" s="30">
        <v>37104</v>
      </c>
      <c r="B10" s="30"/>
      <c r="C10" s="30" t="s">
        <v>24</v>
      </c>
      <c r="D10" s="31">
        <v>19</v>
      </c>
      <c r="E10" s="31">
        <v>22</v>
      </c>
      <c r="F10" s="32">
        <f t="shared" si="0"/>
        <v>4</v>
      </c>
      <c r="G10" s="33" t="s">
        <v>25</v>
      </c>
      <c r="H10" s="33" t="s">
        <v>26</v>
      </c>
      <c r="I10" s="31">
        <v>9</v>
      </c>
      <c r="J10" s="31">
        <f>I10*F10</f>
        <v>36</v>
      </c>
      <c r="K10" s="34"/>
      <c r="L10" s="35">
        <v>34</v>
      </c>
      <c r="M10" s="36" t="s">
        <v>37</v>
      </c>
      <c r="N10" s="35">
        <v>39</v>
      </c>
      <c r="O10" s="37"/>
      <c r="P10" s="38"/>
      <c r="Q10" s="38"/>
      <c r="R10" s="39"/>
      <c r="S10" s="39"/>
      <c r="T10" s="31"/>
      <c r="U10" s="34" t="s">
        <v>38</v>
      </c>
      <c r="V10" s="40">
        <v>1</v>
      </c>
      <c r="W10" s="41">
        <f t="shared" si="1"/>
        <v>0</v>
      </c>
      <c r="X10" s="26">
        <f t="shared" si="2"/>
        <v>180</v>
      </c>
      <c r="Y10" s="27"/>
      <c r="Z10" s="28"/>
    </row>
    <row r="11" spans="1:26" s="29" customFormat="1" ht="12" customHeight="1" x14ac:dyDescent="0.2">
      <c r="A11" s="30">
        <v>37104</v>
      </c>
      <c r="B11" s="30"/>
      <c r="C11" s="30" t="s">
        <v>24</v>
      </c>
      <c r="D11" s="31">
        <v>23</v>
      </c>
      <c r="E11" s="31">
        <f>D11</f>
        <v>23</v>
      </c>
      <c r="F11" s="32">
        <f>(E11-D11)+1</f>
        <v>1</v>
      </c>
      <c r="G11" s="33" t="s">
        <v>25</v>
      </c>
      <c r="H11" s="33" t="s">
        <v>26</v>
      </c>
      <c r="I11" s="31">
        <v>9</v>
      </c>
      <c r="J11" s="31">
        <f>I11*F11</f>
        <v>9</v>
      </c>
      <c r="K11" s="34"/>
      <c r="L11" s="35">
        <v>40</v>
      </c>
      <c r="M11" s="36" t="s">
        <v>34</v>
      </c>
      <c r="N11" s="35">
        <v>45</v>
      </c>
      <c r="O11" s="37"/>
      <c r="P11" s="38"/>
      <c r="Q11" s="38"/>
      <c r="R11" s="39"/>
      <c r="S11" s="39"/>
      <c r="T11" s="31"/>
      <c r="U11" s="34" t="s">
        <v>33</v>
      </c>
      <c r="V11" s="40">
        <v>1</v>
      </c>
      <c r="W11" s="41">
        <f>N11-(N11*V11)</f>
        <v>0</v>
      </c>
      <c r="X11" s="26">
        <f>(J11*N11)-(J11*L11)-(J11*O11)-(J11*P11)-(J11*Q11)-(J11*R11)-(J11*W11)</f>
        <v>45</v>
      </c>
      <c r="Y11" s="27"/>
      <c r="Z11" s="28"/>
    </row>
    <row r="12" spans="1:26" s="29" customFormat="1" ht="12" customHeight="1" x14ac:dyDescent="0.2">
      <c r="A12" s="30">
        <v>37104</v>
      </c>
      <c r="B12" s="30"/>
      <c r="C12" s="30" t="s">
        <v>24</v>
      </c>
      <c r="D12" s="31">
        <v>24</v>
      </c>
      <c r="E12" s="31">
        <f>D12</f>
        <v>24</v>
      </c>
      <c r="F12" s="32">
        <f>(E12-D12)+1</f>
        <v>1</v>
      </c>
      <c r="G12" s="33" t="s">
        <v>25</v>
      </c>
      <c r="H12" s="33" t="s">
        <v>26</v>
      </c>
      <c r="I12" s="31">
        <v>9</v>
      </c>
      <c r="J12" s="31">
        <f>I12*F12</f>
        <v>9</v>
      </c>
      <c r="K12" s="34"/>
      <c r="L12" s="35">
        <v>28</v>
      </c>
      <c r="M12" s="36" t="s">
        <v>39</v>
      </c>
      <c r="N12" s="35">
        <v>33</v>
      </c>
      <c r="O12" s="37"/>
      <c r="P12" s="38"/>
      <c r="Q12" s="38"/>
      <c r="R12" s="39"/>
      <c r="S12" s="39"/>
      <c r="T12" s="31"/>
      <c r="U12" s="34" t="s">
        <v>40</v>
      </c>
      <c r="V12" s="40">
        <v>1</v>
      </c>
      <c r="W12" s="41">
        <f>N12-(N12*V12)</f>
        <v>0</v>
      </c>
      <c r="X12" s="26">
        <f>(J12*N12)-(J12*L12)-(J12*O12)-(J12*P12)-(J12*Q12)-(J12*R12)-(J12*W12)</f>
        <v>45</v>
      </c>
      <c r="Y12" s="27"/>
      <c r="Z12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N29" sqref="N29"/>
    </sheetView>
  </sheetViews>
  <sheetFormatPr defaultRowHeight="12.75" x14ac:dyDescent="0.2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4">
        <v>37114</v>
      </c>
      <c r="B3" s="14"/>
      <c r="C3" s="14" t="s">
        <v>24</v>
      </c>
      <c r="D3" s="15">
        <v>1</v>
      </c>
      <c r="E3" s="15">
        <v>1</v>
      </c>
      <c r="F3" s="16">
        <f t="shared" ref="F3:F9" si="0">(E3-D3)+1</f>
        <v>1</v>
      </c>
      <c r="G3" s="17" t="s">
        <v>25</v>
      </c>
      <c r="H3" s="17" t="s">
        <v>46</v>
      </c>
      <c r="I3" s="15">
        <v>2</v>
      </c>
      <c r="J3" s="15">
        <f t="shared" ref="J3:J9" si="1">I3*F3</f>
        <v>2</v>
      </c>
      <c r="K3" s="18"/>
      <c r="L3" s="19">
        <v>37</v>
      </c>
      <c r="M3" s="20" t="s">
        <v>67</v>
      </c>
      <c r="N3" s="19">
        <v>37</v>
      </c>
      <c r="O3" s="21"/>
      <c r="P3" s="22"/>
      <c r="Q3" s="22"/>
      <c r="R3" s="23"/>
      <c r="S3" s="23"/>
      <c r="T3" s="18"/>
      <c r="U3" s="18" t="s">
        <v>141</v>
      </c>
      <c r="V3" s="24">
        <v>1</v>
      </c>
      <c r="W3" s="25">
        <f t="shared" ref="W3:W9" si="2">N3-(N3*V3)</f>
        <v>0</v>
      </c>
      <c r="X3" s="26">
        <f t="shared" ref="X3:X9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52">
        <v>37114</v>
      </c>
      <c r="B4" s="152"/>
      <c r="C4" s="152" t="s">
        <v>24</v>
      </c>
      <c r="D4" s="153">
        <v>2</v>
      </c>
      <c r="E4" s="153">
        <v>6</v>
      </c>
      <c r="F4" s="154">
        <f t="shared" si="0"/>
        <v>5</v>
      </c>
      <c r="G4" s="155" t="s">
        <v>25</v>
      </c>
      <c r="H4" s="155" t="s">
        <v>34</v>
      </c>
      <c r="I4" s="153">
        <v>2</v>
      </c>
      <c r="J4" s="153">
        <f t="shared" si="1"/>
        <v>10</v>
      </c>
      <c r="K4" s="157"/>
      <c r="L4" s="160">
        <v>25</v>
      </c>
      <c r="M4" s="159" t="s">
        <v>67</v>
      </c>
      <c r="N4" s="160">
        <v>25</v>
      </c>
      <c r="O4" s="161"/>
      <c r="P4" s="162"/>
      <c r="Q4" s="162"/>
      <c r="R4" s="163"/>
      <c r="S4" s="163"/>
      <c r="T4" s="157"/>
      <c r="U4" s="157" t="s">
        <v>142</v>
      </c>
      <c r="V4" s="164">
        <v>1</v>
      </c>
      <c r="W4" s="165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102">
        <v>37114</v>
      </c>
      <c r="B5" s="102"/>
      <c r="C5" s="102" t="s">
        <v>24</v>
      </c>
      <c r="D5" s="67">
        <v>7</v>
      </c>
      <c r="E5" s="67">
        <v>10</v>
      </c>
      <c r="F5" s="103">
        <f t="shared" si="0"/>
        <v>4</v>
      </c>
      <c r="G5" s="104" t="s">
        <v>25</v>
      </c>
      <c r="H5" s="104" t="s">
        <v>67</v>
      </c>
      <c r="I5" s="67">
        <v>9</v>
      </c>
      <c r="J5" s="67">
        <f t="shared" si="1"/>
        <v>36</v>
      </c>
      <c r="K5" s="68"/>
      <c r="L5" s="69">
        <v>25</v>
      </c>
      <c r="M5" s="105" t="s">
        <v>121</v>
      </c>
      <c r="N5" s="69">
        <v>25</v>
      </c>
      <c r="O5" s="70"/>
      <c r="P5" s="71"/>
      <c r="Q5" s="71"/>
      <c r="R5" s="72"/>
      <c r="S5" s="72"/>
      <c r="T5" s="68"/>
      <c r="U5" s="68" t="s">
        <v>143</v>
      </c>
      <c r="V5" s="73">
        <v>1</v>
      </c>
      <c r="W5" s="74">
        <f t="shared" si="2"/>
        <v>0</v>
      </c>
      <c r="X5" s="26">
        <f t="shared" si="3"/>
        <v>0</v>
      </c>
      <c r="Y5" s="27"/>
      <c r="Z5" s="28"/>
    </row>
    <row r="6" spans="1:26" s="29" customFormat="1" ht="10.5" customHeight="1" x14ac:dyDescent="0.2">
      <c r="A6" s="180">
        <v>37114</v>
      </c>
      <c r="B6" s="180"/>
      <c r="C6" s="180" t="s">
        <v>24</v>
      </c>
      <c r="D6" s="181">
        <v>11</v>
      </c>
      <c r="E6" s="181">
        <v>14</v>
      </c>
      <c r="F6" s="182">
        <f t="shared" si="0"/>
        <v>4</v>
      </c>
      <c r="G6" s="183" t="s">
        <v>25</v>
      </c>
      <c r="H6" s="183" t="s">
        <v>67</v>
      </c>
      <c r="I6" s="181">
        <v>9</v>
      </c>
      <c r="J6" s="181">
        <f t="shared" si="1"/>
        <v>36</v>
      </c>
      <c r="K6" s="184"/>
      <c r="L6" s="187">
        <v>29</v>
      </c>
      <c r="M6" s="186" t="s">
        <v>27</v>
      </c>
      <c r="N6" s="187">
        <v>29</v>
      </c>
      <c r="O6" s="188"/>
      <c r="P6" s="189"/>
      <c r="Q6" s="189"/>
      <c r="R6" s="190"/>
      <c r="S6" s="190"/>
      <c r="T6" s="184"/>
      <c r="U6" s="184" t="s">
        <v>144</v>
      </c>
      <c r="V6" s="191">
        <v>1</v>
      </c>
      <c r="W6" s="192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93">
        <v>37114</v>
      </c>
      <c r="B7" s="193"/>
      <c r="C7" s="193" t="s">
        <v>24</v>
      </c>
      <c r="D7" s="194">
        <v>15</v>
      </c>
      <c r="E7" s="194">
        <v>16</v>
      </c>
      <c r="F7" s="195">
        <f t="shared" si="0"/>
        <v>2</v>
      </c>
      <c r="G7" s="196" t="s">
        <v>25</v>
      </c>
      <c r="H7" s="196" t="s">
        <v>67</v>
      </c>
      <c r="I7" s="194">
        <v>9</v>
      </c>
      <c r="J7" s="194">
        <f t="shared" si="1"/>
        <v>18</v>
      </c>
      <c r="K7" s="197"/>
      <c r="L7" s="198">
        <v>32</v>
      </c>
      <c r="M7" s="199" t="s">
        <v>39</v>
      </c>
      <c r="N7" s="198">
        <v>32</v>
      </c>
      <c r="O7" s="200"/>
      <c r="P7" s="201"/>
      <c r="Q7" s="201"/>
      <c r="R7" s="202"/>
      <c r="S7" s="202"/>
      <c r="T7" s="197"/>
      <c r="U7" s="203" t="s">
        <v>145</v>
      </c>
      <c r="V7" s="204">
        <v>1</v>
      </c>
      <c r="W7" s="205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110">
        <v>37114</v>
      </c>
      <c r="B8" s="110"/>
      <c r="C8" s="110" t="s">
        <v>24</v>
      </c>
      <c r="D8" s="111">
        <v>17</v>
      </c>
      <c r="E8" s="111">
        <v>17</v>
      </c>
      <c r="F8" s="112">
        <f t="shared" si="0"/>
        <v>1</v>
      </c>
      <c r="G8" s="113" t="s">
        <v>25</v>
      </c>
      <c r="H8" s="113" t="s">
        <v>67</v>
      </c>
      <c r="I8" s="111">
        <v>9</v>
      </c>
      <c r="J8" s="111">
        <f t="shared" si="1"/>
        <v>9</v>
      </c>
      <c r="K8" s="114"/>
      <c r="L8" s="115">
        <v>32</v>
      </c>
      <c r="M8" s="116" t="s">
        <v>146</v>
      </c>
      <c r="N8" s="115">
        <v>37</v>
      </c>
      <c r="O8" s="117"/>
      <c r="P8" s="118"/>
      <c r="Q8" s="118"/>
      <c r="R8" s="119"/>
      <c r="S8" s="119"/>
      <c r="T8" s="114"/>
      <c r="U8" s="206" t="s">
        <v>147</v>
      </c>
      <c r="V8" s="120">
        <v>1</v>
      </c>
      <c r="W8" s="121">
        <f t="shared" si="2"/>
        <v>0</v>
      </c>
      <c r="X8" s="26">
        <f t="shared" si="3"/>
        <v>45</v>
      </c>
      <c r="Y8" s="27"/>
      <c r="Z8" s="28"/>
    </row>
    <row r="9" spans="1:26" s="29" customFormat="1" ht="10.5" customHeight="1" x14ac:dyDescent="0.2">
      <c r="A9" s="207">
        <v>37114</v>
      </c>
      <c r="B9" s="207"/>
      <c r="C9" s="207" t="s">
        <v>24</v>
      </c>
      <c r="D9" s="208">
        <v>18</v>
      </c>
      <c r="E9" s="208">
        <v>22</v>
      </c>
      <c r="F9" s="209">
        <f t="shared" si="0"/>
        <v>5</v>
      </c>
      <c r="G9" s="210" t="s">
        <v>25</v>
      </c>
      <c r="H9" s="210" t="s">
        <v>67</v>
      </c>
      <c r="I9" s="208">
        <v>9</v>
      </c>
      <c r="J9" s="208">
        <f t="shared" si="1"/>
        <v>45</v>
      </c>
      <c r="K9" s="211"/>
      <c r="L9" s="212">
        <v>29</v>
      </c>
      <c r="M9" s="208" t="s">
        <v>148</v>
      </c>
      <c r="N9" s="212">
        <v>34</v>
      </c>
      <c r="O9" s="213"/>
      <c r="P9" s="214"/>
      <c r="Q9" s="214"/>
      <c r="R9" s="215"/>
      <c r="S9" s="215"/>
      <c r="T9" s="211"/>
      <c r="U9" s="211" t="s">
        <v>149</v>
      </c>
      <c r="V9" s="216">
        <v>1</v>
      </c>
      <c r="W9" s="217">
        <f t="shared" si="2"/>
        <v>0</v>
      </c>
      <c r="X9" s="26">
        <f t="shared" si="3"/>
        <v>225</v>
      </c>
      <c r="Y9" s="27"/>
      <c r="Z9" s="28"/>
    </row>
    <row r="10" spans="1:26" s="29" customFormat="1" ht="10.5" customHeight="1" x14ac:dyDescent="0.2">
      <c r="A10" s="207">
        <v>37114</v>
      </c>
      <c r="B10" s="207"/>
      <c r="C10" s="207" t="s">
        <v>24</v>
      </c>
      <c r="D10" s="208">
        <v>23</v>
      </c>
      <c r="E10" s="208">
        <v>24</v>
      </c>
      <c r="F10" s="209">
        <f>(E10-D10)+1</f>
        <v>2</v>
      </c>
      <c r="G10" s="210" t="s">
        <v>25</v>
      </c>
      <c r="H10" s="210" t="s">
        <v>57</v>
      </c>
      <c r="I10" s="208">
        <v>15</v>
      </c>
      <c r="J10" s="208">
        <f>I10*F10</f>
        <v>30</v>
      </c>
      <c r="K10" s="211"/>
      <c r="L10" s="212">
        <v>30</v>
      </c>
      <c r="M10" s="218" t="s">
        <v>67</v>
      </c>
      <c r="N10" s="212">
        <v>35</v>
      </c>
      <c r="O10" s="213"/>
      <c r="P10" s="214"/>
      <c r="Q10" s="214"/>
      <c r="R10" s="215"/>
      <c r="S10" s="215"/>
      <c r="T10" s="211"/>
      <c r="U10" s="211" t="s">
        <v>150</v>
      </c>
      <c r="V10" s="216">
        <v>1</v>
      </c>
      <c r="W10" s="217">
        <f>N10-(N10*V10)</f>
        <v>0</v>
      </c>
      <c r="X10" s="26">
        <f>(J10*N10)-(J10*L10)-(J10*O10)-(J10*P10)-(J10*Q10)-(J10*R10)-(J10*W10)</f>
        <v>150</v>
      </c>
      <c r="Y10" s="27"/>
      <c r="Z10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J27" sqref="J27"/>
    </sheetView>
  </sheetViews>
  <sheetFormatPr defaultRowHeight="12.75" x14ac:dyDescent="0.2"/>
  <cols>
    <col min="2" max="3" width="0" hidden="1" customWidth="1"/>
    <col min="11" max="12" width="0" hidden="1" customWidth="1"/>
    <col min="13" max="13" width="10.85546875" bestFit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10">
        <v>37115</v>
      </c>
      <c r="B3" s="110"/>
      <c r="C3" s="110" t="s">
        <v>24</v>
      </c>
      <c r="D3" s="111">
        <v>1</v>
      </c>
      <c r="E3" s="111">
        <v>1</v>
      </c>
      <c r="F3" s="112">
        <f t="shared" ref="F3:F12" si="0">(E3-D3)+1</f>
        <v>1</v>
      </c>
      <c r="G3" s="113" t="s">
        <v>25</v>
      </c>
      <c r="H3" s="113" t="s">
        <v>120</v>
      </c>
      <c r="I3" s="111">
        <v>8</v>
      </c>
      <c r="J3" s="111">
        <f t="shared" ref="J3:J12" si="1">I3*F3</f>
        <v>8</v>
      </c>
      <c r="K3" s="114"/>
      <c r="L3" s="115">
        <v>21</v>
      </c>
      <c r="M3" s="116" t="s">
        <v>151</v>
      </c>
      <c r="N3" s="115">
        <v>21</v>
      </c>
      <c r="O3" s="117"/>
      <c r="P3" s="118"/>
      <c r="Q3" s="118"/>
      <c r="R3" s="119"/>
      <c r="S3" s="119"/>
      <c r="T3" s="114"/>
      <c r="U3" s="206" t="s">
        <v>152</v>
      </c>
      <c r="V3" s="120">
        <v>1</v>
      </c>
      <c r="W3" s="121">
        <f t="shared" ref="W3:W12" si="2">N3-(N3*V3)</f>
        <v>0</v>
      </c>
      <c r="X3" s="26">
        <f t="shared" ref="X3:X12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10">
        <v>37115</v>
      </c>
      <c r="B4" s="110"/>
      <c r="C4" s="110" t="s">
        <v>24</v>
      </c>
      <c r="D4" s="111">
        <v>2</v>
      </c>
      <c r="E4" s="111">
        <v>2</v>
      </c>
      <c r="F4" s="112">
        <f t="shared" si="0"/>
        <v>1</v>
      </c>
      <c r="G4" s="113" t="s">
        <v>25</v>
      </c>
      <c r="H4" s="113" t="s">
        <v>120</v>
      </c>
      <c r="I4" s="111">
        <v>4</v>
      </c>
      <c r="J4" s="111">
        <f t="shared" si="1"/>
        <v>4</v>
      </c>
      <c r="K4" s="114"/>
      <c r="L4" s="115">
        <v>21</v>
      </c>
      <c r="M4" s="116" t="s">
        <v>151</v>
      </c>
      <c r="N4" s="115">
        <v>21</v>
      </c>
      <c r="O4" s="117"/>
      <c r="P4" s="118"/>
      <c r="Q4" s="118"/>
      <c r="R4" s="119"/>
      <c r="S4" s="119"/>
      <c r="T4" s="114"/>
      <c r="U4" s="206" t="s">
        <v>152</v>
      </c>
      <c r="V4" s="120">
        <v>1</v>
      </c>
      <c r="W4" s="121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219">
        <v>37115</v>
      </c>
      <c r="B5" s="219"/>
      <c r="C5" s="219" t="s">
        <v>24</v>
      </c>
      <c r="D5" s="43">
        <v>2</v>
      </c>
      <c r="E5" s="43">
        <v>2</v>
      </c>
      <c r="F5" s="220">
        <f t="shared" si="0"/>
        <v>1</v>
      </c>
      <c r="G5" s="221" t="s">
        <v>25</v>
      </c>
      <c r="H5" s="221" t="s">
        <v>120</v>
      </c>
      <c r="I5" s="43">
        <v>4</v>
      </c>
      <c r="J5" s="43">
        <f t="shared" si="1"/>
        <v>4</v>
      </c>
      <c r="K5" s="44"/>
      <c r="L5" s="45">
        <v>20</v>
      </c>
      <c r="M5" s="222" t="s">
        <v>121</v>
      </c>
      <c r="N5" s="45">
        <v>20</v>
      </c>
      <c r="O5" s="46"/>
      <c r="P5" s="47"/>
      <c r="Q5" s="47"/>
      <c r="R5" s="48"/>
      <c r="S5" s="48"/>
      <c r="T5" s="44"/>
      <c r="U5" s="223" t="s">
        <v>153</v>
      </c>
      <c r="V5" s="49">
        <v>1</v>
      </c>
      <c r="W5" s="50">
        <f t="shared" si="2"/>
        <v>0</v>
      </c>
      <c r="X5" s="26">
        <f t="shared" si="3"/>
        <v>0</v>
      </c>
      <c r="Y5" s="27"/>
      <c r="Z5" s="28"/>
    </row>
    <row r="6" spans="1:26" s="29" customFormat="1" ht="10.5" customHeight="1" x14ac:dyDescent="0.2">
      <c r="A6" s="219">
        <v>37115</v>
      </c>
      <c r="B6" s="219"/>
      <c r="C6" s="219" t="s">
        <v>24</v>
      </c>
      <c r="D6" s="43">
        <v>3</v>
      </c>
      <c r="E6" s="43">
        <v>5</v>
      </c>
      <c r="F6" s="220">
        <f t="shared" si="0"/>
        <v>3</v>
      </c>
      <c r="G6" s="221" t="s">
        <v>25</v>
      </c>
      <c r="H6" s="221" t="s">
        <v>120</v>
      </c>
      <c r="I6" s="43">
        <v>8</v>
      </c>
      <c r="J6" s="43">
        <f t="shared" si="1"/>
        <v>24</v>
      </c>
      <c r="K6" s="44"/>
      <c r="L6" s="45">
        <v>20</v>
      </c>
      <c r="M6" s="222" t="s">
        <v>121</v>
      </c>
      <c r="N6" s="45">
        <v>20</v>
      </c>
      <c r="O6" s="46"/>
      <c r="P6" s="47"/>
      <c r="Q6" s="47"/>
      <c r="R6" s="48"/>
      <c r="S6" s="48"/>
      <c r="T6" s="44"/>
      <c r="U6" s="223" t="s">
        <v>153</v>
      </c>
      <c r="V6" s="49">
        <v>1</v>
      </c>
      <c r="W6" s="50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10">
        <v>37115</v>
      </c>
      <c r="B7" s="110"/>
      <c r="C7" s="110" t="s">
        <v>24</v>
      </c>
      <c r="D7" s="111">
        <v>6</v>
      </c>
      <c r="E7" s="111">
        <v>6</v>
      </c>
      <c r="F7" s="112">
        <f t="shared" si="0"/>
        <v>1</v>
      </c>
      <c r="G7" s="113" t="s">
        <v>25</v>
      </c>
      <c r="H7" s="113" t="s">
        <v>120</v>
      </c>
      <c r="I7" s="111">
        <v>4</v>
      </c>
      <c r="J7" s="111">
        <f t="shared" si="1"/>
        <v>4</v>
      </c>
      <c r="K7" s="114"/>
      <c r="L7" s="115">
        <v>21</v>
      </c>
      <c r="M7" s="116" t="s">
        <v>151</v>
      </c>
      <c r="N7" s="115">
        <v>21</v>
      </c>
      <c r="O7" s="117"/>
      <c r="P7" s="118"/>
      <c r="Q7" s="118"/>
      <c r="R7" s="119"/>
      <c r="S7" s="119"/>
      <c r="T7" s="114"/>
      <c r="U7" s="206" t="s">
        <v>152</v>
      </c>
      <c r="V7" s="120">
        <v>1</v>
      </c>
      <c r="W7" s="121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219">
        <v>37115</v>
      </c>
      <c r="B8" s="219"/>
      <c r="C8" s="219" t="s">
        <v>24</v>
      </c>
      <c r="D8" s="43">
        <v>6</v>
      </c>
      <c r="E8" s="43">
        <v>6</v>
      </c>
      <c r="F8" s="220">
        <f t="shared" si="0"/>
        <v>1</v>
      </c>
      <c r="G8" s="221" t="s">
        <v>25</v>
      </c>
      <c r="H8" s="221" t="s">
        <v>120</v>
      </c>
      <c r="I8" s="43">
        <v>4</v>
      </c>
      <c r="J8" s="43">
        <f t="shared" si="1"/>
        <v>4</v>
      </c>
      <c r="K8" s="44"/>
      <c r="L8" s="45">
        <v>20</v>
      </c>
      <c r="M8" s="222" t="s">
        <v>121</v>
      </c>
      <c r="N8" s="45">
        <v>20</v>
      </c>
      <c r="O8" s="46"/>
      <c r="P8" s="47"/>
      <c r="Q8" s="47"/>
      <c r="R8" s="48"/>
      <c r="S8" s="48"/>
      <c r="T8" s="44"/>
      <c r="U8" s="223" t="s">
        <v>153</v>
      </c>
      <c r="V8" s="49">
        <v>1</v>
      </c>
      <c r="W8" s="50">
        <f t="shared" si="2"/>
        <v>0</v>
      </c>
      <c r="X8" s="26">
        <f t="shared" si="3"/>
        <v>0</v>
      </c>
      <c r="Y8" s="27"/>
      <c r="Z8" s="28"/>
    </row>
    <row r="9" spans="1:26" s="29" customFormat="1" ht="10.5" customHeight="1" x14ac:dyDescent="0.2">
      <c r="A9" s="219">
        <v>37115</v>
      </c>
      <c r="B9" s="219"/>
      <c r="C9" s="219" t="s">
        <v>24</v>
      </c>
      <c r="D9" s="43">
        <v>7</v>
      </c>
      <c r="E9" s="43">
        <v>9</v>
      </c>
      <c r="F9" s="220">
        <f>(E9-D9)+1</f>
        <v>3</v>
      </c>
      <c r="G9" s="221" t="s">
        <v>25</v>
      </c>
      <c r="H9" s="221" t="s">
        <v>120</v>
      </c>
      <c r="I9" s="43">
        <v>8</v>
      </c>
      <c r="J9" s="43">
        <f>I9*F9</f>
        <v>24</v>
      </c>
      <c r="K9" s="44"/>
      <c r="L9" s="45">
        <v>20</v>
      </c>
      <c r="M9" s="222" t="s">
        <v>121</v>
      </c>
      <c r="N9" s="45">
        <v>20</v>
      </c>
      <c r="O9" s="46"/>
      <c r="P9" s="47"/>
      <c r="Q9" s="47"/>
      <c r="R9" s="48"/>
      <c r="S9" s="48"/>
      <c r="T9" s="44"/>
      <c r="U9" s="223" t="s">
        <v>153</v>
      </c>
      <c r="V9" s="49">
        <v>1</v>
      </c>
      <c r="W9" s="50">
        <f>N9-(N9*V9)</f>
        <v>0</v>
      </c>
      <c r="X9" s="26">
        <f>(J9*N9)-(J9*L9)-(J9*O9)-(J9*P9)-(J9*Q9)-(J9*R9)-(J9*W9)</f>
        <v>0</v>
      </c>
      <c r="Y9" s="27"/>
      <c r="Z9" s="28"/>
    </row>
    <row r="10" spans="1:26" s="29" customFormat="1" ht="10.5" customHeight="1" x14ac:dyDescent="0.2">
      <c r="A10" s="147">
        <v>37115</v>
      </c>
      <c r="B10" s="147"/>
      <c r="C10" s="147" t="s">
        <v>24</v>
      </c>
      <c r="D10" s="59">
        <v>10</v>
      </c>
      <c r="E10" s="59">
        <v>10</v>
      </c>
      <c r="F10" s="148">
        <f>(E10-D10)+1</f>
        <v>1</v>
      </c>
      <c r="G10" s="149" t="s">
        <v>25</v>
      </c>
      <c r="H10" s="149" t="s">
        <v>120</v>
      </c>
      <c r="I10" s="59">
        <v>8</v>
      </c>
      <c r="J10" s="59">
        <f>I10*F10</f>
        <v>8</v>
      </c>
      <c r="K10" s="60"/>
      <c r="L10" s="61">
        <v>25</v>
      </c>
      <c r="M10" s="150" t="s">
        <v>34</v>
      </c>
      <c r="N10" s="61">
        <v>25</v>
      </c>
      <c r="O10" s="62"/>
      <c r="P10" s="63"/>
      <c r="Q10" s="63"/>
      <c r="R10" s="64"/>
      <c r="S10" s="64"/>
      <c r="T10" s="60"/>
      <c r="U10" s="224" t="s">
        <v>154</v>
      </c>
      <c r="V10" s="65">
        <v>1</v>
      </c>
      <c r="W10" s="66">
        <f>N10-(N10*V10)</f>
        <v>0</v>
      </c>
      <c r="X10" s="26">
        <f>(J10*N10)-(J10*L10)-(J10*O10)-(J10*P10)-(J10*Q10)-(J10*R10)-(J10*W10)</f>
        <v>0</v>
      </c>
      <c r="Y10" s="27"/>
      <c r="Z10" s="28"/>
    </row>
    <row r="11" spans="1:26" s="29" customFormat="1" ht="10.5" customHeight="1" x14ac:dyDescent="0.2">
      <c r="A11" s="147">
        <v>37115</v>
      </c>
      <c r="B11" s="147"/>
      <c r="C11" s="147" t="s">
        <v>24</v>
      </c>
      <c r="D11" s="59">
        <v>11</v>
      </c>
      <c r="E11" s="59">
        <v>14</v>
      </c>
      <c r="F11" s="148">
        <f>(E11-D11)+1</f>
        <v>4</v>
      </c>
      <c r="G11" s="149" t="s">
        <v>25</v>
      </c>
      <c r="H11" s="149" t="s">
        <v>120</v>
      </c>
      <c r="I11" s="59">
        <v>8</v>
      </c>
      <c r="J11" s="59">
        <f>I11*F11</f>
        <v>32</v>
      </c>
      <c r="K11" s="60"/>
      <c r="L11" s="61">
        <v>38</v>
      </c>
      <c r="M11" s="150" t="s">
        <v>34</v>
      </c>
      <c r="N11" s="61">
        <v>38</v>
      </c>
      <c r="O11" s="62"/>
      <c r="P11" s="63"/>
      <c r="Q11" s="63"/>
      <c r="R11" s="64"/>
      <c r="S11" s="64"/>
      <c r="T11" s="60"/>
      <c r="U11" s="224" t="s">
        <v>154</v>
      </c>
      <c r="V11" s="65">
        <v>1</v>
      </c>
      <c r="W11" s="66">
        <f>N11-(N11*V11)</f>
        <v>0</v>
      </c>
      <c r="X11" s="26">
        <f>(J11*N11)-(J11*L11)-(J11*O11)-(J11*P11)-(J11*Q11)-(J11*R11)-(J11*W11)</f>
        <v>0</v>
      </c>
      <c r="Y11" s="27"/>
      <c r="Z11" s="28"/>
    </row>
    <row r="12" spans="1:26" s="29" customFormat="1" ht="10.5" customHeight="1" x14ac:dyDescent="0.2">
      <c r="A12" s="147">
        <v>37115</v>
      </c>
      <c r="B12" s="147"/>
      <c r="C12" s="147" t="s">
        <v>24</v>
      </c>
      <c r="D12" s="59">
        <v>15</v>
      </c>
      <c r="E12" s="59">
        <v>20</v>
      </c>
      <c r="F12" s="148">
        <f t="shared" si="0"/>
        <v>6</v>
      </c>
      <c r="G12" s="149" t="s">
        <v>25</v>
      </c>
      <c r="H12" s="149" t="s">
        <v>120</v>
      </c>
      <c r="I12" s="59">
        <v>8</v>
      </c>
      <c r="J12" s="59">
        <f t="shared" si="1"/>
        <v>48</v>
      </c>
      <c r="K12" s="60"/>
      <c r="L12" s="61">
        <v>45</v>
      </c>
      <c r="M12" s="150" t="s">
        <v>34</v>
      </c>
      <c r="N12" s="61">
        <v>45</v>
      </c>
      <c r="O12" s="62"/>
      <c r="P12" s="63"/>
      <c r="Q12" s="63"/>
      <c r="R12" s="64"/>
      <c r="S12" s="64"/>
      <c r="T12" s="60"/>
      <c r="U12" s="224" t="s">
        <v>154</v>
      </c>
      <c r="V12" s="65">
        <v>1</v>
      </c>
      <c r="W12" s="66">
        <f t="shared" si="2"/>
        <v>0</v>
      </c>
      <c r="X12" s="26">
        <f t="shared" si="3"/>
        <v>0</v>
      </c>
      <c r="Y12" s="27"/>
      <c r="Z12" s="28"/>
    </row>
    <row r="13" spans="1:26" s="29" customFormat="1" ht="10.5" customHeight="1" x14ac:dyDescent="0.2">
      <c r="A13" s="147">
        <v>37115</v>
      </c>
      <c r="B13" s="147"/>
      <c r="C13" s="147" t="s">
        <v>24</v>
      </c>
      <c r="D13" s="59">
        <v>21</v>
      </c>
      <c r="E13" s="59">
        <v>22</v>
      </c>
      <c r="F13" s="148">
        <f>(E13-D13)+1</f>
        <v>2</v>
      </c>
      <c r="G13" s="149" t="s">
        <v>25</v>
      </c>
      <c r="H13" s="149" t="s">
        <v>120</v>
      </c>
      <c r="I13" s="59">
        <v>8</v>
      </c>
      <c r="J13" s="59">
        <f>I13*F13</f>
        <v>16</v>
      </c>
      <c r="K13" s="60"/>
      <c r="L13" s="61">
        <v>40</v>
      </c>
      <c r="M13" s="150" t="s">
        <v>34</v>
      </c>
      <c r="N13" s="61">
        <v>40</v>
      </c>
      <c r="O13" s="62"/>
      <c r="P13" s="63"/>
      <c r="Q13" s="63"/>
      <c r="R13" s="64"/>
      <c r="S13" s="64"/>
      <c r="T13" s="60"/>
      <c r="U13" s="224" t="s">
        <v>154</v>
      </c>
      <c r="V13" s="65">
        <v>1</v>
      </c>
      <c r="W13" s="66">
        <f>N13-(N13*V13)</f>
        <v>0</v>
      </c>
      <c r="X13" s="26">
        <f>(J13*N13)-(J13*L13)-(J13*O13)-(J13*P13)-(J13*Q13)-(J13*R13)-(J13*W13)</f>
        <v>0</v>
      </c>
      <c r="Y13" s="27"/>
      <c r="Z13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I27" sqref="I27"/>
    </sheetView>
  </sheetViews>
  <sheetFormatPr defaultRowHeight="12.75" x14ac:dyDescent="0.2"/>
  <cols>
    <col min="2" max="3" width="0" hidden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29">
        <v>37116</v>
      </c>
      <c r="B3" s="129"/>
      <c r="C3" s="130"/>
      <c r="D3" s="131">
        <v>8</v>
      </c>
      <c r="E3" s="131">
        <v>8</v>
      </c>
      <c r="F3" s="132">
        <f t="shared" ref="F3:F15" si="0">+E3-D3+1</f>
        <v>1</v>
      </c>
      <c r="G3" s="133" t="s">
        <v>25</v>
      </c>
      <c r="H3" s="133" t="s">
        <v>62</v>
      </c>
      <c r="I3" s="134">
        <v>10</v>
      </c>
      <c r="J3" s="131">
        <f t="shared" ref="J3:J15" si="1">F3*I3</f>
        <v>10</v>
      </c>
      <c r="K3" s="135"/>
      <c r="L3" s="136">
        <v>20</v>
      </c>
      <c r="M3" s="137" t="s">
        <v>67</v>
      </c>
      <c r="N3" s="138">
        <v>20</v>
      </c>
      <c r="O3" s="139"/>
      <c r="P3" s="139"/>
      <c r="Q3" s="140"/>
      <c r="R3" s="141"/>
      <c r="S3" s="142"/>
      <c r="T3" s="131"/>
      <c r="U3" s="143" t="s">
        <v>95</v>
      </c>
      <c r="V3" s="144">
        <v>1</v>
      </c>
      <c r="W3" s="145">
        <f t="shared" ref="W3:W15" si="2">N3-(N3*V3)</f>
        <v>0</v>
      </c>
      <c r="X3" s="26">
        <f t="shared" ref="X3:X15" si="3">(J3*N3)-(J3*L3)-(J3*O3)-(J3*P3)-(J3*Q3)-(J3*R3)-(J3*W3)</f>
        <v>0</v>
      </c>
      <c r="Y3" s="99" t="str">
        <f t="shared" ref="Y3:Y15" ca="1" si="4">CELL("filename",$A$1)</f>
        <v>P:\RealTime\Kate\STCA\[RT-STCA August.xls]Aug13</v>
      </c>
      <c r="Z3" s="100"/>
    </row>
    <row r="4" spans="1:26" s="29" customFormat="1" ht="10.5" customHeight="1" x14ac:dyDescent="0.2">
      <c r="A4" s="129">
        <v>37116</v>
      </c>
      <c r="B4" s="129"/>
      <c r="C4" s="130"/>
      <c r="D4" s="131">
        <v>9</v>
      </c>
      <c r="E4" s="131">
        <v>9</v>
      </c>
      <c r="F4" s="132">
        <f t="shared" si="0"/>
        <v>1</v>
      </c>
      <c r="G4" s="133" t="s">
        <v>25</v>
      </c>
      <c r="H4" s="133" t="s">
        <v>34</v>
      </c>
      <c r="I4" s="134">
        <v>10</v>
      </c>
      <c r="J4" s="131">
        <f t="shared" si="1"/>
        <v>10</v>
      </c>
      <c r="K4" s="135"/>
      <c r="L4" s="136">
        <v>20</v>
      </c>
      <c r="M4" s="137" t="s">
        <v>67</v>
      </c>
      <c r="N4" s="138">
        <v>15</v>
      </c>
      <c r="O4" s="139"/>
      <c r="P4" s="139"/>
      <c r="Q4" s="140"/>
      <c r="R4" s="141"/>
      <c r="S4" s="142"/>
      <c r="T4" s="131"/>
      <c r="U4" s="143" t="s">
        <v>96</v>
      </c>
      <c r="V4" s="144">
        <v>1</v>
      </c>
      <c r="W4" s="145">
        <f t="shared" si="2"/>
        <v>0</v>
      </c>
      <c r="X4" s="26">
        <f t="shared" si="3"/>
        <v>-50</v>
      </c>
      <c r="Y4" s="99" t="str">
        <f t="shared" ca="1" si="4"/>
        <v>P:\RealTime\Kate\STCA\[RT-STCA August.xls]Aug13</v>
      </c>
      <c r="Z4" s="100"/>
    </row>
    <row r="5" spans="1:26" s="29" customFormat="1" ht="10.5" customHeight="1" x14ac:dyDescent="0.2">
      <c r="A5" s="129">
        <v>37116</v>
      </c>
      <c r="B5" s="129"/>
      <c r="C5" s="130"/>
      <c r="D5" s="131">
        <v>10</v>
      </c>
      <c r="E5" s="131">
        <v>11</v>
      </c>
      <c r="F5" s="132">
        <f t="shared" si="0"/>
        <v>2</v>
      </c>
      <c r="G5" s="133" t="s">
        <v>25</v>
      </c>
      <c r="H5" s="133" t="s">
        <v>46</v>
      </c>
      <c r="I5" s="134">
        <v>10</v>
      </c>
      <c r="J5" s="131">
        <f t="shared" si="1"/>
        <v>20</v>
      </c>
      <c r="K5" s="135"/>
      <c r="L5" s="136">
        <v>41</v>
      </c>
      <c r="M5" s="137" t="s">
        <v>67</v>
      </c>
      <c r="N5" s="138">
        <v>41</v>
      </c>
      <c r="O5" s="139"/>
      <c r="P5" s="139"/>
      <c r="Q5" s="140"/>
      <c r="R5" s="141"/>
      <c r="S5" s="142"/>
      <c r="T5" s="131"/>
      <c r="U5" s="143" t="s">
        <v>97</v>
      </c>
      <c r="V5" s="144">
        <v>1</v>
      </c>
      <c r="W5" s="145">
        <f t="shared" si="2"/>
        <v>0</v>
      </c>
      <c r="X5" s="26">
        <f t="shared" si="3"/>
        <v>0</v>
      </c>
      <c r="Y5" s="99" t="str">
        <f t="shared" ca="1" si="4"/>
        <v>P:\RealTime\Kate\STCA\[RT-STCA August.xls]Aug13</v>
      </c>
      <c r="Z5" s="100"/>
    </row>
    <row r="6" spans="1:26" s="29" customFormat="1" ht="10.5" customHeight="1" x14ac:dyDescent="0.2">
      <c r="A6" s="129">
        <v>37116</v>
      </c>
      <c r="B6" s="129"/>
      <c r="C6" s="130"/>
      <c r="D6" s="131">
        <v>12</v>
      </c>
      <c r="E6" s="131">
        <v>13</v>
      </c>
      <c r="F6" s="132">
        <f t="shared" si="0"/>
        <v>2</v>
      </c>
      <c r="G6" s="133" t="s">
        <v>25</v>
      </c>
      <c r="H6" s="133" t="s">
        <v>46</v>
      </c>
      <c r="I6" s="134">
        <v>10</v>
      </c>
      <c r="J6" s="131">
        <f t="shared" si="1"/>
        <v>20</v>
      </c>
      <c r="K6" s="135"/>
      <c r="L6" s="136">
        <v>43</v>
      </c>
      <c r="M6" s="137" t="s">
        <v>67</v>
      </c>
      <c r="N6" s="138">
        <v>43</v>
      </c>
      <c r="O6" s="139"/>
      <c r="P6" s="139"/>
      <c r="Q6" s="140"/>
      <c r="R6" s="141"/>
      <c r="S6" s="142"/>
      <c r="T6" s="131"/>
      <c r="U6" s="143" t="s">
        <v>97</v>
      </c>
      <c r="V6" s="144">
        <v>1</v>
      </c>
      <c r="W6" s="145">
        <f t="shared" si="2"/>
        <v>0</v>
      </c>
      <c r="X6" s="26">
        <f t="shared" si="3"/>
        <v>0</v>
      </c>
      <c r="Y6" s="99" t="str">
        <f t="shared" ca="1" si="4"/>
        <v>P:\RealTime\Kate\STCA\[RT-STCA August.xls]Aug13</v>
      </c>
      <c r="Z6" s="100"/>
    </row>
    <row r="7" spans="1:26" s="29" customFormat="1" ht="10.5" customHeight="1" x14ac:dyDescent="0.2">
      <c r="A7" s="129">
        <v>37116</v>
      </c>
      <c r="B7" s="129"/>
      <c r="C7" s="130"/>
      <c r="D7" s="131">
        <v>14</v>
      </c>
      <c r="E7" s="131">
        <v>14</v>
      </c>
      <c r="F7" s="132">
        <f t="shared" si="0"/>
        <v>1</v>
      </c>
      <c r="G7" s="133" t="s">
        <v>25</v>
      </c>
      <c r="H7" s="133" t="s">
        <v>57</v>
      </c>
      <c r="I7" s="134">
        <v>10</v>
      </c>
      <c r="J7" s="131">
        <f t="shared" si="1"/>
        <v>10</v>
      </c>
      <c r="K7" s="135"/>
      <c r="L7" s="136">
        <v>45</v>
      </c>
      <c r="M7" s="137" t="s">
        <v>67</v>
      </c>
      <c r="N7" s="138">
        <v>45</v>
      </c>
      <c r="O7" s="139"/>
      <c r="P7" s="139"/>
      <c r="Q7" s="140"/>
      <c r="R7" s="141"/>
      <c r="S7" s="142"/>
      <c r="T7" s="131"/>
      <c r="U7" s="143" t="s">
        <v>98</v>
      </c>
      <c r="V7" s="144">
        <v>1</v>
      </c>
      <c r="W7" s="145">
        <f t="shared" si="2"/>
        <v>0</v>
      </c>
      <c r="X7" s="26">
        <f t="shared" si="3"/>
        <v>0</v>
      </c>
      <c r="Y7" s="99" t="str">
        <f t="shared" ca="1" si="4"/>
        <v>P:\RealTime\Kate\STCA\[RT-STCA August.xls]Aug13</v>
      </c>
      <c r="Z7" s="100"/>
    </row>
    <row r="8" spans="1:26" s="29" customFormat="1" ht="10.5" customHeight="1" x14ac:dyDescent="0.2">
      <c r="A8" s="129">
        <v>37116</v>
      </c>
      <c r="B8" s="129"/>
      <c r="C8" s="130"/>
      <c r="D8" s="131">
        <v>15</v>
      </c>
      <c r="E8" s="131">
        <v>15</v>
      </c>
      <c r="F8" s="132">
        <f t="shared" si="0"/>
        <v>1</v>
      </c>
      <c r="G8" s="133" t="s">
        <v>25</v>
      </c>
      <c r="H8" s="133" t="s">
        <v>46</v>
      </c>
      <c r="I8" s="134">
        <v>10</v>
      </c>
      <c r="J8" s="131">
        <f t="shared" si="1"/>
        <v>10</v>
      </c>
      <c r="K8" s="135"/>
      <c r="L8" s="136">
        <v>43</v>
      </c>
      <c r="M8" s="137" t="s">
        <v>67</v>
      </c>
      <c r="N8" s="138">
        <v>43</v>
      </c>
      <c r="O8" s="139"/>
      <c r="P8" s="139"/>
      <c r="Q8" s="140"/>
      <c r="R8" s="141"/>
      <c r="S8" s="142"/>
      <c r="T8" s="131"/>
      <c r="U8" s="143" t="s">
        <v>97</v>
      </c>
      <c r="V8" s="144">
        <v>1</v>
      </c>
      <c r="W8" s="145">
        <f t="shared" si="2"/>
        <v>0</v>
      </c>
      <c r="X8" s="26">
        <f t="shared" si="3"/>
        <v>0</v>
      </c>
      <c r="Y8" s="99" t="str">
        <f t="shared" ca="1" si="4"/>
        <v>P:\RealTime\Kate\STCA\[RT-STCA August.xls]Aug13</v>
      </c>
      <c r="Z8" s="100"/>
    </row>
    <row r="9" spans="1:26" s="29" customFormat="1" ht="10.5" customHeight="1" x14ac:dyDescent="0.2">
      <c r="A9" s="129">
        <v>37116</v>
      </c>
      <c r="B9" s="129"/>
      <c r="C9" s="130"/>
      <c r="D9" s="131">
        <v>16</v>
      </c>
      <c r="E9" s="131">
        <v>17</v>
      </c>
      <c r="F9" s="132">
        <f t="shared" si="0"/>
        <v>2</v>
      </c>
      <c r="G9" s="133" t="s">
        <v>25</v>
      </c>
      <c r="H9" s="133" t="s">
        <v>46</v>
      </c>
      <c r="I9" s="134">
        <v>10</v>
      </c>
      <c r="J9" s="131">
        <f t="shared" si="1"/>
        <v>20</v>
      </c>
      <c r="K9" s="135"/>
      <c r="L9" s="136">
        <v>35</v>
      </c>
      <c r="M9" s="137" t="s">
        <v>67</v>
      </c>
      <c r="N9" s="138">
        <v>35</v>
      </c>
      <c r="O9" s="139"/>
      <c r="P9" s="139"/>
      <c r="Q9" s="140"/>
      <c r="R9" s="141"/>
      <c r="S9" s="142"/>
      <c r="T9" s="131"/>
      <c r="U9" s="143" t="s">
        <v>97</v>
      </c>
      <c r="V9" s="144">
        <v>1</v>
      </c>
      <c r="W9" s="145">
        <f t="shared" si="2"/>
        <v>0</v>
      </c>
      <c r="X9" s="26">
        <f t="shared" si="3"/>
        <v>0</v>
      </c>
      <c r="Y9" s="99" t="str">
        <f t="shared" ca="1" si="4"/>
        <v>P:\RealTime\Kate\STCA\[RT-STCA August.xls]Aug13</v>
      </c>
      <c r="Z9" s="100"/>
    </row>
    <row r="10" spans="1:26" s="29" customFormat="1" ht="10.5" customHeight="1" x14ac:dyDescent="0.2">
      <c r="A10" s="129">
        <v>37116</v>
      </c>
      <c r="B10" s="129"/>
      <c r="C10" s="130"/>
      <c r="D10" s="131">
        <v>18</v>
      </c>
      <c r="E10" s="131">
        <v>18</v>
      </c>
      <c r="F10" s="132">
        <f t="shared" si="0"/>
        <v>1</v>
      </c>
      <c r="G10" s="133" t="s">
        <v>25</v>
      </c>
      <c r="H10" s="133" t="s">
        <v>46</v>
      </c>
      <c r="I10" s="134">
        <v>8</v>
      </c>
      <c r="J10" s="131">
        <f t="shared" si="1"/>
        <v>8</v>
      </c>
      <c r="K10" s="135"/>
      <c r="L10" s="136">
        <v>35</v>
      </c>
      <c r="M10" s="137" t="s">
        <v>67</v>
      </c>
      <c r="N10" s="138">
        <v>35</v>
      </c>
      <c r="O10" s="139"/>
      <c r="P10" s="139"/>
      <c r="Q10" s="140"/>
      <c r="R10" s="141"/>
      <c r="S10" s="142"/>
      <c r="T10" s="131"/>
      <c r="U10" s="143" t="s">
        <v>97</v>
      </c>
      <c r="V10" s="144">
        <v>1</v>
      </c>
      <c r="W10" s="145">
        <f t="shared" si="2"/>
        <v>0</v>
      </c>
      <c r="X10" s="26">
        <f t="shared" si="3"/>
        <v>0</v>
      </c>
      <c r="Y10" s="99" t="str">
        <f t="shared" ca="1" si="4"/>
        <v>P:\RealTime\Kate\STCA\[RT-STCA August.xls]Aug13</v>
      </c>
      <c r="Z10" s="100"/>
    </row>
    <row r="11" spans="1:26" s="29" customFormat="1" ht="10.5" customHeight="1" x14ac:dyDescent="0.2">
      <c r="A11" s="129">
        <v>37116</v>
      </c>
      <c r="B11" s="129"/>
      <c r="C11" s="130"/>
      <c r="D11" s="131">
        <v>18</v>
      </c>
      <c r="E11" s="131">
        <v>18</v>
      </c>
      <c r="F11" s="132">
        <f t="shared" si="0"/>
        <v>1</v>
      </c>
      <c r="G11" s="133" t="s">
        <v>48</v>
      </c>
      <c r="H11" s="133" t="s">
        <v>99</v>
      </c>
      <c r="I11" s="134">
        <v>2</v>
      </c>
      <c r="J11" s="131">
        <f t="shared" si="1"/>
        <v>2</v>
      </c>
      <c r="K11" s="135"/>
      <c r="L11" s="136">
        <v>41</v>
      </c>
      <c r="M11" s="137" t="s">
        <v>67</v>
      </c>
      <c r="N11" s="138">
        <v>41</v>
      </c>
      <c r="O11" s="139"/>
      <c r="P11" s="139"/>
      <c r="Q11" s="140"/>
      <c r="R11" s="141"/>
      <c r="S11" s="142"/>
      <c r="T11" s="131"/>
      <c r="U11" s="143" t="s">
        <v>100</v>
      </c>
      <c r="V11" s="144">
        <v>1</v>
      </c>
      <c r="W11" s="145">
        <f t="shared" si="2"/>
        <v>0</v>
      </c>
      <c r="X11" s="26">
        <f t="shared" si="3"/>
        <v>0</v>
      </c>
      <c r="Y11" s="99" t="str">
        <f t="shared" ca="1" si="4"/>
        <v>P:\RealTime\Kate\STCA\[RT-STCA August.xls]Aug13</v>
      </c>
      <c r="Z11" s="100"/>
    </row>
    <row r="12" spans="1:26" s="29" customFormat="1" ht="10.5" customHeight="1" x14ac:dyDescent="0.2">
      <c r="A12" s="129">
        <v>37116</v>
      </c>
      <c r="B12" s="129"/>
      <c r="C12" s="130"/>
      <c r="D12" s="131">
        <v>19</v>
      </c>
      <c r="E12" s="131">
        <v>20</v>
      </c>
      <c r="F12" s="132">
        <f t="shared" si="0"/>
        <v>2</v>
      </c>
      <c r="G12" s="133" t="s">
        <v>48</v>
      </c>
      <c r="H12" s="133" t="s">
        <v>99</v>
      </c>
      <c r="I12" s="134">
        <v>10</v>
      </c>
      <c r="J12" s="131">
        <f t="shared" si="1"/>
        <v>20</v>
      </c>
      <c r="K12" s="135"/>
      <c r="L12" s="136">
        <v>41</v>
      </c>
      <c r="M12" s="137" t="s">
        <v>67</v>
      </c>
      <c r="N12" s="138">
        <v>41</v>
      </c>
      <c r="O12" s="139"/>
      <c r="P12" s="139"/>
      <c r="Q12" s="140"/>
      <c r="R12" s="141"/>
      <c r="S12" s="142"/>
      <c r="T12" s="131"/>
      <c r="U12" s="143" t="s">
        <v>100</v>
      </c>
      <c r="V12" s="144">
        <v>1</v>
      </c>
      <c r="W12" s="145">
        <f t="shared" si="2"/>
        <v>0</v>
      </c>
      <c r="X12" s="26">
        <f t="shared" si="3"/>
        <v>0</v>
      </c>
      <c r="Y12" s="99" t="str">
        <f t="shared" ca="1" si="4"/>
        <v>P:\RealTime\Kate\STCA\[RT-STCA August.xls]Aug13</v>
      </c>
      <c r="Z12" s="100"/>
    </row>
    <row r="13" spans="1:26" s="29" customFormat="1" ht="10.5" customHeight="1" x14ac:dyDescent="0.2">
      <c r="A13" s="129">
        <v>37116</v>
      </c>
      <c r="B13" s="129"/>
      <c r="C13" s="130"/>
      <c r="D13" s="131">
        <v>21</v>
      </c>
      <c r="E13" s="131">
        <v>22</v>
      </c>
      <c r="F13" s="132">
        <f>+E13-D13+1</f>
        <v>2</v>
      </c>
      <c r="G13" s="133" t="s">
        <v>25</v>
      </c>
      <c r="H13" s="133" t="s">
        <v>34</v>
      </c>
      <c r="I13" s="134">
        <v>10</v>
      </c>
      <c r="J13" s="131">
        <f>F13*I13</f>
        <v>20</v>
      </c>
      <c r="K13" s="135"/>
      <c r="L13" s="136">
        <v>30</v>
      </c>
      <c r="M13" s="137" t="s">
        <v>67</v>
      </c>
      <c r="N13" s="138">
        <v>41</v>
      </c>
      <c r="O13" s="139"/>
      <c r="P13" s="139"/>
      <c r="Q13" s="140"/>
      <c r="R13" s="141"/>
      <c r="S13" s="142"/>
      <c r="T13" s="131"/>
      <c r="U13" s="143" t="s">
        <v>96</v>
      </c>
      <c r="V13" s="144">
        <v>1</v>
      </c>
      <c r="W13" s="145">
        <f>N13-(N13*V13)</f>
        <v>0</v>
      </c>
      <c r="X13" s="26">
        <f>(J13*N13)-(J13*L13)-(J13*O13)-(J13*P13)-(J13*Q13)-(J13*R13)-(J13*W13)</f>
        <v>220</v>
      </c>
      <c r="Y13" s="99" t="str">
        <f t="shared" ca="1" si="4"/>
        <v>P:\RealTime\Kate\STCA\[RT-STCA August.xls]Aug13</v>
      </c>
      <c r="Z13" s="100"/>
    </row>
    <row r="14" spans="1:26" s="29" customFormat="1" ht="10.5" customHeight="1" x14ac:dyDescent="0.2">
      <c r="A14" s="129">
        <v>37116</v>
      </c>
      <c r="B14" s="129"/>
      <c r="C14" s="130"/>
      <c r="D14" s="131">
        <v>23</v>
      </c>
      <c r="E14" s="131">
        <v>23</v>
      </c>
      <c r="F14" s="132">
        <f>+E14-D14+1</f>
        <v>1</v>
      </c>
      <c r="G14" s="133" t="s">
        <v>25</v>
      </c>
      <c r="H14" s="133" t="s">
        <v>67</v>
      </c>
      <c r="I14" s="134">
        <v>3</v>
      </c>
      <c r="J14" s="131">
        <f>F14*I14</f>
        <v>3</v>
      </c>
      <c r="K14" s="135"/>
      <c r="L14" s="136">
        <v>35</v>
      </c>
      <c r="M14" s="137" t="s">
        <v>34</v>
      </c>
      <c r="N14" s="138">
        <v>35</v>
      </c>
      <c r="O14" s="139"/>
      <c r="P14" s="139"/>
      <c r="Q14" s="140"/>
      <c r="R14" s="141"/>
      <c r="S14" s="142"/>
      <c r="T14" s="131"/>
      <c r="U14" s="143" t="s">
        <v>101</v>
      </c>
      <c r="V14" s="144">
        <v>1</v>
      </c>
      <c r="W14" s="145">
        <f>N14-(N14*V14)</f>
        <v>0</v>
      </c>
      <c r="X14" s="26">
        <f>(J14*N14)-(J14*L14)-(J14*O14)-(J14*P14)-(J14*Q14)-(J14*R14)-(J14*W14)</f>
        <v>0</v>
      </c>
      <c r="Y14" s="99" t="str">
        <f t="shared" ca="1" si="4"/>
        <v>P:\RealTime\Kate\STCA\[RT-STCA August.xls]Aug13</v>
      </c>
      <c r="Z14" s="100"/>
    </row>
    <row r="15" spans="1:26" s="29" customFormat="1" ht="10.5" customHeight="1" x14ac:dyDescent="0.2">
      <c r="A15" s="129">
        <v>37116</v>
      </c>
      <c r="B15" s="129"/>
      <c r="C15" s="130"/>
      <c r="D15" s="131">
        <v>24</v>
      </c>
      <c r="E15" s="131">
        <v>24</v>
      </c>
      <c r="F15" s="132">
        <f t="shared" si="0"/>
        <v>1</v>
      </c>
      <c r="G15" s="133" t="s">
        <v>25</v>
      </c>
      <c r="H15" s="133" t="s">
        <v>67</v>
      </c>
      <c r="I15" s="134">
        <v>3</v>
      </c>
      <c r="J15" s="131">
        <f t="shared" si="1"/>
        <v>3</v>
      </c>
      <c r="K15" s="135"/>
      <c r="L15" s="136">
        <v>20</v>
      </c>
      <c r="M15" s="137" t="s">
        <v>32</v>
      </c>
      <c r="N15" s="138">
        <v>20</v>
      </c>
      <c r="O15" s="139"/>
      <c r="P15" s="139"/>
      <c r="Q15" s="140"/>
      <c r="R15" s="141"/>
      <c r="S15" s="142"/>
      <c r="T15" s="131"/>
      <c r="U15" s="143" t="s">
        <v>102</v>
      </c>
      <c r="V15" s="144">
        <v>1</v>
      </c>
      <c r="W15" s="145">
        <f t="shared" si="2"/>
        <v>0</v>
      </c>
      <c r="X15" s="26">
        <f t="shared" si="3"/>
        <v>0</v>
      </c>
      <c r="Y15" s="99" t="str">
        <f t="shared" ca="1" si="4"/>
        <v>P:\RealTime\Kate\STCA\[RT-STCA August.xls]Aug13</v>
      </c>
      <c r="Z15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sqref="A1:IV1"/>
    </sheetView>
  </sheetViews>
  <sheetFormatPr defaultRowHeight="12.75" x14ac:dyDescent="0.2"/>
  <cols>
    <col min="2" max="3" width="0" hidden="1" customWidth="1"/>
    <col min="7" max="7" width="10.42578125" bestFit="1" customWidth="1"/>
    <col min="8" max="8" width="10.85546875" bestFit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2" spans="1:26" ht="13.5" thickBot="1" x14ac:dyDescent="0.25"/>
    <row r="3" spans="1:26" s="29" customFormat="1" ht="10.5" customHeight="1" thickBot="1" x14ac:dyDescent="0.25">
      <c r="A3" s="180">
        <v>37117</v>
      </c>
      <c r="B3" s="180"/>
      <c r="C3" s="180" t="s">
        <v>24</v>
      </c>
      <c r="D3" s="181">
        <v>1</v>
      </c>
      <c r="E3" s="181">
        <v>5</v>
      </c>
      <c r="F3" s="182">
        <f t="shared" ref="F3:F21" si="0">(E3-D3)+1</f>
        <v>5</v>
      </c>
      <c r="G3" s="183" t="s">
        <v>25</v>
      </c>
      <c r="H3" s="183" t="s">
        <v>67</v>
      </c>
      <c r="I3" s="181">
        <v>1</v>
      </c>
      <c r="J3" s="181">
        <f t="shared" ref="J3:J21" si="1">I3*F3</f>
        <v>5</v>
      </c>
      <c r="K3" s="225"/>
      <c r="L3" s="187">
        <v>25</v>
      </c>
      <c r="M3" s="186" t="s">
        <v>37</v>
      </c>
      <c r="N3" s="187">
        <v>25</v>
      </c>
      <c r="O3" s="188"/>
      <c r="P3" s="189"/>
      <c r="Q3" s="189"/>
      <c r="R3" s="190"/>
      <c r="S3" s="190"/>
      <c r="T3" s="181"/>
      <c r="U3" s="184" t="s">
        <v>155</v>
      </c>
      <c r="V3" s="191">
        <v>1</v>
      </c>
      <c r="W3" s="192">
        <f t="shared" ref="W3:W21" si="2">N3-(N3*V3)</f>
        <v>0</v>
      </c>
      <c r="X3" s="226">
        <f t="shared" ref="X3:X21" si="3">(J3*N3)-(J3*L3)-(J3*O3)-(J3*P3)-(J3*Q3)-(J3*R3)-(J3*W3)</f>
        <v>0</v>
      </c>
      <c r="Y3" s="227"/>
      <c r="Z3" s="100"/>
    </row>
    <row r="4" spans="1:26" s="29" customFormat="1" ht="10.5" customHeight="1" thickBot="1" x14ac:dyDescent="0.25">
      <c r="A4" s="180">
        <f t="shared" ref="A4:A21" si="4">$A$3</f>
        <v>37117</v>
      </c>
      <c r="B4" s="180"/>
      <c r="C4" s="180" t="s">
        <v>24</v>
      </c>
      <c r="D4" s="181">
        <v>6</v>
      </c>
      <c r="E4" s="181">
        <v>6</v>
      </c>
      <c r="F4" s="182">
        <f t="shared" si="0"/>
        <v>1</v>
      </c>
      <c r="G4" s="183" t="s">
        <v>25</v>
      </c>
      <c r="H4" s="183" t="s">
        <v>67</v>
      </c>
      <c r="I4" s="181">
        <v>1</v>
      </c>
      <c r="J4" s="181">
        <f t="shared" si="1"/>
        <v>1</v>
      </c>
      <c r="K4" s="225"/>
      <c r="L4" s="187">
        <v>30</v>
      </c>
      <c r="M4" s="186" t="s">
        <v>34</v>
      </c>
      <c r="N4" s="187">
        <v>30</v>
      </c>
      <c r="O4" s="188"/>
      <c r="P4" s="189"/>
      <c r="Q4" s="189"/>
      <c r="R4" s="190"/>
      <c r="S4" s="190"/>
      <c r="T4" s="181"/>
      <c r="U4" s="184" t="s">
        <v>156</v>
      </c>
      <c r="V4" s="191">
        <v>1</v>
      </c>
      <c r="W4" s="192">
        <f t="shared" si="2"/>
        <v>0</v>
      </c>
      <c r="X4" s="226">
        <f t="shared" si="3"/>
        <v>0</v>
      </c>
      <c r="Y4" s="227"/>
      <c r="Z4" s="100"/>
    </row>
    <row r="5" spans="1:26" s="29" customFormat="1" ht="10.5" customHeight="1" thickBot="1" x14ac:dyDescent="0.25">
      <c r="A5" s="180">
        <f t="shared" si="4"/>
        <v>37117</v>
      </c>
      <c r="B5" s="180"/>
      <c r="C5" s="180" t="s">
        <v>24</v>
      </c>
      <c r="D5" s="181">
        <v>23</v>
      </c>
      <c r="E5" s="181">
        <v>24</v>
      </c>
      <c r="F5" s="182">
        <f>(E5-D5)+1</f>
        <v>2</v>
      </c>
      <c r="G5" s="183" t="s">
        <v>25</v>
      </c>
      <c r="H5" s="183" t="s">
        <v>67</v>
      </c>
      <c r="I5" s="181">
        <v>1</v>
      </c>
      <c r="J5" s="181">
        <f>I5*F5</f>
        <v>2</v>
      </c>
      <c r="K5" s="225"/>
      <c r="L5" s="187">
        <v>35</v>
      </c>
      <c r="M5" s="186" t="s">
        <v>34</v>
      </c>
      <c r="N5" s="187">
        <v>35</v>
      </c>
      <c r="O5" s="188"/>
      <c r="P5" s="189"/>
      <c r="Q5" s="189"/>
      <c r="R5" s="190"/>
      <c r="S5" s="190"/>
      <c r="T5" s="181"/>
      <c r="U5" s="225" t="s">
        <v>156</v>
      </c>
      <c r="V5" s="191">
        <v>1</v>
      </c>
      <c r="W5" s="192">
        <f>N5-(N5*V5)</f>
        <v>0</v>
      </c>
      <c r="X5" s="226">
        <f>(J5*N5)-(J5*L5)-(J5*O5)-(J5*P5)-(J5*Q5)-(J5*R5)-(J5*W5)</f>
        <v>0</v>
      </c>
      <c r="Y5" s="227"/>
      <c r="Z5" s="100"/>
    </row>
    <row r="6" spans="1:26" s="29" customFormat="1" ht="10.5" customHeight="1" thickBot="1" x14ac:dyDescent="0.25">
      <c r="A6" s="129">
        <f t="shared" si="4"/>
        <v>37117</v>
      </c>
      <c r="B6" s="129"/>
      <c r="C6" s="129" t="s">
        <v>24</v>
      </c>
      <c r="D6" s="134">
        <v>7</v>
      </c>
      <c r="E6" s="134">
        <v>8</v>
      </c>
      <c r="F6" s="151">
        <f t="shared" si="0"/>
        <v>2</v>
      </c>
      <c r="G6" s="133" t="s">
        <v>25</v>
      </c>
      <c r="H6" s="133" t="s">
        <v>34</v>
      </c>
      <c r="I6" s="134">
        <v>25</v>
      </c>
      <c r="J6" s="134">
        <f t="shared" si="1"/>
        <v>50</v>
      </c>
      <c r="K6" s="228"/>
      <c r="L6" s="138">
        <v>25</v>
      </c>
      <c r="M6" s="137" t="s">
        <v>67</v>
      </c>
      <c r="N6" s="138">
        <v>25</v>
      </c>
      <c r="O6" s="139"/>
      <c r="P6" s="140"/>
      <c r="Q6" s="140"/>
      <c r="R6" s="141"/>
      <c r="S6" s="141"/>
      <c r="T6" s="134"/>
      <c r="U6" s="135" t="s">
        <v>157</v>
      </c>
      <c r="V6" s="144">
        <v>1</v>
      </c>
      <c r="W6" s="145">
        <f t="shared" si="2"/>
        <v>0</v>
      </c>
      <c r="X6" s="226">
        <f t="shared" si="3"/>
        <v>0</v>
      </c>
      <c r="Y6" s="227"/>
      <c r="Z6" s="100"/>
    </row>
    <row r="7" spans="1:26" s="29" customFormat="1" ht="10.5" customHeight="1" thickBot="1" x14ac:dyDescent="0.25">
      <c r="A7" s="129">
        <f t="shared" si="4"/>
        <v>37117</v>
      </c>
      <c r="B7" s="129"/>
      <c r="C7" s="129" t="s">
        <v>24</v>
      </c>
      <c r="D7" s="134">
        <v>9</v>
      </c>
      <c r="E7" s="134">
        <v>9</v>
      </c>
      <c r="F7" s="151">
        <f t="shared" si="0"/>
        <v>1</v>
      </c>
      <c r="G7" s="133" t="s">
        <v>25</v>
      </c>
      <c r="H7" s="133" t="s">
        <v>34</v>
      </c>
      <c r="I7" s="134">
        <v>25</v>
      </c>
      <c r="J7" s="134">
        <f t="shared" si="1"/>
        <v>25</v>
      </c>
      <c r="K7" s="228"/>
      <c r="L7" s="138">
        <v>35</v>
      </c>
      <c r="M7" s="137" t="s">
        <v>67</v>
      </c>
      <c r="N7" s="138">
        <v>35</v>
      </c>
      <c r="O7" s="139"/>
      <c r="P7" s="140"/>
      <c r="Q7" s="140"/>
      <c r="R7" s="141"/>
      <c r="S7" s="141"/>
      <c r="T7" s="134"/>
      <c r="U7" s="135" t="s">
        <v>157</v>
      </c>
      <c r="V7" s="144">
        <v>1</v>
      </c>
      <c r="W7" s="145">
        <f t="shared" si="2"/>
        <v>0</v>
      </c>
      <c r="X7" s="226">
        <f t="shared" si="3"/>
        <v>0</v>
      </c>
      <c r="Y7" s="227"/>
      <c r="Z7" s="100"/>
    </row>
    <row r="8" spans="1:26" s="29" customFormat="1" ht="10.5" customHeight="1" thickBot="1" x14ac:dyDescent="0.25">
      <c r="A8" s="129">
        <f t="shared" si="4"/>
        <v>37117</v>
      </c>
      <c r="B8" s="129"/>
      <c r="C8" s="129" t="s">
        <v>24</v>
      </c>
      <c r="D8" s="134">
        <v>10</v>
      </c>
      <c r="E8" s="134">
        <v>10</v>
      </c>
      <c r="F8" s="151">
        <f t="shared" si="0"/>
        <v>1</v>
      </c>
      <c r="G8" s="133" t="s">
        <v>25</v>
      </c>
      <c r="H8" s="133" t="s">
        <v>27</v>
      </c>
      <c r="I8" s="134">
        <v>25</v>
      </c>
      <c r="J8" s="134">
        <f t="shared" si="1"/>
        <v>25</v>
      </c>
      <c r="K8" s="228"/>
      <c r="L8" s="138">
        <v>42</v>
      </c>
      <c r="M8" s="137" t="s">
        <v>67</v>
      </c>
      <c r="N8" s="138">
        <v>42</v>
      </c>
      <c r="O8" s="139"/>
      <c r="P8" s="140"/>
      <c r="Q8" s="140"/>
      <c r="R8" s="141"/>
      <c r="S8" s="141"/>
      <c r="T8" s="134"/>
      <c r="U8" s="135" t="s">
        <v>158</v>
      </c>
      <c r="V8" s="144">
        <v>1</v>
      </c>
      <c r="W8" s="145">
        <f t="shared" si="2"/>
        <v>0</v>
      </c>
      <c r="X8" s="226">
        <f t="shared" si="3"/>
        <v>0</v>
      </c>
      <c r="Y8" s="227"/>
      <c r="Z8" s="100"/>
    </row>
    <row r="9" spans="1:26" s="29" customFormat="1" ht="10.5" customHeight="1" thickBot="1" x14ac:dyDescent="0.25">
      <c r="A9" s="129">
        <f t="shared" si="4"/>
        <v>37117</v>
      </c>
      <c r="B9" s="129"/>
      <c r="C9" s="129" t="s">
        <v>24</v>
      </c>
      <c r="D9" s="134">
        <v>11</v>
      </c>
      <c r="E9" s="134">
        <v>11</v>
      </c>
      <c r="F9" s="151">
        <f t="shared" si="0"/>
        <v>1</v>
      </c>
      <c r="G9" s="133" t="s">
        <v>25</v>
      </c>
      <c r="H9" s="133" t="s">
        <v>65</v>
      </c>
      <c r="I9" s="134">
        <v>25</v>
      </c>
      <c r="J9" s="134">
        <f t="shared" si="1"/>
        <v>25</v>
      </c>
      <c r="K9" s="228"/>
      <c r="L9" s="138">
        <v>40</v>
      </c>
      <c r="M9" s="137" t="s">
        <v>67</v>
      </c>
      <c r="N9" s="138">
        <v>40</v>
      </c>
      <c r="O9" s="139"/>
      <c r="P9" s="140"/>
      <c r="Q9" s="140"/>
      <c r="R9" s="141"/>
      <c r="S9" s="141"/>
      <c r="T9" s="134"/>
      <c r="U9" s="228" t="s">
        <v>159</v>
      </c>
      <c r="V9" s="144">
        <v>1</v>
      </c>
      <c r="W9" s="145">
        <f t="shared" si="2"/>
        <v>0</v>
      </c>
      <c r="X9" s="226">
        <f t="shared" si="3"/>
        <v>0</v>
      </c>
      <c r="Y9" s="227"/>
      <c r="Z9" s="100"/>
    </row>
    <row r="10" spans="1:26" s="29" customFormat="1" ht="10.5" customHeight="1" thickBot="1" x14ac:dyDescent="0.25">
      <c r="A10" s="129">
        <f t="shared" si="4"/>
        <v>37117</v>
      </c>
      <c r="B10" s="129"/>
      <c r="C10" s="129" t="s">
        <v>24</v>
      </c>
      <c r="D10" s="134">
        <v>12</v>
      </c>
      <c r="E10" s="134">
        <v>12</v>
      </c>
      <c r="F10" s="151">
        <f t="shared" si="0"/>
        <v>1</v>
      </c>
      <c r="G10" s="133" t="s">
        <v>25</v>
      </c>
      <c r="H10" s="133" t="s">
        <v>37</v>
      </c>
      <c r="I10" s="134">
        <v>25</v>
      </c>
      <c r="J10" s="134">
        <f t="shared" si="1"/>
        <v>25</v>
      </c>
      <c r="K10" s="228"/>
      <c r="L10" s="138">
        <v>40</v>
      </c>
      <c r="M10" s="137" t="s">
        <v>67</v>
      </c>
      <c r="N10" s="138">
        <v>40</v>
      </c>
      <c r="O10" s="139"/>
      <c r="P10" s="140"/>
      <c r="Q10" s="140"/>
      <c r="R10" s="141"/>
      <c r="S10" s="141"/>
      <c r="T10" s="134"/>
      <c r="U10" s="228" t="s">
        <v>160</v>
      </c>
      <c r="V10" s="144">
        <v>1</v>
      </c>
      <c r="W10" s="145">
        <f t="shared" si="2"/>
        <v>0</v>
      </c>
      <c r="X10" s="226">
        <f t="shared" si="3"/>
        <v>0</v>
      </c>
      <c r="Y10" s="227"/>
      <c r="Z10" s="100"/>
    </row>
    <row r="11" spans="1:26" s="29" customFormat="1" ht="10.5" customHeight="1" thickBot="1" x14ac:dyDescent="0.25">
      <c r="A11" s="129">
        <f t="shared" si="4"/>
        <v>37117</v>
      </c>
      <c r="B11" s="129"/>
      <c r="C11" s="129" t="s">
        <v>24</v>
      </c>
      <c r="D11" s="134">
        <v>13</v>
      </c>
      <c r="E11" s="134">
        <v>13</v>
      </c>
      <c r="F11" s="151">
        <f t="shared" si="0"/>
        <v>1</v>
      </c>
      <c r="G11" s="133" t="s">
        <v>25</v>
      </c>
      <c r="H11" s="133" t="s">
        <v>46</v>
      </c>
      <c r="I11" s="134">
        <v>25</v>
      </c>
      <c r="J11" s="134">
        <f t="shared" si="1"/>
        <v>25</v>
      </c>
      <c r="K11" s="228"/>
      <c r="L11" s="138">
        <v>42</v>
      </c>
      <c r="M11" s="137" t="s">
        <v>67</v>
      </c>
      <c r="N11" s="138">
        <v>42</v>
      </c>
      <c r="O11" s="139"/>
      <c r="P11" s="140"/>
      <c r="Q11" s="140"/>
      <c r="R11" s="141"/>
      <c r="S11" s="141"/>
      <c r="T11" s="134"/>
      <c r="U11" s="228" t="s">
        <v>161</v>
      </c>
      <c r="V11" s="144">
        <v>1</v>
      </c>
      <c r="W11" s="145">
        <f t="shared" si="2"/>
        <v>0</v>
      </c>
      <c r="X11" s="226">
        <f t="shared" si="3"/>
        <v>0</v>
      </c>
      <c r="Y11" s="227"/>
      <c r="Z11" s="100"/>
    </row>
    <row r="12" spans="1:26" s="29" customFormat="1" ht="10.5" customHeight="1" thickBot="1" x14ac:dyDescent="0.25">
      <c r="A12" s="129">
        <f t="shared" si="4"/>
        <v>37117</v>
      </c>
      <c r="B12" s="129"/>
      <c r="C12" s="129" t="s">
        <v>24</v>
      </c>
      <c r="D12" s="134">
        <v>14</v>
      </c>
      <c r="E12" s="134">
        <v>14</v>
      </c>
      <c r="F12" s="151">
        <f t="shared" si="0"/>
        <v>1</v>
      </c>
      <c r="G12" s="133" t="s">
        <v>25</v>
      </c>
      <c r="H12" s="133" t="s">
        <v>62</v>
      </c>
      <c r="I12" s="134">
        <v>25</v>
      </c>
      <c r="J12" s="134">
        <f t="shared" si="1"/>
        <v>25</v>
      </c>
      <c r="K12" s="228"/>
      <c r="L12" s="138">
        <v>42</v>
      </c>
      <c r="M12" s="137" t="s">
        <v>67</v>
      </c>
      <c r="N12" s="138">
        <v>42</v>
      </c>
      <c r="O12" s="139"/>
      <c r="P12" s="140"/>
      <c r="Q12" s="140"/>
      <c r="R12" s="141"/>
      <c r="S12" s="141"/>
      <c r="T12" s="134"/>
      <c r="U12" s="228" t="s">
        <v>162</v>
      </c>
      <c r="V12" s="144">
        <v>1</v>
      </c>
      <c r="W12" s="145">
        <f t="shared" si="2"/>
        <v>0</v>
      </c>
      <c r="X12" s="226">
        <f t="shared" si="3"/>
        <v>0</v>
      </c>
      <c r="Y12" s="227"/>
      <c r="Z12" s="100"/>
    </row>
    <row r="13" spans="1:26" s="29" customFormat="1" ht="10.5" customHeight="1" thickBot="1" x14ac:dyDescent="0.25">
      <c r="A13" s="129">
        <f t="shared" si="4"/>
        <v>37117</v>
      </c>
      <c r="B13" s="129"/>
      <c r="C13" s="129" t="s">
        <v>24</v>
      </c>
      <c r="D13" s="134">
        <v>15</v>
      </c>
      <c r="E13" s="134">
        <v>15</v>
      </c>
      <c r="F13" s="151">
        <f t="shared" si="0"/>
        <v>1</v>
      </c>
      <c r="G13" s="133" t="s">
        <v>25</v>
      </c>
      <c r="H13" s="133" t="s">
        <v>46</v>
      </c>
      <c r="I13" s="134">
        <v>25</v>
      </c>
      <c r="J13" s="134">
        <f t="shared" si="1"/>
        <v>25</v>
      </c>
      <c r="K13" s="228"/>
      <c r="L13" s="138">
        <v>41</v>
      </c>
      <c r="M13" s="137" t="s">
        <v>67</v>
      </c>
      <c r="N13" s="138">
        <v>41</v>
      </c>
      <c r="O13" s="139"/>
      <c r="P13" s="140"/>
      <c r="Q13" s="140"/>
      <c r="R13" s="141"/>
      <c r="S13" s="141"/>
      <c r="T13" s="134"/>
      <c r="U13" s="228" t="s">
        <v>161</v>
      </c>
      <c r="V13" s="144">
        <v>1</v>
      </c>
      <c r="W13" s="145">
        <f t="shared" si="2"/>
        <v>0</v>
      </c>
      <c r="X13" s="226">
        <f t="shared" si="3"/>
        <v>0</v>
      </c>
      <c r="Y13" s="227"/>
      <c r="Z13" s="100"/>
    </row>
    <row r="14" spans="1:26" s="29" customFormat="1" ht="10.5" customHeight="1" thickBot="1" x14ac:dyDescent="0.25">
      <c r="A14" s="129">
        <f t="shared" si="4"/>
        <v>37117</v>
      </c>
      <c r="B14" s="129"/>
      <c r="C14" s="129" t="s">
        <v>24</v>
      </c>
      <c r="D14" s="134">
        <v>16</v>
      </c>
      <c r="E14" s="134">
        <v>16</v>
      </c>
      <c r="F14" s="151">
        <f t="shared" si="0"/>
        <v>1</v>
      </c>
      <c r="G14" s="133" t="s">
        <v>163</v>
      </c>
      <c r="H14" s="133" t="s">
        <v>151</v>
      </c>
      <c r="I14" s="134">
        <v>25</v>
      </c>
      <c r="J14" s="134">
        <f t="shared" si="1"/>
        <v>25</v>
      </c>
      <c r="K14" s="228" t="s">
        <v>164</v>
      </c>
      <c r="L14" s="138">
        <v>46</v>
      </c>
      <c r="M14" s="137" t="s">
        <v>67</v>
      </c>
      <c r="N14" s="138">
        <v>46</v>
      </c>
      <c r="O14" s="139"/>
      <c r="P14" s="140"/>
      <c r="Q14" s="140"/>
      <c r="R14" s="141"/>
      <c r="S14" s="141"/>
      <c r="T14" s="134"/>
      <c r="U14" s="228" t="s">
        <v>165</v>
      </c>
      <c r="V14" s="144">
        <v>1</v>
      </c>
      <c r="W14" s="145">
        <f t="shared" si="2"/>
        <v>0</v>
      </c>
      <c r="X14" s="226">
        <f t="shared" si="3"/>
        <v>0</v>
      </c>
      <c r="Y14" s="227"/>
      <c r="Z14" s="100"/>
    </row>
    <row r="15" spans="1:26" s="29" customFormat="1" ht="10.5" customHeight="1" thickBot="1" x14ac:dyDescent="0.25">
      <c r="A15" s="129">
        <f t="shared" si="4"/>
        <v>37117</v>
      </c>
      <c r="B15" s="129"/>
      <c r="C15" s="129" t="s">
        <v>24</v>
      </c>
      <c r="D15" s="134">
        <v>17</v>
      </c>
      <c r="E15" s="134">
        <v>17</v>
      </c>
      <c r="F15" s="151">
        <f t="shared" si="0"/>
        <v>1</v>
      </c>
      <c r="G15" s="133" t="s">
        <v>83</v>
      </c>
      <c r="H15" s="133" t="s">
        <v>54</v>
      </c>
      <c r="I15" s="134">
        <v>22</v>
      </c>
      <c r="J15" s="134">
        <f t="shared" si="1"/>
        <v>22</v>
      </c>
      <c r="K15" s="135" t="s">
        <v>166</v>
      </c>
      <c r="L15" s="138">
        <v>44</v>
      </c>
      <c r="M15" s="137" t="s">
        <v>67</v>
      </c>
      <c r="N15" s="138">
        <v>44</v>
      </c>
      <c r="O15" s="139"/>
      <c r="P15" s="140"/>
      <c r="Q15" s="140"/>
      <c r="R15" s="141"/>
      <c r="S15" s="141"/>
      <c r="T15" s="134"/>
      <c r="U15" s="228" t="s">
        <v>167</v>
      </c>
      <c r="V15" s="144">
        <v>1</v>
      </c>
      <c r="W15" s="145">
        <f t="shared" si="2"/>
        <v>0</v>
      </c>
      <c r="X15" s="226">
        <f t="shared" si="3"/>
        <v>0</v>
      </c>
      <c r="Y15" s="227"/>
      <c r="Z15" s="100"/>
    </row>
    <row r="16" spans="1:26" s="29" customFormat="1" ht="10.5" customHeight="1" thickBot="1" x14ac:dyDescent="0.25">
      <c r="A16" s="129">
        <f t="shared" si="4"/>
        <v>37117</v>
      </c>
      <c r="B16" s="129"/>
      <c r="C16" s="129" t="s">
        <v>24</v>
      </c>
      <c r="D16" s="134">
        <v>17</v>
      </c>
      <c r="E16" s="134">
        <v>17</v>
      </c>
      <c r="F16" s="151">
        <f t="shared" si="0"/>
        <v>1</v>
      </c>
      <c r="G16" s="133" t="s">
        <v>163</v>
      </c>
      <c r="H16" s="133" t="s">
        <v>151</v>
      </c>
      <c r="I16" s="134">
        <v>3</v>
      </c>
      <c r="J16" s="134">
        <f t="shared" si="1"/>
        <v>3</v>
      </c>
      <c r="K16" s="228" t="s">
        <v>164</v>
      </c>
      <c r="L16" s="138">
        <v>46</v>
      </c>
      <c r="M16" s="137" t="s">
        <v>67</v>
      </c>
      <c r="N16" s="138">
        <v>46</v>
      </c>
      <c r="O16" s="139"/>
      <c r="P16" s="140"/>
      <c r="Q16" s="140"/>
      <c r="R16" s="141"/>
      <c r="S16" s="141"/>
      <c r="T16" s="134"/>
      <c r="U16" s="228" t="s">
        <v>165</v>
      </c>
      <c r="V16" s="144">
        <v>1</v>
      </c>
      <c r="W16" s="145">
        <f t="shared" si="2"/>
        <v>0</v>
      </c>
      <c r="X16" s="226">
        <f t="shared" si="3"/>
        <v>0</v>
      </c>
      <c r="Y16" s="227"/>
      <c r="Z16" s="100"/>
    </row>
    <row r="17" spans="1:26" s="29" customFormat="1" ht="10.5" customHeight="1" thickBot="1" x14ac:dyDescent="0.25">
      <c r="A17" s="129">
        <f t="shared" si="4"/>
        <v>37117</v>
      </c>
      <c r="B17" s="129"/>
      <c r="C17" s="129" t="s">
        <v>24</v>
      </c>
      <c r="D17" s="134">
        <v>18</v>
      </c>
      <c r="E17" s="134">
        <v>18</v>
      </c>
      <c r="F17" s="151">
        <f t="shared" si="0"/>
        <v>1</v>
      </c>
      <c r="G17" s="133" t="s">
        <v>163</v>
      </c>
      <c r="H17" s="133" t="s">
        <v>151</v>
      </c>
      <c r="I17" s="134">
        <v>25</v>
      </c>
      <c r="J17" s="134">
        <f t="shared" si="1"/>
        <v>25</v>
      </c>
      <c r="K17" s="228" t="s">
        <v>164</v>
      </c>
      <c r="L17" s="138">
        <v>46</v>
      </c>
      <c r="M17" s="137" t="s">
        <v>67</v>
      </c>
      <c r="N17" s="138">
        <v>46</v>
      </c>
      <c r="O17" s="139"/>
      <c r="P17" s="140"/>
      <c r="Q17" s="140"/>
      <c r="R17" s="141"/>
      <c r="S17" s="141"/>
      <c r="T17" s="134"/>
      <c r="U17" s="228" t="s">
        <v>165</v>
      </c>
      <c r="V17" s="144">
        <v>1</v>
      </c>
      <c r="W17" s="145">
        <f t="shared" si="2"/>
        <v>0</v>
      </c>
      <c r="X17" s="226">
        <f t="shared" si="3"/>
        <v>0</v>
      </c>
      <c r="Y17" s="227"/>
      <c r="Z17" s="100"/>
    </row>
    <row r="18" spans="1:26" s="29" customFormat="1" ht="10.5" customHeight="1" thickBot="1" x14ac:dyDescent="0.25">
      <c r="A18" s="129">
        <f t="shared" si="4"/>
        <v>37117</v>
      </c>
      <c r="B18" s="129"/>
      <c r="C18" s="129" t="s">
        <v>24</v>
      </c>
      <c r="D18" s="134">
        <v>19</v>
      </c>
      <c r="E18" s="134">
        <v>19</v>
      </c>
      <c r="F18" s="151">
        <f t="shared" si="0"/>
        <v>1</v>
      </c>
      <c r="G18" s="133" t="s">
        <v>163</v>
      </c>
      <c r="H18" s="133" t="s">
        <v>151</v>
      </c>
      <c r="I18" s="134">
        <v>11</v>
      </c>
      <c r="J18" s="134">
        <f t="shared" si="1"/>
        <v>11</v>
      </c>
      <c r="K18" s="228" t="s">
        <v>164</v>
      </c>
      <c r="L18" s="138">
        <v>46</v>
      </c>
      <c r="M18" s="137" t="s">
        <v>67</v>
      </c>
      <c r="N18" s="138">
        <v>46</v>
      </c>
      <c r="O18" s="139"/>
      <c r="P18" s="140"/>
      <c r="Q18" s="140"/>
      <c r="R18" s="141"/>
      <c r="S18" s="141"/>
      <c r="T18" s="134"/>
      <c r="U18" s="228" t="s">
        <v>165</v>
      </c>
      <c r="V18" s="144">
        <v>1</v>
      </c>
      <c r="W18" s="145">
        <f t="shared" si="2"/>
        <v>0</v>
      </c>
      <c r="X18" s="226">
        <f t="shared" si="3"/>
        <v>0</v>
      </c>
      <c r="Y18" s="227"/>
      <c r="Z18" s="100"/>
    </row>
    <row r="19" spans="1:26" s="29" customFormat="1" ht="10.5" customHeight="1" thickBot="1" x14ac:dyDescent="0.25">
      <c r="A19" s="129">
        <f t="shared" si="4"/>
        <v>37117</v>
      </c>
      <c r="B19" s="129"/>
      <c r="C19" s="129" t="s">
        <v>24</v>
      </c>
      <c r="D19" s="134">
        <v>19</v>
      </c>
      <c r="E19" s="134">
        <v>19</v>
      </c>
      <c r="F19" s="151">
        <f t="shared" si="0"/>
        <v>1</v>
      </c>
      <c r="G19" s="133" t="s">
        <v>25</v>
      </c>
      <c r="H19" s="133" t="s">
        <v>34</v>
      </c>
      <c r="I19" s="134">
        <v>14</v>
      </c>
      <c r="J19" s="134">
        <f t="shared" si="1"/>
        <v>14</v>
      </c>
      <c r="K19" s="135"/>
      <c r="L19" s="138">
        <v>37</v>
      </c>
      <c r="M19" s="137" t="s">
        <v>67</v>
      </c>
      <c r="N19" s="138">
        <v>37</v>
      </c>
      <c r="O19" s="139"/>
      <c r="P19" s="140"/>
      <c r="Q19" s="140"/>
      <c r="R19" s="141"/>
      <c r="S19" s="141"/>
      <c r="T19" s="134"/>
      <c r="U19" s="228" t="s">
        <v>157</v>
      </c>
      <c r="V19" s="144">
        <v>1</v>
      </c>
      <c r="W19" s="145">
        <f t="shared" si="2"/>
        <v>0</v>
      </c>
      <c r="X19" s="226">
        <f t="shared" si="3"/>
        <v>0</v>
      </c>
      <c r="Y19" s="227"/>
      <c r="Z19" s="100"/>
    </row>
    <row r="20" spans="1:26" s="29" customFormat="1" ht="10.5" customHeight="1" thickBot="1" x14ac:dyDescent="0.25">
      <c r="A20" s="129">
        <f t="shared" si="4"/>
        <v>37117</v>
      </c>
      <c r="B20" s="129"/>
      <c r="C20" s="129" t="s">
        <v>24</v>
      </c>
      <c r="D20" s="134">
        <v>20</v>
      </c>
      <c r="E20" s="134">
        <v>20</v>
      </c>
      <c r="F20" s="151">
        <f t="shared" si="0"/>
        <v>1</v>
      </c>
      <c r="G20" s="133" t="s">
        <v>163</v>
      </c>
      <c r="H20" s="133" t="s">
        <v>151</v>
      </c>
      <c r="I20" s="134">
        <v>25</v>
      </c>
      <c r="J20" s="134">
        <f t="shared" si="1"/>
        <v>25</v>
      </c>
      <c r="K20" s="228" t="s">
        <v>164</v>
      </c>
      <c r="L20" s="138">
        <v>46</v>
      </c>
      <c r="M20" s="137" t="s">
        <v>67</v>
      </c>
      <c r="N20" s="138">
        <v>46</v>
      </c>
      <c r="O20" s="139"/>
      <c r="P20" s="140"/>
      <c r="Q20" s="140"/>
      <c r="R20" s="141"/>
      <c r="S20" s="141"/>
      <c r="T20" s="134"/>
      <c r="U20" s="228" t="s">
        <v>165</v>
      </c>
      <c r="V20" s="144">
        <v>1</v>
      </c>
      <c r="W20" s="145">
        <f t="shared" si="2"/>
        <v>0</v>
      </c>
      <c r="X20" s="226">
        <f t="shared" si="3"/>
        <v>0</v>
      </c>
      <c r="Y20" s="227"/>
      <c r="Z20" s="100"/>
    </row>
    <row r="21" spans="1:26" s="29" customFormat="1" ht="10.5" customHeight="1" x14ac:dyDescent="0.2">
      <c r="A21" s="129">
        <f t="shared" si="4"/>
        <v>37117</v>
      </c>
      <c r="B21" s="129"/>
      <c r="C21" s="129" t="s">
        <v>24</v>
      </c>
      <c r="D21" s="134">
        <v>21</v>
      </c>
      <c r="E21" s="134">
        <v>22</v>
      </c>
      <c r="F21" s="151">
        <f t="shared" si="0"/>
        <v>2</v>
      </c>
      <c r="G21" s="133" t="s">
        <v>25</v>
      </c>
      <c r="H21" s="133" t="s">
        <v>34</v>
      </c>
      <c r="I21" s="134">
        <v>25</v>
      </c>
      <c r="J21" s="134">
        <f t="shared" si="1"/>
        <v>50</v>
      </c>
      <c r="K21" s="228" t="s">
        <v>164</v>
      </c>
      <c r="L21" s="138">
        <v>37</v>
      </c>
      <c r="M21" s="137" t="s">
        <v>67</v>
      </c>
      <c r="N21" s="138">
        <v>37</v>
      </c>
      <c r="O21" s="139"/>
      <c r="P21" s="140"/>
      <c r="Q21" s="140"/>
      <c r="R21" s="141"/>
      <c r="S21" s="141"/>
      <c r="T21" s="134"/>
      <c r="U21" s="228" t="s">
        <v>157</v>
      </c>
      <c r="V21" s="144">
        <v>1</v>
      </c>
      <c r="W21" s="145">
        <f t="shared" si="2"/>
        <v>0</v>
      </c>
      <c r="X21" s="226">
        <f t="shared" si="3"/>
        <v>0</v>
      </c>
      <c r="Y21" s="227"/>
      <c r="Z21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"/>
  <sheetViews>
    <sheetView workbookViewId="0">
      <selection sqref="A1:IV1"/>
    </sheetView>
  </sheetViews>
  <sheetFormatPr defaultRowHeight="12.75" x14ac:dyDescent="0.2"/>
  <cols>
    <col min="2" max="3" width="0" hidden="1" customWidth="1"/>
    <col min="8" max="8" width="10.85546875" bestFit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31" customFormat="1" ht="10.5" customHeight="1" x14ac:dyDescent="0.2">
      <c r="A3" s="30">
        <v>37118</v>
      </c>
      <c r="B3" s="30"/>
      <c r="C3" s="30" t="s">
        <v>168</v>
      </c>
      <c r="D3" s="31">
        <v>3</v>
      </c>
      <c r="E3" s="31">
        <v>3</v>
      </c>
      <c r="F3" s="32">
        <f t="shared" ref="F3:F32" si="0">(E3-D3)+1</f>
        <v>1</v>
      </c>
      <c r="G3" s="33" t="s">
        <v>25</v>
      </c>
      <c r="H3" s="33" t="s">
        <v>34</v>
      </c>
      <c r="I3" s="31">
        <v>3</v>
      </c>
      <c r="J3" s="31">
        <f t="shared" ref="J3:J32" si="1">I3*F3</f>
        <v>3</v>
      </c>
      <c r="K3" s="229"/>
      <c r="L3" s="35">
        <v>20</v>
      </c>
      <c r="M3" s="36" t="s">
        <v>67</v>
      </c>
      <c r="N3" s="35">
        <v>20</v>
      </c>
      <c r="O3" s="37"/>
      <c r="P3" s="38"/>
      <c r="Q3" s="38"/>
      <c r="R3" s="39"/>
      <c r="S3" s="39"/>
      <c r="T3" s="31"/>
      <c r="U3" s="34" t="s">
        <v>169</v>
      </c>
      <c r="V3" s="40">
        <v>1</v>
      </c>
      <c r="W3" s="41">
        <f t="shared" ref="W3:W32" si="2">N3-(N3*V3)</f>
        <v>0</v>
      </c>
      <c r="X3" s="226">
        <f t="shared" ref="X3:X32" si="3">(J3*N3)-(J3*L3)-(J3*O3)-(J3*P3)-(J3*Q3)-(J3*R3)-(J3*W3)</f>
        <v>0</v>
      </c>
      <c r="Y3" s="230"/>
      <c r="Z3" s="28"/>
    </row>
    <row r="4" spans="1:26" s="231" customFormat="1" ht="10.5" customHeight="1" x14ac:dyDescent="0.2">
      <c r="A4" s="30">
        <f t="shared" ref="A4:A32" si="4">$A$3</f>
        <v>37118</v>
      </c>
      <c r="B4" s="30"/>
      <c r="C4" s="30" t="s">
        <v>168</v>
      </c>
      <c r="D4" s="31">
        <v>3</v>
      </c>
      <c r="E4" s="31">
        <v>3</v>
      </c>
      <c r="F4" s="32">
        <f t="shared" si="0"/>
        <v>1</v>
      </c>
      <c r="G4" s="33" t="s">
        <v>83</v>
      </c>
      <c r="H4" s="33" t="s">
        <v>84</v>
      </c>
      <c r="I4" s="31">
        <v>8</v>
      </c>
      <c r="J4" s="31">
        <f t="shared" si="1"/>
        <v>8</v>
      </c>
      <c r="K4" s="229"/>
      <c r="L4" s="35">
        <v>20</v>
      </c>
      <c r="M4" s="36" t="s">
        <v>67</v>
      </c>
      <c r="N4" s="35">
        <v>20</v>
      </c>
      <c r="O4" s="37"/>
      <c r="P4" s="38"/>
      <c r="Q4" s="38"/>
      <c r="R4" s="39"/>
      <c r="S4" s="39"/>
      <c r="T4" s="31"/>
      <c r="U4" s="34" t="s">
        <v>170</v>
      </c>
      <c r="V4" s="40">
        <v>1</v>
      </c>
      <c r="W4" s="41">
        <f t="shared" si="2"/>
        <v>0</v>
      </c>
      <c r="X4" s="226">
        <f t="shared" si="3"/>
        <v>0</v>
      </c>
      <c r="Y4" s="230"/>
      <c r="Z4" s="28"/>
    </row>
    <row r="5" spans="1:26" s="231" customFormat="1" ht="10.5" customHeight="1" x14ac:dyDescent="0.2">
      <c r="A5" s="30">
        <f t="shared" si="4"/>
        <v>37118</v>
      </c>
      <c r="B5" s="30"/>
      <c r="C5" s="30" t="s">
        <v>168</v>
      </c>
      <c r="D5" s="31">
        <v>4</v>
      </c>
      <c r="E5" s="31">
        <v>4</v>
      </c>
      <c r="F5" s="32">
        <f t="shared" si="0"/>
        <v>1</v>
      </c>
      <c r="G5" s="33" t="s">
        <v>25</v>
      </c>
      <c r="H5" s="33" t="s">
        <v>34</v>
      </c>
      <c r="I5" s="31">
        <v>6</v>
      </c>
      <c r="J5" s="31">
        <f t="shared" si="1"/>
        <v>6</v>
      </c>
      <c r="K5" s="229"/>
      <c r="L5" s="35">
        <v>20</v>
      </c>
      <c r="M5" s="36" t="s">
        <v>67</v>
      </c>
      <c r="N5" s="35">
        <v>20</v>
      </c>
      <c r="O5" s="37"/>
      <c r="P5" s="38"/>
      <c r="Q5" s="38"/>
      <c r="R5" s="39"/>
      <c r="S5" s="39"/>
      <c r="T5" s="31"/>
      <c r="U5" s="34" t="s">
        <v>169</v>
      </c>
      <c r="V5" s="40">
        <v>1</v>
      </c>
      <c r="W5" s="41">
        <f t="shared" si="2"/>
        <v>0</v>
      </c>
      <c r="X5" s="226">
        <f t="shared" si="3"/>
        <v>0</v>
      </c>
      <c r="Y5" s="230"/>
      <c r="Z5" s="28"/>
    </row>
    <row r="6" spans="1:26" s="231" customFormat="1" ht="10.5" customHeight="1" x14ac:dyDescent="0.2">
      <c r="A6" s="30">
        <f t="shared" si="4"/>
        <v>37118</v>
      </c>
      <c r="B6" s="30"/>
      <c r="C6" s="30" t="s">
        <v>168</v>
      </c>
      <c r="D6" s="31">
        <v>4</v>
      </c>
      <c r="E6" s="31">
        <v>4</v>
      </c>
      <c r="F6" s="32">
        <f t="shared" si="0"/>
        <v>1</v>
      </c>
      <c r="G6" s="33" t="s">
        <v>83</v>
      </c>
      <c r="H6" s="33" t="s">
        <v>84</v>
      </c>
      <c r="I6" s="31">
        <v>5</v>
      </c>
      <c r="J6" s="31">
        <f t="shared" si="1"/>
        <v>5</v>
      </c>
      <c r="K6" s="229"/>
      <c r="L6" s="35">
        <v>20</v>
      </c>
      <c r="M6" s="36" t="s">
        <v>67</v>
      </c>
      <c r="N6" s="35">
        <v>20</v>
      </c>
      <c r="O6" s="37"/>
      <c r="P6" s="38"/>
      <c r="Q6" s="38"/>
      <c r="R6" s="39"/>
      <c r="S6" s="39"/>
      <c r="T6" s="31"/>
      <c r="U6" s="34" t="s">
        <v>170</v>
      </c>
      <c r="V6" s="40">
        <v>1</v>
      </c>
      <c r="W6" s="41">
        <f t="shared" si="2"/>
        <v>0</v>
      </c>
      <c r="X6" s="226">
        <f t="shared" si="3"/>
        <v>0</v>
      </c>
      <c r="Y6" s="230"/>
      <c r="Z6" s="28"/>
    </row>
    <row r="7" spans="1:26" s="231" customFormat="1" ht="10.5" customHeight="1" x14ac:dyDescent="0.2">
      <c r="A7" s="30">
        <f t="shared" si="4"/>
        <v>37118</v>
      </c>
      <c r="B7" s="30"/>
      <c r="C7" s="30" t="s">
        <v>168</v>
      </c>
      <c r="D7" s="31">
        <v>5</v>
      </c>
      <c r="E7" s="31">
        <v>5</v>
      </c>
      <c r="F7" s="32">
        <f t="shared" si="0"/>
        <v>1</v>
      </c>
      <c r="G7" s="33" t="s">
        <v>83</v>
      </c>
      <c r="H7" s="33" t="s">
        <v>84</v>
      </c>
      <c r="I7" s="31">
        <v>11</v>
      </c>
      <c r="J7" s="31">
        <f t="shared" si="1"/>
        <v>11</v>
      </c>
      <c r="K7" s="229"/>
      <c r="L7" s="35">
        <v>20</v>
      </c>
      <c r="M7" s="36" t="s">
        <v>67</v>
      </c>
      <c r="N7" s="35">
        <v>20</v>
      </c>
      <c r="O7" s="37"/>
      <c r="P7" s="38"/>
      <c r="Q7" s="38"/>
      <c r="R7" s="39"/>
      <c r="S7" s="39"/>
      <c r="T7" s="31"/>
      <c r="U7" s="34" t="s">
        <v>170</v>
      </c>
      <c r="V7" s="40">
        <v>1</v>
      </c>
      <c r="W7" s="41">
        <f t="shared" si="2"/>
        <v>0</v>
      </c>
      <c r="X7" s="226">
        <f t="shared" si="3"/>
        <v>0</v>
      </c>
      <c r="Y7" s="230"/>
      <c r="Z7" s="28"/>
    </row>
    <row r="8" spans="1:26" s="231" customFormat="1" ht="10.5" customHeight="1" x14ac:dyDescent="0.2">
      <c r="A8" s="30">
        <f t="shared" si="4"/>
        <v>37118</v>
      </c>
      <c r="B8" s="30"/>
      <c r="C8" s="30" t="s">
        <v>168</v>
      </c>
      <c r="D8" s="31">
        <v>6</v>
      </c>
      <c r="E8" s="31">
        <v>6</v>
      </c>
      <c r="F8" s="32">
        <f t="shared" si="0"/>
        <v>1</v>
      </c>
      <c r="G8" s="33" t="s">
        <v>83</v>
      </c>
      <c r="H8" s="33" t="s">
        <v>90</v>
      </c>
      <c r="I8" s="31">
        <v>11</v>
      </c>
      <c r="J8" s="31">
        <f t="shared" si="1"/>
        <v>11</v>
      </c>
      <c r="K8" s="229"/>
      <c r="L8" s="35">
        <v>20</v>
      </c>
      <c r="M8" s="36" t="s">
        <v>67</v>
      </c>
      <c r="N8" s="35">
        <v>20</v>
      </c>
      <c r="O8" s="37"/>
      <c r="P8" s="38"/>
      <c r="Q8" s="38"/>
      <c r="R8" s="39"/>
      <c r="S8" s="39"/>
      <c r="T8" s="31"/>
      <c r="U8" s="34" t="s">
        <v>171</v>
      </c>
      <c r="V8" s="40">
        <v>1</v>
      </c>
      <c r="W8" s="41">
        <f t="shared" si="2"/>
        <v>0</v>
      </c>
      <c r="X8" s="226">
        <f t="shared" si="3"/>
        <v>0</v>
      </c>
      <c r="Y8" s="230"/>
      <c r="Z8" s="28"/>
    </row>
    <row r="9" spans="1:26" s="231" customFormat="1" ht="10.5" customHeight="1" x14ac:dyDescent="0.2">
      <c r="A9" s="30">
        <f t="shared" si="4"/>
        <v>37118</v>
      </c>
      <c r="B9" s="30"/>
      <c r="C9" s="30" t="s">
        <v>168</v>
      </c>
      <c r="D9" s="31">
        <v>7</v>
      </c>
      <c r="E9" s="31">
        <v>8</v>
      </c>
      <c r="F9" s="32">
        <f t="shared" si="0"/>
        <v>2</v>
      </c>
      <c r="G9" s="33" t="s">
        <v>25</v>
      </c>
      <c r="H9" s="33" t="s">
        <v>34</v>
      </c>
      <c r="I9" s="31">
        <v>24</v>
      </c>
      <c r="J9" s="31">
        <f t="shared" si="1"/>
        <v>48</v>
      </c>
      <c r="K9" s="229"/>
      <c r="L9" s="35">
        <v>25</v>
      </c>
      <c r="M9" s="36" t="s">
        <v>67</v>
      </c>
      <c r="N9" s="35">
        <v>25</v>
      </c>
      <c r="O9" s="37"/>
      <c r="P9" s="38"/>
      <c r="Q9" s="38"/>
      <c r="R9" s="39"/>
      <c r="S9" s="39"/>
      <c r="T9" s="31"/>
      <c r="U9" s="34" t="s">
        <v>169</v>
      </c>
      <c r="V9" s="40">
        <v>1</v>
      </c>
      <c r="W9" s="41">
        <f t="shared" si="2"/>
        <v>0</v>
      </c>
      <c r="X9" s="226">
        <f t="shared" si="3"/>
        <v>0</v>
      </c>
      <c r="Y9" s="230"/>
      <c r="Z9" s="28"/>
    </row>
    <row r="10" spans="1:26" s="231" customFormat="1" ht="10.5" customHeight="1" x14ac:dyDescent="0.2">
      <c r="A10" s="30">
        <f t="shared" si="4"/>
        <v>37118</v>
      </c>
      <c r="B10" s="30"/>
      <c r="C10" s="30" t="s">
        <v>168</v>
      </c>
      <c r="D10" s="31">
        <v>9</v>
      </c>
      <c r="E10" s="31">
        <v>9</v>
      </c>
      <c r="F10" s="32">
        <f t="shared" si="0"/>
        <v>1</v>
      </c>
      <c r="G10" s="33" t="s">
        <v>25</v>
      </c>
      <c r="H10" s="33" t="s">
        <v>34</v>
      </c>
      <c r="I10" s="31">
        <v>24</v>
      </c>
      <c r="J10" s="31">
        <f t="shared" si="1"/>
        <v>24</v>
      </c>
      <c r="K10" s="229"/>
      <c r="L10" s="35"/>
      <c r="M10" s="36" t="s">
        <v>67</v>
      </c>
      <c r="N10" s="35"/>
      <c r="O10" s="37"/>
      <c r="P10" s="38"/>
      <c r="Q10" s="38"/>
      <c r="R10" s="39"/>
      <c r="S10" s="39"/>
      <c r="T10" s="31"/>
      <c r="U10" s="34" t="s">
        <v>169</v>
      </c>
      <c r="V10" s="40">
        <v>1</v>
      </c>
      <c r="W10" s="41">
        <f t="shared" si="2"/>
        <v>0</v>
      </c>
      <c r="X10" s="226">
        <f t="shared" si="3"/>
        <v>0</v>
      </c>
      <c r="Y10" s="230"/>
      <c r="Z10" s="28"/>
    </row>
    <row r="11" spans="1:26" s="29" customFormat="1" ht="10.5" customHeight="1" x14ac:dyDescent="0.2">
      <c r="A11" s="14">
        <f t="shared" si="4"/>
        <v>37118</v>
      </c>
      <c r="B11" s="14"/>
      <c r="C11" s="14" t="s">
        <v>168</v>
      </c>
      <c r="D11" s="15">
        <v>10</v>
      </c>
      <c r="E11" s="15">
        <v>10</v>
      </c>
      <c r="F11" s="16">
        <f t="shared" si="0"/>
        <v>1</v>
      </c>
      <c r="G11" s="17" t="s">
        <v>25</v>
      </c>
      <c r="H11" s="17" t="s">
        <v>172</v>
      </c>
      <c r="I11" s="15">
        <v>15</v>
      </c>
      <c r="J11" s="15">
        <f t="shared" si="1"/>
        <v>15</v>
      </c>
      <c r="K11" s="232"/>
      <c r="L11" s="19">
        <v>35</v>
      </c>
      <c r="M11" s="20" t="s">
        <v>67</v>
      </c>
      <c r="N11" s="19">
        <v>35</v>
      </c>
      <c r="O11" s="21"/>
      <c r="P11" s="22"/>
      <c r="Q11" s="22"/>
      <c r="R11" s="23"/>
      <c r="S11" s="23"/>
      <c r="T11" s="15"/>
      <c r="U11" s="18" t="s">
        <v>173</v>
      </c>
      <c r="V11" s="24">
        <v>1</v>
      </c>
      <c r="W11" s="25">
        <f t="shared" si="2"/>
        <v>0</v>
      </c>
      <c r="X11" s="226">
        <f t="shared" si="3"/>
        <v>0</v>
      </c>
      <c r="Y11" s="27"/>
      <c r="Z11" s="28"/>
    </row>
    <row r="12" spans="1:26" s="29" customFormat="1" ht="10.5" customHeight="1" x14ac:dyDescent="0.2">
      <c r="A12" s="14">
        <f t="shared" si="4"/>
        <v>37118</v>
      </c>
      <c r="B12" s="14"/>
      <c r="C12" s="14" t="s">
        <v>168</v>
      </c>
      <c r="D12" s="15">
        <v>10</v>
      </c>
      <c r="E12" s="15">
        <v>10</v>
      </c>
      <c r="F12" s="16">
        <f t="shared" si="0"/>
        <v>1</v>
      </c>
      <c r="G12" s="17" t="s">
        <v>25</v>
      </c>
      <c r="H12" s="17" t="s">
        <v>151</v>
      </c>
      <c r="I12" s="15">
        <v>9</v>
      </c>
      <c r="J12" s="15">
        <f t="shared" si="1"/>
        <v>9</v>
      </c>
      <c r="K12" s="232"/>
      <c r="L12" s="19">
        <v>39</v>
      </c>
      <c r="M12" s="20" t="s">
        <v>67</v>
      </c>
      <c r="N12" s="19">
        <v>39</v>
      </c>
      <c r="O12" s="21"/>
      <c r="P12" s="22"/>
      <c r="Q12" s="22"/>
      <c r="R12" s="23"/>
      <c r="S12" s="23"/>
      <c r="T12" s="15"/>
      <c r="U12" s="18" t="s">
        <v>174</v>
      </c>
      <c r="V12" s="24">
        <v>1</v>
      </c>
      <c r="W12" s="25">
        <f t="shared" si="2"/>
        <v>0</v>
      </c>
      <c r="X12" s="226">
        <f t="shared" si="3"/>
        <v>0</v>
      </c>
      <c r="Y12" s="27"/>
      <c r="Z12" s="28"/>
    </row>
    <row r="13" spans="1:26" s="29" customFormat="1" ht="10.5" customHeight="1" x14ac:dyDescent="0.2">
      <c r="A13" s="14">
        <f t="shared" si="4"/>
        <v>37118</v>
      </c>
      <c r="B13" s="14"/>
      <c r="C13" s="14" t="s">
        <v>168</v>
      </c>
      <c r="D13" s="15">
        <v>11</v>
      </c>
      <c r="E13" s="15">
        <v>11</v>
      </c>
      <c r="F13" s="16">
        <f t="shared" si="0"/>
        <v>1</v>
      </c>
      <c r="G13" s="17" t="s">
        <v>25</v>
      </c>
      <c r="H13" s="17" t="s">
        <v>151</v>
      </c>
      <c r="I13" s="15">
        <v>9</v>
      </c>
      <c r="J13" s="15">
        <f t="shared" si="1"/>
        <v>9</v>
      </c>
      <c r="K13" s="232"/>
      <c r="L13" s="19">
        <v>39</v>
      </c>
      <c r="M13" s="20" t="s">
        <v>67</v>
      </c>
      <c r="N13" s="19">
        <v>39</v>
      </c>
      <c r="O13" s="21"/>
      <c r="P13" s="22"/>
      <c r="Q13" s="22"/>
      <c r="R13" s="23"/>
      <c r="S13" s="23"/>
      <c r="T13" s="15"/>
      <c r="U13" s="18" t="s">
        <v>174</v>
      </c>
      <c r="V13" s="24">
        <v>1</v>
      </c>
      <c r="W13" s="25">
        <f t="shared" si="2"/>
        <v>0</v>
      </c>
      <c r="X13" s="226">
        <f t="shared" si="3"/>
        <v>0</v>
      </c>
      <c r="Y13" s="27"/>
      <c r="Z13" s="28"/>
    </row>
    <row r="14" spans="1:26" s="29" customFormat="1" ht="10.5" customHeight="1" x14ac:dyDescent="0.2">
      <c r="A14" s="14">
        <f t="shared" si="4"/>
        <v>37118</v>
      </c>
      <c r="B14" s="14"/>
      <c r="C14" s="14" t="s">
        <v>168</v>
      </c>
      <c r="D14" s="15">
        <v>11</v>
      </c>
      <c r="E14" s="15">
        <v>11</v>
      </c>
      <c r="F14" s="16">
        <f t="shared" si="0"/>
        <v>1</v>
      </c>
      <c r="G14" s="17" t="s">
        <v>48</v>
      </c>
      <c r="H14" s="17" t="s">
        <v>172</v>
      </c>
      <c r="I14" s="15">
        <v>15</v>
      </c>
      <c r="J14" s="15">
        <f t="shared" si="1"/>
        <v>15</v>
      </c>
      <c r="K14" s="232"/>
      <c r="L14" s="19">
        <v>39</v>
      </c>
      <c r="M14" s="20" t="s">
        <v>67</v>
      </c>
      <c r="N14" s="19">
        <v>39</v>
      </c>
      <c r="O14" s="21"/>
      <c r="P14" s="22"/>
      <c r="Q14" s="22"/>
      <c r="R14" s="23"/>
      <c r="S14" s="23"/>
      <c r="T14" s="15"/>
      <c r="U14" s="18" t="s">
        <v>175</v>
      </c>
      <c r="V14" s="24">
        <v>1</v>
      </c>
      <c r="W14" s="25">
        <f t="shared" si="2"/>
        <v>0</v>
      </c>
      <c r="X14" s="226">
        <f t="shared" si="3"/>
        <v>0</v>
      </c>
      <c r="Y14" s="27"/>
      <c r="Z14" s="28"/>
    </row>
    <row r="15" spans="1:26" s="29" customFormat="1" ht="10.5" customHeight="1" x14ac:dyDescent="0.2">
      <c r="A15" s="14">
        <f t="shared" si="4"/>
        <v>37118</v>
      </c>
      <c r="B15" s="14"/>
      <c r="C15" s="14" t="s">
        <v>168</v>
      </c>
      <c r="D15" s="15">
        <v>12</v>
      </c>
      <c r="E15" s="15">
        <v>12</v>
      </c>
      <c r="F15" s="16">
        <f t="shared" si="0"/>
        <v>1</v>
      </c>
      <c r="G15" s="17" t="s">
        <v>176</v>
      </c>
      <c r="H15" s="17" t="s">
        <v>151</v>
      </c>
      <c r="I15" s="15">
        <v>24</v>
      </c>
      <c r="J15" s="15">
        <f t="shared" si="1"/>
        <v>24</v>
      </c>
      <c r="K15" s="232"/>
      <c r="L15" s="19">
        <v>49</v>
      </c>
      <c r="M15" s="20" t="s">
        <v>67</v>
      </c>
      <c r="N15" s="19">
        <v>49</v>
      </c>
      <c r="O15" s="21">
        <v>0.94</v>
      </c>
      <c r="P15" s="22"/>
      <c r="Q15" s="22"/>
      <c r="R15" s="23"/>
      <c r="S15" s="23"/>
      <c r="T15" s="15"/>
      <c r="U15" s="18" t="s">
        <v>177</v>
      </c>
      <c r="V15" s="24">
        <v>1</v>
      </c>
      <c r="W15" s="25">
        <f t="shared" si="2"/>
        <v>0</v>
      </c>
      <c r="X15" s="226">
        <f t="shared" si="3"/>
        <v>-22.56</v>
      </c>
      <c r="Y15" s="27"/>
      <c r="Z15" s="28"/>
    </row>
    <row r="16" spans="1:26" s="29" customFormat="1" ht="10.5" customHeight="1" x14ac:dyDescent="0.2">
      <c r="A16" s="14">
        <f t="shared" si="4"/>
        <v>37118</v>
      </c>
      <c r="B16" s="14"/>
      <c r="C16" s="14" t="s">
        <v>168</v>
      </c>
      <c r="D16" s="15">
        <v>13</v>
      </c>
      <c r="E16" s="15">
        <v>13</v>
      </c>
      <c r="F16" s="16">
        <f t="shared" si="0"/>
        <v>1</v>
      </c>
      <c r="G16" s="17" t="s">
        <v>176</v>
      </c>
      <c r="H16" s="17" t="s">
        <v>151</v>
      </c>
      <c r="I16" s="15">
        <v>12</v>
      </c>
      <c r="J16" s="15">
        <f t="shared" si="1"/>
        <v>12</v>
      </c>
      <c r="K16" s="232"/>
      <c r="L16" s="19">
        <v>49</v>
      </c>
      <c r="M16" s="20" t="s">
        <v>67</v>
      </c>
      <c r="N16" s="19">
        <v>49</v>
      </c>
      <c r="O16" s="21">
        <v>0.94</v>
      </c>
      <c r="P16" s="22"/>
      <c r="Q16" s="22"/>
      <c r="R16" s="23"/>
      <c r="S16" s="23"/>
      <c r="T16" s="15"/>
      <c r="U16" s="18" t="s">
        <v>177</v>
      </c>
      <c r="V16" s="24">
        <v>1</v>
      </c>
      <c r="W16" s="25">
        <f t="shared" si="2"/>
        <v>0</v>
      </c>
      <c r="X16" s="226">
        <f t="shared" si="3"/>
        <v>-11.28</v>
      </c>
      <c r="Y16" s="27"/>
      <c r="Z16" s="28"/>
    </row>
    <row r="17" spans="1:26" s="29" customFormat="1" ht="10.5" customHeight="1" x14ac:dyDescent="0.2">
      <c r="A17" s="14">
        <f t="shared" si="4"/>
        <v>37118</v>
      </c>
      <c r="B17" s="14"/>
      <c r="C17" s="14" t="s">
        <v>168</v>
      </c>
      <c r="D17" s="15">
        <v>13</v>
      </c>
      <c r="E17" s="15">
        <v>13</v>
      </c>
      <c r="F17" s="16">
        <f t="shared" si="0"/>
        <v>1</v>
      </c>
      <c r="G17" s="17" t="s">
        <v>25</v>
      </c>
      <c r="H17" s="17" t="s">
        <v>27</v>
      </c>
      <c r="I17" s="15">
        <v>12</v>
      </c>
      <c r="J17" s="15">
        <f t="shared" si="1"/>
        <v>12</v>
      </c>
      <c r="K17" s="232"/>
      <c r="L17" s="19">
        <v>44</v>
      </c>
      <c r="M17" s="20" t="s">
        <v>67</v>
      </c>
      <c r="N17" s="19">
        <v>44</v>
      </c>
      <c r="O17" s="21"/>
      <c r="P17" s="22"/>
      <c r="Q17" s="22"/>
      <c r="R17" s="23"/>
      <c r="S17" s="23"/>
      <c r="T17" s="15"/>
      <c r="U17" s="18" t="s">
        <v>178</v>
      </c>
      <c r="V17" s="24">
        <v>1</v>
      </c>
      <c r="W17" s="25">
        <f t="shared" si="2"/>
        <v>0</v>
      </c>
      <c r="X17" s="226">
        <f t="shared" si="3"/>
        <v>0</v>
      </c>
      <c r="Y17" s="27"/>
      <c r="Z17" s="28"/>
    </row>
    <row r="18" spans="1:26" s="29" customFormat="1" ht="10.5" customHeight="1" x14ac:dyDescent="0.2">
      <c r="A18" s="14">
        <f t="shared" si="4"/>
        <v>37118</v>
      </c>
      <c r="B18" s="14"/>
      <c r="C18" s="14" t="s">
        <v>168</v>
      </c>
      <c r="D18" s="15">
        <v>14</v>
      </c>
      <c r="E18" s="15">
        <v>14</v>
      </c>
      <c r="F18" s="16">
        <f t="shared" si="0"/>
        <v>1</v>
      </c>
      <c r="G18" s="17" t="s">
        <v>176</v>
      </c>
      <c r="H18" s="17" t="s">
        <v>151</v>
      </c>
      <c r="I18" s="15">
        <v>10</v>
      </c>
      <c r="J18" s="15">
        <f t="shared" si="1"/>
        <v>10</v>
      </c>
      <c r="K18" s="232"/>
      <c r="L18" s="19">
        <v>49</v>
      </c>
      <c r="M18" s="20" t="s">
        <v>67</v>
      </c>
      <c r="N18" s="19">
        <v>49</v>
      </c>
      <c r="O18" s="21">
        <v>0.94</v>
      </c>
      <c r="P18" s="22"/>
      <c r="Q18" s="22"/>
      <c r="R18" s="23"/>
      <c r="S18" s="23"/>
      <c r="T18" s="15"/>
      <c r="U18" s="18" t="s">
        <v>177</v>
      </c>
      <c r="V18" s="24">
        <v>1</v>
      </c>
      <c r="W18" s="25">
        <f t="shared" si="2"/>
        <v>0</v>
      </c>
      <c r="X18" s="226">
        <f t="shared" si="3"/>
        <v>-9.3999999999999986</v>
      </c>
      <c r="Y18" s="27"/>
      <c r="Z18" s="28"/>
    </row>
    <row r="19" spans="1:26" s="29" customFormat="1" ht="10.5" customHeight="1" x14ac:dyDescent="0.2">
      <c r="A19" s="14">
        <f t="shared" si="4"/>
        <v>37118</v>
      </c>
      <c r="B19" s="14"/>
      <c r="C19" s="14" t="s">
        <v>168</v>
      </c>
      <c r="D19" s="15">
        <v>14</v>
      </c>
      <c r="E19" s="15">
        <v>14</v>
      </c>
      <c r="F19" s="16">
        <f t="shared" si="0"/>
        <v>1</v>
      </c>
      <c r="G19" s="17" t="s">
        <v>25</v>
      </c>
      <c r="H19" s="17" t="s">
        <v>27</v>
      </c>
      <c r="I19" s="15">
        <v>14</v>
      </c>
      <c r="J19" s="15">
        <f t="shared" si="1"/>
        <v>14</v>
      </c>
      <c r="K19" s="232"/>
      <c r="L19" s="19">
        <v>44</v>
      </c>
      <c r="M19" s="20" t="s">
        <v>67</v>
      </c>
      <c r="N19" s="19">
        <v>44</v>
      </c>
      <c r="O19" s="21"/>
      <c r="P19" s="22"/>
      <c r="Q19" s="22"/>
      <c r="R19" s="23"/>
      <c r="S19" s="23"/>
      <c r="T19" s="15"/>
      <c r="U19" s="18" t="s">
        <v>178</v>
      </c>
      <c r="V19" s="24">
        <v>1</v>
      </c>
      <c r="W19" s="25">
        <f t="shared" si="2"/>
        <v>0</v>
      </c>
      <c r="X19" s="226">
        <f t="shared" si="3"/>
        <v>0</v>
      </c>
      <c r="Y19" s="27"/>
      <c r="Z19" s="28"/>
    </row>
    <row r="20" spans="1:26" s="29" customFormat="1" ht="10.5" customHeight="1" x14ac:dyDescent="0.2">
      <c r="A20" s="14">
        <f t="shared" si="4"/>
        <v>37118</v>
      </c>
      <c r="B20" s="14"/>
      <c r="C20" s="14" t="s">
        <v>168</v>
      </c>
      <c r="D20" s="15">
        <v>15</v>
      </c>
      <c r="E20" s="15">
        <v>15</v>
      </c>
      <c r="F20" s="16">
        <f t="shared" si="0"/>
        <v>1</v>
      </c>
      <c r="G20" s="17" t="s">
        <v>176</v>
      </c>
      <c r="H20" s="17" t="s">
        <v>151</v>
      </c>
      <c r="I20" s="15">
        <v>18</v>
      </c>
      <c r="J20" s="15">
        <f t="shared" si="1"/>
        <v>18</v>
      </c>
      <c r="K20" s="232"/>
      <c r="L20" s="19">
        <v>49</v>
      </c>
      <c r="M20" s="20" t="s">
        <v>67</v>
      </c>
      <c r="N20" s="19">
        <v>49</v>
      </c>
      <c r="O20" s="21">
        <v>0.94</v>
      </c>
      <c r="P20" s="22"/>
      <c r="Q20" s="22"/>
      <c r="R20" s="23"/>
      <c r="S20" s="23"/>
      <c r="T20" s="15"/>
      <c r="U20" s="18" t="s">
        <v>177</v>
      </c>
      <c r="V20" s="24">
        <v>1</v>
      </c>
      <c r="W20" s="25">
        <f t="shared" si="2"/>
        <v>0</v>
      </c>
      <c r="X20" s="226">
        <f t="shared" si="3"/>
        <v>-16.919999999999998</v>
      </c>
      <c r="Y20" s="27"/>
      <c r="Z20" s="28"/>
    </row>
    <row r="21" spans="1:26" s="29" customFormat="1" ht="10.5" customHeight="1" x14ac:dyDescent="0.2">
      <c r="A21" s="14">
        <f t="shared" si="4"/>
        <v>37118</v>
      </c>
      <c r="B21" s="14"/>
      <c r="C21" s="14" t="s">
        <v>168</v>
      </c>
      <c r="D21" s="15">
        <v>15</v>
      </c>
      <c r="E21" s="15">
        <v>15</v>
      </c>
      <c r="F21" s="16">
        <f t="shared" si="0"/>
        <v>1</v>
      </c>
      <c r="G21" s="17" t="s">
        <v>25</v>
      </c>
      <c r="H21" s="17" t="s">
        <v>27</v>
      </c>
      <c r="I21" s="15">
        <v>6</v>
      </c>
      <c r="J21" s="15">
        <f t="shared" si="1"/>
        <v>6</v>
      </c>
      <c r="K21" s="232"/>
      <c r="L21" s="19">
        <v>44</v>
      </c>
      <c r="M21" s="20" t="s">
        <v>67</v>
      </c>
      <c r="N21" s="19">
        <v>44</v>
      </c>
      <c r="O21" s="21"/>
      <c r="P21" s="22"/>
      <c r="Q21" s="22"/>
      <c r="R21" s="23"/>
      <c r="S21" s="23"/>
      <c r="T21" s="15"/>
      <c r="U21" s="18" t="s">
        <v>178</v>
      </c>
      <c r="V21" s="24">
        <v>1</v>
      </c>
      <c r="W21" s="25">
        <f t="shared" si="2"/>
        <v>0</v>
      </c>
      <c r="X21" s="226">
        <f t="shared" si="3"/>
        <v>0</v>
      </c>
      <c r="Y21" s="27"/>
      <c r="Z21" s="28"/>
    </row>
    <row r="22" spans="1:26" s="29" customFormat="1" ht="10.5" customHeight="1" x14ac:dyDescent="0.2">
      <c r="A22" s="14">
        <f t="shared" si="4"/>
        <v>37118</v>
      </c>
      <c r="B22" s="14"/>
      <c r="C22" s="14" t="s">
        <v>168</v>
      </c>
      <c r="D22" s="15">
        <v>16</v>
      </c>
      <c r="E22" s="15">
        <v>16</v>
      </c>
      <c r="F22" s="16">
        <f t="shared" si="0"/>
        <v>1</v>
      </c>
      <c r="G22" s="17" t="s">
        <v>25</v>
      </c>
      <c r="H22" s="17" t="s">
        <v>46</v>
      </c>
      <c r="I22" s="15">
        <v>13</v>
      </c>
      <c r="J22" s="15">
        <f t="shared" si="1"/>
        <v>13</v>
      </c>
      <c r="K22" s="232"/>
      <c r="L22" s="19">
        <v>48</v>
      </c>
      <c r="M22" s="20" t="s">
        <v>67</v>
      </c>
      <c r="N22" s="19">
        <v>48</v>
      </c>
      <c r="O22" s="21"/>
      <c r="P22" s="22"/>
      <c r="Q22" s="22"/>
      <c r="R22" s="23"/>
      <c r="S22" s="23"/>
      <c r="T22" s="15"/>
      <c r="U22" s="18" t="s">
        <v>179</v>
      </c>
      <c r="V22" s="24">
        <v>1</v>
      </c>
      <c r="W22" s="25">
        <f t="shared" si="2"/>
        <v>0</v>
      </c>
      <c r="X22" s="226">
        <f t="shared" si="3"/>
        <v>0</v>
      </c>
      <c r="Y22" s="27"/>
      <c r="Z22" s="28"/>
    </row>
    <row r="23" spans="1:26" s="29" customFormat="1" ht="10.5" customHeight="1" x14ac:dyDescent="0.2">
      <c r="A23" s="14">
        <f t="shared" si="4"/>
        <v>37118</v>
      </c>
      <c r="B23" s="14"/>
      <c r="C23" s="14" t="s">
        <v>168</v>
      </c>
      <c r="D23" s="15">
        <v>16</v>
      </c>
      <c r="E23" s="15">
        <v>16</v>
      </c>
      <c r="F23" s="16">
        <f t="shared" si="0"/>
        <v>1</v>
      </c>
      <c r="G23" s="17" t="s">
        <v>25</v>
      </c>
      <c r="H23" s="17" t="s">
        <v>27</v>
      </c>
      <c r="I23" s="15">
        <v>11</v>
      </c>
      <c r="J23" s="15">
        <f t="shared" si="1"/>
        <v>11</v>
      </c>
      <c r="K23" s="232"/>
      <c r="L23" s="19">
        <v>44</v>
      </c>
      <c r="M23" s="20" t="s">
        <v>67</v>
      </c>
      <c r="N23" s="19">
        <v>44</v>
      </c>
      <c r="O23" s="21"/>
      <c r="P23" s="22"/>
      <c r="Q23" s="22"/>
      <c r="R23" s="23"/>
      <c r="S23" s="23"/>
      <c r="T23" s="15"/>
      <c r="U23" s="18" t="s">
        <v>178</v>
      </c>
      <c r="V23" s="24">
        <v>1</v>
      </c>
      <c r="W23" s="25">
        <f t="shared" si="2"/>
        <v>0</v>
      </c>
      <c r="X23" s="226">
        <f t="shared" si="3"/>
        <v>0</v>
      </c>
      <c r="Y23" s="27"/>
      <c r="Z23" s="28"/>
    </row>
    <row r="24" spans="1:26" s="29" customFormat="1" ht="10.5" customHeight="1" x14ac:dyDescent="0.2">
      <c r="A24" s="14">
        <f t="shared" si="4"/>
        <v>37118</v>
      </c>
      <c r="B24" s="14"/>
      <c r="C24" s="14" t="s">
        <v>168</v>
      </c>
      <c r="D24" s="15">
        <v>17</v>
      </c>
      <c r="E24" s="15">
        <v>17</v>
      </c>
      <c r="F24" s="16">
        <f t="shared" si="0"/>
        <v>1</v>
      </c>
      <c r="G24" s="17" t="s">
        <v>25</v>
      </c>
      <c r="H24" s="17" t="s">
        <v>37</v>
      </c>
      <c r="I24" s="15">
        <v>24</v>
      </c>
      <c r="J24" s="15">
        <f t="shared" si="1"/>
        <v>24</v>
      </c>
      <c r="K24" s="232"/>
      <c r="L24" s="19">
        <v>48</v>
      </c>
      <c r="M24" s="20" t="s">
        <v>67</v>
      </c>
      <c r="N24" s="19">
        <v>48</v>
      </c>
      <c r="O24" s="21"/>
      <c r="P24" s="22"/>
      <c r="Q24" s="22"/>
      <c r="R24" s="23"/>
      <c r="S24" s="23"/>
      <c r="T24" s="15"/>
      <c r="U24" s="18" t="s">
        <v>180</v>
      </c>
      <c r="V24" s="24">
        <v>1</v>
      </c>
      <c r="W24" s="25">
        <f t="shared" si="2"/>
        <v>0</v>
      </c>
      <c r="X24" s="226">
        <f t="shared" si="3"/>
        <v>0</v>
      </c>
      <c r="Y24" s="27"/>
      <c r="Z24" s="28"/>
    </row>
    <row r="25" spans="1:26" s="29" customFormat="1" ht="10.5" customHeight="1" x14ac:dyDescent="0.2">
      <c r="A25" s="14">
        <f t="shared" si="4"/>
        <v>37118</v>
      </c>
      <c r="B25" s="14"/>
      <c r="C25" s="14" t="s">
        <v>168</v>
      </c>
      <c r="D25" s="15">
        <v>18</v>
      </c>
      <c r="E25" s="15">
        <v>18</v>
      </c>
      <c r="F25" s="16">
        <f t="shared" si="0"/>
        <v>1</v>
      </c>
      <c r="G25" s="17" t="s">
        <v>25</v>
      </c>
      <c r="H25" s="17" t="s">
        <v>57</v>
      </c>
      <c r="I25" s="15">
        <v>12</v>
      </c>
      <c r="J25" s="15">
        <f t="shared" si="1"/>
        <v>12</v>
      </c>
      <c r="K25" s="232"/>
      <c r="L25" s="19">
        <v>50</v>
      </c>
      <c r="M25" s="20" t="s">
        <v>67</v>
      </c>
      <c r="N25" s="19">
        <v>50</v>
      </c>
      <c r="O25" s="21"/>
      <c r="P25" s="22"/>
      <c r="Q25" s="22"/>
      <c r="R25" s="23"/>
      <c r="S25" s="23"/>
      <c r="T25" s="15"/>
      <c r="U25" s="18" t="s">
        <v>181</v>
      </c>
      <c r="V25" s="24">
        <v>1</v>
      </c>
      <c r="W25" s="25">
        <f t="shared" si="2"/>
        <v>0</v>
      </c>
      <c r="X25" s="226">
        <f t="shared" si="3"/>
        <v>0</v>
      </c>
      <c r="Y25" s="27"/>
      <c r="Z25" s="28"/>
    </row>
    <row r="26" spans="1:26" s="29" customFormat="1" ht="10.5" customHeight="1" x14ac:dyDescent="0.2">
      <c r="A26" s="14">
        <f t="shared" si="4"/>
        <v>37118</v>
      </c>
      <c r="B26" s="14"/>
      <c r="C26" s="14" t="s">
        <v>168</v>
      </c>
      <c r="D26" s="15">
        <v>18</v>
      </c>
      <c r="E26" s="15">
        <v>18</v>
      </c>
      <c r="F26" s="16">
        <f t="shared" si="0"/>
        <v>1</v>
      </c>
      <c r="G26" s="17" t="s">
        <v>176</v>
      </c>
      <c r="H26" s="17" t="s">
        <v>151</v>
      </c>
      <c r="I26" s="15">
        <v>12</v>
      </c>
      <c r="J26" s="15">
        <f t="shared" si="1"/>
        <v>12</v>
      </c>
      <c r="K26" s="232"/>
      <c r="L26" s="19">
        <v>49</v>
      </c>
      <c r="M26" s="20" t="s">
        <v>67</v>
      </c>
      <c r="N26" s="19">
        <v>49</v>
      </c>
      <c r="O26" s="21">
        <v>0.94</v>
      </c>
      <c r="P26" s="22"/>
      <c r="Q26" s="22"/>
      <c r="R26" s="23"/>
      <c r="S26" s="23"/>
      <c r="T26" s="15"/>
      <c r="U26" s="18" t="s">
        <v>177</v>
      </c>
      <c r="V26" s="24">
        <v>1</v>
      </c>
      <c r="W26" s="25">
        <f t="shared" si="2"/>
        <v>0</v>
      </c>
      <c r="X26" s="226">
        <f t="shared" si="3"/>
        <v>-11.28</v>
      </c>
      <c r="Y26" s="27"/>
      <c r="Z26" s="28"/>
    </row>
    <row r="27" spans="1:26" s="29" customFormat="1" ht="10.5" customHeight="1" x14ac:dyDescent="0.2">
      <c r="A27" s="14">
        <f t="shared" si="4"/>
        <v>37118</v>
      </c>
      <c r="B27" s="14"/>
      <c r="C27" s="14" t="s">
        <v>168</v>
      </c>
      <c r="D27" s="15">
        <v>19</v>
      </c>
      <c r="E27" s="15">
        <v>19</v>
      </c>
      <c r="F27" s="16">
        <f t="shared" si="0"/>
        <v>1</v>
      </c>
      <c r="G27" s="17" t="s">
        <v>25</v>
      </c>
      <c r="H27" s="17" t="s">
        <v>57</v>
      </c>
      <c r="I27" s="15">
        <v>18</v>
      </c>
      <c r="J27" s="15">
        <f t="shared" si="1"/>
        <v>18</v>
      </c>
      <c r="K27" s="232"/>
      <c r="L27" s="19">
        <v>45</v>
      </c>
      <c r="M27" s="20" t="s">
        <v>67</v>
      </c>
      <c r="N27" s="19">
        <v>45</v>
      </c>
      <c r="O27" s="21"/>
      <c r="P27" s="22"/>
      <c r="Q27" s="22"/>
      <c r="R27" s="23"/>
      <c r="S27" s="23"/>
      <c r="T27" s="15"/>
      <c r="U27" s="18" t="s">
        <v>181</v>
      </c>
      <c r="V27" s="24">
        <v>1</v>
      </c>
      <c r="W27" s="25">
        <f t="shared" si="2"/>
        <v>0</v>
      </c>
      <c r="X27" s="226">
        <f t="shared" si="3"/>
        <v>0</v>
      </c>
      <c r="Y27" s="27"/>
      <c r="Z27" s="28"/>
    </row>
    <row r="28" spans="1:26" s="29" customFormat="1" ht="10.5" customHeight="1" x14ac:dyDescent="0.2">
      <c r="A28" s="14">
        <f t="shared" si="4"/>
        <v>37118</v>
      </c>
      <c r="B28" s="14"/>
      <c r="C28" s="14" t="s">
        <v>168</v>
      </c>
      <c r="D28" s="15">
        <v>19</v>
      </c>
      <c r="E28" s="15">
        <v>19</v>
      </c>
      <c r="F28" s="16">
        <f t="shared" si="0"/>
        <v>1</v>
      </c>
      <c r="G28" s="17" t="s">
        <v>176</v>
      </c>
      <c r="H28" s="17" t="s">
        <v>151</v>
      </c>
      <c r="I28" s="15">
        <v>6</v>
      </c>
      <c r="J28" s="15">
        <f t="shared" si="1"/>
        <v>6</v>
      </c>
      <c r="K28" s="232"/>
      <c r="L28" s="19">
        <v>49</v>
      </c>
      <c r="M28" s="20" t="s">
        <v>67</v>
      </c>
      <c r="N28" s="19">
        <v>49</v>
      </c>
      <c r="O28" s="21">
        <v>0.94</v>
      </c>
      <c r="P28" s="22"/>
      <c r="Q28" s="22"/>
      <c r="R28" s="23"/>
      <c r="S28" s="23"/>
      <c r="T28" s="15"/>
      <c r="U28" s="18" t="s">
        <v>177</v>
      </c>
      <c r="V28" s="24">
        <v>1</v>
      </c>
      <c r="W28" s="25">
        <f t="shared" si="2"/>
        <v>0</v>
      </c>
      <c r="X28" s="226">
        <f t="shared" si="3"/>
        <v>-5.64</v>
      </c>
      <c r="Y28" s="27"/>
      <c r="Z28" s="28"/>
    </row>
    <row r="29" spans="1:26" s="29" customFormat="1" ht="10.5" customHeight="1" x14ac:dyDescent="0.2">
      <c r="A29" s="14">
        <f t="shared" si="4"/>
        <v>37118</v>
      </c>
      <c r="B29" s="14"/>
      <c r="C29" s="14" t="s">
        <v>168</v>
      </c>
      <c r="D29" s="15">
        <v>20</v>
      </c>
      <c r="E29" s="15">
        <v>20</v>
      </c>
      <c r="F29" s="16">
        <f t="shared" si="0"/>
        <v>1</v>
      </c>
      <c r="G29" s="17" t="s">
        <v>25</v>
      </c>
      <c r="H29" s="17" t="s">
        <v>34</v>
      </c>
      <c r="I29" s="15">
        <v>2</v>
      </c>
      <c r="J29" s="15">
        <f t="shared" si="1"/>
        <v>2</v>
      </c>
      <c r="K29" s="232"/>
      <c r="L29" s="19">
        <v>35</v>
      </c>
      <c r="M29" s="20" t="s">
        <v>67</v>
      </c>
      <c r="N29" s="19">
        <v>35</v>
      </c>
      <c r="O29" s="21"/>
      <c r="P29" s="22"/>
      <c r="Q29" s="22"/>
      <c r="R29" s="23"/>
      <c r="S29" s="23"/>
      <c r="T29" s="15"/>
      <c r="U29" s="18" t="s">
        <v>169</v>
      </c>
      <c r="V29" s="24">
        <v>1</v>
      </c>
      <c r="W29" s="25">
        <f t="shared" si="2"/>
        <v>0</v>
      </c>
      <c r="X29" s="226">
        <f t="shared" si="3"/>
        <v>0</v>
      </c>
      <c r="Y29" s="27"/>
      <c r="Z29" s="28"/>
    </row>
    <row r="30" spans="1:26" s="29" customFormat="1" ht="10.5" customHeight="1" x14ac:dyDescent="0.2">
      <c r="A30" s="14">
        <f t="shared" si="4"/>
        <v>37118</v>
      </c>
      <c r="B30" s="14"/>
      <c r="C30" s="14" t="s">
        <v>168</v>
      </c>
      <c r="D30" s="15">
        <v>20</v>
      </c>
      <c r="E30" s="15">
        <v>20</v>
      </c>
      <c r="F30" s="16">
        <f t="shared" si="0"/>
        <v>1</v>
      </c>
      <c r="G30" s="17" t="s">
        <v>25</v>
      </c>
      <c r="H30" s="17" t="s">
        <v>27</v>
      </c>
      <c r="I30" s="15">
        <v>22</v>
      </c>
      <c r="J30" s="15">
        <f t="shared" si="1"/>
        <v>22</v>
      </c>
      <c r="K30" s="232"/>
      <c r="L30" s="19">
        <v>44</v>
      </c>
      <c r="M30" s="20" t="s">
        <v>67</v>
      </c>
      <c r="N30" s="19">
        <v>44</v>
      </c>
      <c r="O30" s="21"/>
      <c r="P30" s="22"/>
      <c r="Q30" s="22"/>
      <c r="R30" s="23"/>
      <c r="S30" s="23"/>
      <c r="T30" s="15"/>
      <c r="U30" s="18" t="s">
        <v>178</v>
      </c>
      <c r="V30" s="24">
        <v>1</v>
      </c>
      <c r="W30" s="25">
        <f t="shared" si="2"/>
        <v>0</v>
      </c>
      <c r="X30" s="226">
        <f t="shared" si="3"/>
        <v>0</v>
      </c>
      <c r="Y30" s="27"/>
      <c r="Z30" s="28"/>
    </row>
    <row r="31" spans="1:26" s="29" customFormat="1" ht="10.5" customHeight="1" x14ac:dyDescent="0.2">
      <c r="A31" s="14">
        <f t="shared" si="4"/>
        <v>37118</v>
      </c>
      <c r="B31" s="14"/>
      <c r="C31" s="14" t="s">
        <v>168</v>
      </c>
      <c r="D31" s="15">
        <v>21</v>
      </c>
      <c r="E31" s="15">
        <v>21</v>
      </c>
      <c r="F31" s="16">
        <f t="shared" si="0"/>
        <v>1</v>
      </c>
      <c r="G31" s="17" t="s">
        <v>25</v>
      </c>
      <c r="H31" s="17" t="s">
        <v>27</v>
      </c>
      <c r="I31" s="15">
        <v>24</v>
      </c>
      <c r="J31" s="15">
        <f t="shared" si="1"/>
        <v>24</v>
      </c>
      <c r="K31" s="232"/>
      <c r="L31" s="19">
        <v>44</v>
      </c>
      <c r="M31" s="20" t="s">
        <v>67</v>
      </c>
      <c r="N31" s="19">
        <v>44</v>
      </c>
      <c r="O31" s="21"/>
      <c r="P31" s="22"/>
      <c r="Q31" s="22"/>
      <c r="R31" s="23"/>
      <c r="S31" s="23"/>
      <c r="T31" s="15"/>
      <c r="U31" s="18" t="s">
        <v>178</v>
      </c>
      <c r="V31" s="24">
        <v>1</v>
      </c>
      <c r="W31" s="25">
        <f t="shared" si="2"/>
        <v>0</v>
      </c>
      <c r="X31" s="226">
        <f t="shared" si="3"/>
        <v>0</v>
      </c>
      <c r="Y31" s="27"/>
      <c r="Z31" s="28"/>
    </row>
    <row r="32" spans="1:26" s="29" customFormat="1" ht="9.75" customHeight="1" x14ac:dyDescent="0.2">
      <c r="A32" s="14">
        <f t="shared" si="4"/>
        <v>37118</v>
      </c>
      <c r="B32" s="14"/>
      <c r="C32" s="14" t="s">
        <v>168</v>
      </c>
      <c r="D32" s="15">
        <v>22</v>
      </c>
      <c r="E32" s="15">
        <v>22</v>
      </c>
      <c r="F32" s="16">
        <f t="shared" si="0"/>
        <v>1</v>
      </c>
      <c r="G32" s="17" t="s">
        <v>25</v>
      </c>
      <c r="H32" s="17" t="s">
        <v>27</v>
      </c>
      <c r="I32" s="15">
        <v>24</v>
      </c>
      <c r="J32" s="15">
        <f t="shared" si="1"/>
        <v>24</v>
      </c>
      <c r="K32" s="232"/>
      <c r="L32" s="19">
        <v>44</v>
      </c>
      <c r="M32" s="20" t="s">
        <v>67</v>
      </c>
      <c r="N32" s="19">
        <v>44</v>
      </c>
      <c r="O32" s="21"/>
      <c r="P32" s="22"/>
      <c r="Q32" s="22"/>
      <c r="R32" s="23"/>
      <c r="S32" s="23"/>
      <c r="T32" s="15"/>
      <c r="U32" s="18" t="s">
        <v>178</v>
      </c>
      <c r="V32" s="24">
        <v>1</v>
      </c>
      <c r="W32" s="25">
        <f t="shared" si="2"/>
        <v>0</v>
      </c>
      <c r="X32" s="226">
        <f t="shared" si="3"/>
        <v>0</v>
      </c>
      <c r="Y32" s="27"/>
      <c r="Z32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D16" sqref="AD16"/>
    </sheetView>
  </sheetViews>
  <sheetFormatPr defaultRowHeight="12.75" x14ac:dyDescent="0.2"/>
  <cols>
    <col min="2" max="3" width="0" hidden="1" customWidth="1"/>
    <col min="11" max="11" width="0" hidden="1" customWidth="1"/>
    <col min="14" max="20" width="0" hidden="1" customWidth="1"/>
    <col min="21" max="21" width="12.42578125" hidden="1" customWidth="1"/>
    <col min="22" max="29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106">
        <v>37119</v>
      </c>
      <c r="B3" s="106"/>
      <c r="C3" s="106"/>
      <c r="D3" s="51">
        <v>1</v>
      </c>
      <c r="E3" s="233">
        <v>6</v>
      </c>
      <c r="F3" s="107">
        <f t="shared" ref="F3:F8" si="0">(E3-D3)+1</f>
        <v>6</v>
      </c>
      <c r="G3" s="108" t="s">
        <v>25</v>
      </c>
      <c r="H3" s="108" t="s">
        <v>46</v>
      </c>
      <c r="I3" s="51">
        <v>100</v>
      </c>
      <c r="J3" s="51">
        <f t="shared" ref="J3:J8" si="1">I3*F3</f>
        <v>600</v>
      </c>
      <c r="K3" s="52"/>
      <c r="L3" s="234">
        <v>24</v>
      </c>
      <c r="M3" s="109" t="s">
        <v>67</v>
      </c>
      <c r="N3" s="53">
        <v>32</v>
      </c>
      <c r="O3" s="54"/>
      <c r="P3" s="54"/>
      <c r="Q3" s="55"/>
      <c r="R3" s="56"/>
      <c r="S3" s="235"/>
      <c r="T3" s="233"/>
      <c r="U3" s="236" t="s">
        <v>182</v>
      </c>
      <c r="V3" s="57">
        <v>1</v>
      </c>
      <c r="W3" s="58">
        <f t="shared" ref="W3:W8" si="2">N3-(N3*V3)</f>
        <v>0</v>
      </c>
      <c r="X3" s="226">
        <f t="shared" ref="X3:X8" si="3">(J3*N3)-(J3*L3)-(J3*O3)-(J3*P3)-(J3*Q3)-(J3*R3)-(J3*W3)</f>
        <v>4800</v>
      </c>
      <c r="Y3" s="99" t="s">
        <v>183</v>
      </c>
      <c r="Z3" s="100"/>
    </row>
    <row r="4" spans="1:26" s="29" customFormat="1" ht="10.5" customHeight="1" x14ac:dyDescent="0.2">
      <c r="A4" s="106">
        <v>37119</v>
      </c>
      <c r="B4" s="106"/>
      <c r="C4" s="106"/>
      <c r="D4" s="51">
        <v>23</v>
      </c>
      <c r="E4" s="233">
        <v>24</v>
      </c>
      <c r="F4" s="107">
        <f t="shared" si="0"/>
        <v>2</v>
      </c>
      <c r="G4" s="108" t="s">
        <v>25</v>
      </c>
      <c r="H4" s="108" t="s">
        <v>37</v>
      </c>
      <c r="I4" s="51">
        <v>50</v>
      </c>
      <c r="J4" s="51">
        <f t="shared" si="1"/>
        <v>100</v>
      </c>
      <c r="K4" s="52"/>
      <c r="L4" s="234">
        <v>38</v>
      </c>
      <c r="M4" s="109" t="s">
        <v>67</v>
      </c>
      <c r="N4" s="53">
        <v>32</v>
      </c>
      <c r="O4" s="54"/>
      <c r="P4" s="54"/>
      <c r="Q4" s="55"/>
      <c r="R4" s="56"/>
      <c r="S4" s="235"/>
      <c r="T4" s="233"/>
      <c r="U4" s="236" t="s">
        <v>184</v>
      </c>
      <c r="V4" s="57">
        <v>1</v>
      </c>
      <c r="W4" s="58">
        <f t="shared" si="2"/>
        <v>0</v>
      </c>
      <c r="X4" s="226">
        <f t="shared" si="3"/>
        <v>-600</v>
      </c>
      <c r="Y4" s="99" t="s">
        <v>183</v>
      </c>
      <c r="Z4" s="100"/>
    </row>
    <row r="5" spans="1:26" s="29" customFormat="1" ht="10.5" customHeight="1" x14ac:dyDescent="0.2">
      <c r="A5" s="106">
        <v>37119</v>
      </c>
      <c r="B5" s="106"/>
      <c r="C5" s="106"/>
      <c r="D5" s="51">
        <v>23</v>
      </c>
      <c r="E5" s="233">
        <v>23</v>
      </c>
      <c r="F5" s="107">
        <f t="shared" si="0"/>
        <v>1</v>
      </c>
      <c r="G5" s="108" t="s">
        <v>25</v>
      </c>
      <c r="H5" s="108" t="s">
        <v>130</v>
      </c>
      <c r="I5" s="51">
        <v>25</v>
      </c>
      <c r="J5" s="51">
        <f t="shared" si="1"/>
        <v>25</v>
      </c>
      <c r="K5" s="52"/>
      <c r="L5" s="234">
        <v>36</v>
      </c>
      <c r="M5" s="109" t="s">
        <v>67</v>
      </c>
      <c r="N5" s="53">
        <v>32</v>
      </c>
      <c r="O5" s="54"/>
      <c r="P5" s="54"/>
      <c r="Q5" s="55"/>
      <c r="R5" s="56"/>
      <c r="S5" s="235"/>
      <c r="T5" s="233"/>
      <c r="U5" s="236" t="s">
        <v>184</v>
      </c>
      <c r="V5" s="57">
        <v>1</v>
      </c>
      <c r="W5" s="58">
        <f t="shared" si="2"/>
        <v>0</v>
      </c>
      <c r="X5" s="226">
        <f t="shared" si="3"/>
        <v>-100</v>
      </c>
      <c r="Y5" s="99" t="s">
        <v>183</v>
      </c>
      <c r="Z5" s="100"/>
    </row>
    <row r="6" spans="1:26" s="29" customFormat="1" ht="10.5" customHeight="1" x14ac:dyDescent="0.2">
      <c r="A6" s="106">
        <v>37119</v>
      </c>
      <c r="B6" s="106"/>
      <c r="C6" s="106"/>
      <c r="D6" s="51">
        <v>24</v>
      </c>
      <c r="E6" s="233">
        <v>24</v>
      </c>
      <c r="F6" s="107">
        <f t="shared" si="0"/>
        <v>1</v>
      </c>
      <c r="G6" s="108" t="s">
        <v>25</v>
      </c>
      <c r="H6" s="108" t="s">
        <v>130</v>
      </c>
      <c r="I6" s="51">
        <v>35</v>
      </c>
      <c r="J6" s="51">
        <f t="shared" si="1"/>
        <v>35</v>
      </c>
      <c r="K6" s="52"/>
      <c r="L6" s="234">
        <v>36</v>
      </c>
      <c r="M6" s="109" t="s">
        <v>67</v>
      </c>
      <c r="N6" s="53">
        <v>32</v>
      </c>
      <c r="O6" s="54"/>
      <c r="P6" s="54"/>
      <c r="Q6" s="55"/>
      <c r="R6" s="56"/>
      <c r="S6" s="235"/>
      <c r="T6" s="233"/>
      <c r="U6" s="236" t="s">
        <v>184</v>
      </c>
      <c r="V6" s="57">
        <v>1</v>
      </c>
      <c r="W6" s="58">
        <f t="shared" si="2"/>
        <v>0</v>
      </c>
      <c r="X6" s="226">
        <f t="shared" si="3"/>
        <v>-140</v>
      </c>
      <c r="Y6" s="99" t="s">
        <v>183</v>
      </c>
      <c r="Z6" s="100"/>
    </row>
    <row r="7" spans="1:26" s="29" customFormat="1" ht="10.5" customHeight="1" x14ac:dyDescent="0.2">
      <c r="A7" s="106">
        <v>37119</v>
      </c>
      <c r="B7" s="106"/>
      <c r="C7" s="106"/>
      <c r="D7" s="51">
        <v>23</v>
      </c>
      <c r="E7" s="233">
        <v>23</v>
      </c>
      <c r="F7" s="107">
        <f t="shared" si="0"/>
        <v>1</v>
      </c>
      <c r="G7" s="108" t="s">
        <v>25</v>
      </c>
      <c r="H7" s="108" t="s">
        <v>52</v>
      </c>
      <c r="I7" s="51">
        <v>25</v>
      </c>
      <c r="J7" s="51">
        <f t="shared" si="1"/>
        <v>25</v>
      </c>
      <c r="K7" s="52"/>
      <c r="L7" s="234">
        <v>40</v>
      </c>
      <c r="M7" s="109" t="s">
        <v>67</v>
      </c>
      <c r="N7" s="53">
        <v>32</v>
      </c>
      <c r="O7" s="54"/>
      <c r="P7" s="54"/>
      <c r="Q7" s="55"/>
      <c r="R7" s="56"/>
      <c r="S7" s="235"/>
      <c r="T7" s="233"/>
      <c r="U7" s="236" t="s">
        <v>185</v>
      </c>
      <c r="V7" s="57">
        <v>1</v>
      </c>
      <c r="W7" s="58">
        <f t="shared" si="2"/>
        <v>0</v>
      </c>
      <c r="X7" s="226">
        <f t="shared" si="3"/>
        <v>-200</v>
      </c>
      <c r="Y7" s="99" t="s">
        <v>183</v>
      </c>
      <c r="Z7" s="100"/>
    </row>
    <row r="8" spans="1:26" s="29" customFormat="1" ht="10.5" customHeight="1" x14ac:dyDescent="0.2">
      <c r="A8" s="106">
        <v>37119</v>
      </c>
      <c r="B8" s="106"/>
      <c r="C8" s="106"/>
      <c r="D8" s="51">
        <v>24</v>
      </c>
      <c r="E8" s="233">
        <v>24</v>
      </c>
      <c r="F8" s="107">
        <f t="shared" si="0"/>
        <v>1</v>
      </c>
      <c r="G8" s="108" t="s">
        <v>25</v>
      </c>
      <c r="H8" s="108" t="s">
        <v>52</v>
      </c>
      <c r="I8" s="51">
        <v>15</v>
      </c>
      <c r="J8" s="51">
        <f t="shared" si="1"/>
        <v>15</v>
      </c>
      <c r="K8" s="52"/>
      <c r="L8" s="234">
        <v>40</v>
      </c>
      <c r="M8" s="109" t="s">
        <v>67</v>
      </c>
      <c r="N8" s="53">
        <v>32</v>
      </c>
      <c r="O8" s="54"/>
      <c r="P8" s="54"/>
      <c r="Q8" s="55"/>
      <c r="R8" s="56"/>
      <c r="S8" s="235"/>
      <c r="T8" s="233"/>
      <c r="U8" s="236" t="s">
        <v>185</v>
      </c>
      <c r="V8" s="57">
        <v>1</v>
      </c>
      <c r="W8" s="58">
        <f t="shared" si="2"/>
        <v>0</v>
      </c>
      <c r="X8" s="226">
        <f t="shared" si="3"/>
        <v>-120</v>
      </c>
      <c r="Y8" s="99" t="s">
        <v>183</v>
      </c>
      <c r="Z8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G12" sqref="G12"/>
    </sheetView>
  </sheetViews>
  <sheetFormatPr defaultRowHeight="12.75" x14ac:dyDescent="0.2"/>
  <cols>
    <col min="2" max="3" width="0" hidden="1" customWidth="1"/>
    <col min="7" max="7" width="10.140625" bestFit="1" customWidth="1"/>
    <col min="8" max="8" width="10.85546875" bestFit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37120</v>
      </c>
      <c r="B3" s="82"/>
      <c r="C3" s="83"/>
      <c r="D3" s="84">
        <v>1</v>
      </c>
      <c r="E3" s="84">
        <v>3</v>
      </c>
      <c r="F3" s="85">
        <f t="shared" ref="F3:F29" si="0">+E3-D3+1</f>
        <v>3</v>
      </c>
      <c r="G3" s="86" t="s">
        <v>186</v>
      </c>
      <c r="H3" s="86" t="s">
        <v>187</v>
      </c>
      <c r="I3" s="87">
        <v>28</v>
      </c>
      <c r="J3" s="84">
        <f t="shared" ref="J3:J11" si="1">F3*I3</f>
        <v>84</v>
      </c>
      <c r="K3" s="101"/>
      <c r="L3" s="89">
        <v>35</v>
      </c>
      <c r="M3" s="90" t="s">
        <v>67</v>
      </c>
      <c r="N3" s="91">
        <v>35</v>
      </c>
      <c r="O3" s="92"/>
      <c r="P3" s="92"/>
      <c r="Q3" s="93"/>
      <c r="R3" s="94"/>
      <c r="S3" s="95"/>
      <c r="T3" s="84"/>
      <c r="U3" s="96" t="s">
        <v>188</v>
      </c>
      <c r="V3" s="97">
        <v>1</v>
      </c>
      <c r="W3" s="98">
        <f t="shared" ref="W3:W29" si="2">N3-(N3*V3)</f>
        <v>0</v>
      </c>
      <c r="X3" s="26">
        <f t="shared" ref="X3:X29" si="3">(J3*N3)-(J3*L3)-(J3*O3)-(J3*P3)-(J3*Q3)-(J3*R3)-(J3*W3)</f>
        <v>0</v>
      </c>
      <c r="Y3" s="99" t="str">
        <f t="shared" ref="Y3:Y31" ca="1" si="4">CELL("filename",$A$1)</f>
        <v>P:\RealTime\Kate\STCA\[RT-STCA August.xls]Aug17</v>
      </c>
      <c r="Z3" s="100"/>
    </row>
    <row r="4" spans="1:26" s="29" customFormat="1" ht="10.5" customHeight="1" x14ac:dyDescent="0.2">
      <c r="A4" s="82">
        <f t="shared" ref="A4:A31" si="5">$A$3</f>
        <v>37120</v>
      </c>
      <c r="B4" s="82"/>
      <c r="C4" s="83"/>
      <c r="D4" s="84">
        <v>1</v>
      </c>
      <c r="E4" s="84">
        <v>1</v>
      </c>
      <c r="F4" s="85">
        <f t="shared" si="0"/>
        <v>1</v>
      </c>
      <c r="G4" s="86" t="s">
        <v>189</v>
      </c>
      <c r="H4" s="86" t="s">
        <v>110</v>
      </c>
      <c r="I4" s="87">
        <v>27</v>
      </c>
      <c r="J4" s="84">
        <f t="shared" si="1"/>
        <v>27</v>
      </c>
      <c r="K4" s="101"/>
      <c r="L4" s="89">
        <v>30</v>
      </c>
      <c r="M4" s="90" t="s">
        <v>67</v>
      </c>
      <c r="N4" s="91">
        <v>33</v>
      </c>
      <c r="O4" s="92">
        <v>5.0599999999999996</v>
      </c>
      <c r="P4" s="92"/>
      <c r="Q4" s="93"/>
      <c r="R4" s="94"/>
      <c r="S4" s="95"/>
      <c r="T4" s="84"/>
      <c r="U4" s="96" t="s">
        <v>190</v>
      </c>
      <c r="V4" s="97">
        <v>1</v>
      </c>
      <c r="W4" s="98">
        <f t="shared" si="2"/>
        <v>0</v>
      </c>
      <c r="X4" s="26">
        <f t="shared" si="3"/>
        <v>-55.619999999999976</v>
      </c>
      <c r="Y4" s="99" t="str">
        <f t="shared" ca="1" si="4"/>
        <v>P:\RealTime\Kate\STCA\[RT-STCA August.xls]Aug17</v>
      </c>
      <c r="Z4" s="100"/>
    </row>
    <row r="5" spans="1:26" s="29" customFormat="1" ht="10.5" customHeight="1" x14ac:dyDescent="0.2">
      <c r="A5" s="82">
        <f t="shared" si="5"/>
        <v>37120</v>
      </c>
      <c r="B5" s="82"/>
      <c r="C5" s="83"/>
      <c r="D5" s="84">
        <v>2</v>
      </c>
      <c r="E5" s="84">
        <v>3</v>
      </c>
      <c r="F5" s="85">
        <f t="shared" si="0"/>
        <v>2</v>
      </c>
      <c r="G5" s="86" t="s">
        <v>189</v>
      </c>
      <c r="H5" s="86" t="s">
        <v>110</v>
      </c>
      <c r="I5" s="87">
        <v>27</v>
      </c>
      <c r="J5" s="84">
        <f t="shared" si="1"/>
        <v>54</v>
      </c>
      <c r="K5" s="101"/>
      <c r="L5" s="89">
        <v>25</v>
      </c>
      <c r="M5" s="90" t="s">
        <v>67</v>
      </c>
      <c r="N5" s="91">
        <v>33</v>
      </c>
      <c r="O5" s="92">
        <v>5.0599999999999996</v>
      </c>
      <c r="P5" s="92"/>
      <c r="Q5" s="93"/>
      <c r="R5" s="94"/>
      <c r="S5" s="95"/>
      <c r="T5" s="84"/>
      <c r="U5" s="96" t="s">
        <v>190</v>
      </c>
      <c r="V5" s="97">
        <v>1</v>
      </c>
      <c r="W5" s="98">
        <f t="shared" si="2"/>
        <v>0</v>
      </c>
      <c r="X5" s="26">
        <f t="shared" si="3"/>
        <v>158.76000000000005</v>
      </c>
      <c r="Y5" s="99" t="str">
        <f t="shared" ca="1" si="4"/>
        <v>P:\RealTime\Kate\STCA\[RT-STCA August.xls]Aug17</v>
      </c>
      <c r="Z5" s="100"/>
    </row>
    <row r="6" spans="1:26" s="29" customFormat="1" ht="10.5" customHeight="1" x14ac:dyDescent="0.2">
      <c r="A6" s="147">
        <f t="shared" si="5"/>
        <v>37120</v>
      </c>
      <c r="B6" s="147"/>
      <c r="C6" s="237"/>
      <c r="D6" s="238">
        <v>4</v>
      </c>
      <c r="E6" s="238">
        <v>4</v>
      </c>
      <c r="F6" s="239">
        <f t="shared" si="0"/>
        <v>1</v>
      </c>
      <c r="G6" s="149" t="s">
        <v>189</v>
      </c>
      <c r="H6" s="149" t="s">
        <v>191</v>
      </c>
      <c r="I6" s="59">
        <v>33</v>
      </c>
      <c r="J6" s="238">
        <f t="shared" si="1"/>
        <v>33</v>
      </c>
      <c r="K6" s="60"/>
      <c r="L6" s="240">
        <v>25</v>
      </c>
      <c r="M6" s="150" t="s">
        <v>67</v>
      </c>
      <c r="N6" s="61">
        <v>33</v>
      </c>
      <c r="O6" s="62">
        <v>5.0599999999999996</v>
      </c>
      <c r="P6" s="62"/>
      <c r="Q6" s="63"/>
      <c r="R6" s="64"/>
      <c r="S6" s="241"/>
      <c r="T6" s="238"/>
      <c r="U6" s="242" t="s">
        <v>192</v>
      </c>
      <c r="V6" s="65">
        <v>1</v>
      </c>
      <c r="W6" s="66">
        <f t="shared" si="2"/>
        <v>0</v>
      </c>
      <c r="X6" s="26">
        <f t="shared" si="3"/>
        <v>97.02000000000001</v>
      </c>
      <c r="Y6" s="99" t="str">
        <f t="shared" ca="1" si="4"/>
        <v>P:\RealTime\Kate\STCA\[RT-STCA August.xls]Aug17</v>
      </c>
      <c r="Z6" s="100"/>
    </row>
    <row r="7" spans="1:26" s="29" customFormat="1" ht="10.5" customHeight="1" x14ac:dyDescent="0.2">
      <c r="A7" s="147">
        <f t="shared" si="5"/>
        <v>37120</v>
      </c>
      <c r="B7" s="147"/>
      <c r="C7" s="237"/>
      <c r="D7" s="238">
        <v>5</v>
      </c>
      <c r="E7" s="238">
        <v>5</v>
      </c>
      <c r="F7" s="239">
        <f t="shared" si="0"/>
        <v>1</v>
      </c>
      <c r="G7" s="149" t="s">
        <v>189</v>
      </c>
      <c r="H7" s="149" t="s">
        <v>191</v>
      </c>
      <c r="I7" s="59">
        <v>38</v>
      </c>
      <c r="J7" s="238">
        <f t="shared" si="1"/>
        <v>38</v>
      </c>
      <c r="K7" s="60"/>
      <c r="L7" s="240">
        <v>25</v>
      </c>
      <c r="M7" s="150" t="s">
        <v>67</v>
      </c>
      <c r="N7" s="61">
        <v>33</v>
      </c>
      <c r="O7" s="62">
        <v>5.0599999999999996</v>
      </c>
      <c r="P7" s="62"/>
      <c r="Q7" s="63"/>
      <c r="R7" s="64"/>
      <c r="S7" s="241"/>
      <c r="T7" s="238"/>
      <c r="U7" s="242" t="s">
        <v>192</v>
      </c>
      <c r="V7" s="65">
        <v>1</v>
      </c>
      <c r="W7" s="66">
        <f t="shared" si="2"/>
        <v>0</v>
      </c>
      <c r="X7" s="26">
        <f t="shared" si="3"/>
        <v>111.72000000000003</v>
      </c>
      <c r="Y7" s="99" t="str">
        <f t="shared" ca="1" si="4"/>
        <v>P:\RealTime\Kate\STCA\[RT-STCA August.xls]Aug17</v>
      </c>
      <c r="Z7" s="100"/>
    </row>
    <row r="8" spans="1:26" s="29" customFormat="1" ht="10.5" customHeight="1" x14ac:dyDescent="0.2">
      <c r="A8" s="82">
        <f t="shared" si="5"/>
        <v>37120</v>
      </c>
      <c r="B8" s="82"/>
      <c r="C8" s="83"/>
      <c r="D8" s="84">
        <v>4</v>
      </c>
      <c r="E8" s="84">
        <v>4</v>
      </c>
      <c r="F8" s="85">
        <f t="shared" si="0"/>
        <v>1</v>
      </c>
      <c r="G8" s="86" t="s">
        <v>189</v>
      </c>
      <c r="H8" s="86" t="s">
        <v>110</v>
      </c>
      <c r="I8" s="87">
        <v>22</v>
      </c>
      <c r="J8" s="84">
        <f t="shared" si="1"/>
        <v>22</v>
      </c>
      <c r="K8" s="101"/>
      <c r="L8" s="89">
        <v>25</v>
      </c>
      <c r="M8" s="90" t="s">
        <v>67</v>
      </c>
      <c r="N8" s="91">
        <v>33</v>
      </c>
      <c r="O8" s="92">
        <v>5.0599999999999996</v>
      </c>
      <c r="P8" s="92"/>
      <c r="Q8" s="93"/>
      <c r="R8" s="94"/>
      <c r="S8" s="95"/>
      <c r="T8" s="84"/>
      <c r="U8" s="96" t="s">
        <v>190</v>
      </c>
      <c r="V8" s="97">
        <v>1</v>
      </c>
      <c r="W8" s="98">
        <f t="shared" si="2"/>
        <v>0</v>
      </c>
      <c r="X8" s="26">
        <f t="shared" si="3"/>
        <v>64.680000000000007</v>
      </c>
      <c r="Y8" s="99" t="str">
        <f t="shared" ca="1" si="4"/>
        <v>P:\RealTime\Kate\STCA\[RT-STCA August.xls]Aug17</v>
      </c>
      <c r="Z8" s="100"/>
    </row>
    <row r="9" spans="1:26" s="29" customFormat="1" ht="10.5" customHeight="1" x14ac:dyDescent="0.2">
      <c r="A9" s="82">
        <f t="shared" si="5"/>
        <v>37120</v>
      </c>
      <c r="B9" s="82"/>
      <c r="C9" s="83"/>
      <c r="D9" s="84">
        <v>5</v>
      </c>
      <c r="E9" s="84">
        <v>5</v>
      </c>
      <c r="F9" s="85">
        <f t="shared" si="0"/>
        <v>1</v>
      </c>
      <c r="G9" s="86" t="s">
        <v>189</v>
      </c>
      <c r="H9" s="86" t="s">
        <v>110</v>
      </c>
      <c r="I9" s="87">
        <v>17</v>
      </c>
      <c r="J9" s="84">
        <f t="shared" si="1"/>
        <v>17</v>
      </c>
      <c r="K9" s="101"/>
      <c r="L9" s="89">
        <v>25</v>
      </c>
      <c r="M9" s="90" t="s">
        <v>67</v>
      </c>
      <c r="N9" s="91">
        <v>33</v>
      </c>
      <c r="O9" s="92">
        <v>5.0599999999999996</v>
      </c>
      <c r="P9" s="92"/>
      <c r="Q9" s="93"/>
      <c r="R9" s="94"/>
      <c r="S9" s="95"/>
      <c r="T9" s="84"/>
      <c r="U9" s="96" t="s">
        <v>190</v>
      </c>
      <c r="V9" s="97">
        <v>1</v>
      </c>
      <c r="W9" s="98">
        <f t="shared" si="2"/>
        <v>0</v>
      </c>
      <c r="X9" s="26">
        <f t="shared" si="3"/>
        <v>49.980000000000004</v>
      </c>
      <c r="Y9" s="99" t="str">
        <f t="shared" ca="1" si="4"/>
        <v>P:\RealTime\Kate\STCA\[RT-STCA August.xls]Aug17</v>
      </c>
      <c r="Z9" s="100"/>
    </row>
    <row r="10" spans="1:26" s="29" customFormat="1" ht="10.5" customHeight="1" x14ac:dyDescent="0.2">
      <c r="A10" s="82">
        <f t="shared" si="5"/>
        <v>37120</v>
      </c>
      <c r="B10" s="82"/>
      <c r="C10" s="83"/>
      <c r="D10" s="84">
        <v>6</v>
      </c>
      <c r="E10" s="84">
        <v>6</v>
      </c>
      <c r="F10" s="85">
        <f t="shared" si="0"/>
        <v>1</v>
      </c>
      <c r="G10" s="86" t="s">
        <v>189</v>
      </c>
      <c r="H10" s="86" t="s">
        <v>110</v>
      </c>
      <c r="I10" s="87">
        <v>12</v>
      </c>
      <c r="J10" s="84">
        <f t="shared" si="1"/>
        <v>12</v>
      </c>
      <c r="K10" s="101"/>
      <c r="L10" s="89">
        <v>25</v>
      </c>
      <c r="M10" s="90" t="s">
        <v>67</v>
      </c>
      <c r="N10" s="91">
        <v>33</v>
      </c>
      <c r="O10" s="92">
        <v>5.0599999999999996</v>
      </c>
      <c r="P10" s="92"/>
      <c r="Q10" s="93"/>
      <c r="R10" s="94"/>
      <c r="S10" s="95"/>
      <c r="T10" s="84"/>
      <c r="U10" s="96" t="s">
        <v>190</v>
      </c>
      <c r="V10" s="97">
        <v>1</v>
      </c>
      <c r="W10" s="98">
        <f t="shared" si="2"/>
        <v>0</v>
      </c>
      <c r="X10" s="26">
        <f t="shared" si="3"/>
        <v>35.28</v>
      </c>
      <c r="Y10" s="99" t="str">
        <f t="shared" ca="1" si="4"/>
        <v>P:\RealTime\Kate\STCA\[RT-STCA August.xls]Aug17</v>
      </c>
      <c r="Z10" s="100"/>
    </row>
    <row r="11" spans="1:26" s="29" customFormat="1" ht="10.5" customHeight="1" x14ac:dyDescent="0.2">
      <c r="A11" s="147">
        <f t="shared" si="5"/>
        <v>37120</v>
      </c>
      <c r="B11" s="147"/>
      <c r="C11" s="237"/>
      <c r="D11" s="238">
        <v>6</v>
      </c>
      <c r="E11" s="238">
        <v>6</v>
      </c>
      <c r="F11" s="239">
        <f t="shared" si="0"/>
        <v>1</v>
      </c>
      <c r="G11" s="149" t="s">
        <v>186</v>
      </c>
      <c r="H11" s="149" t="s">
        <v>193</v>
      </c>
      <c r="I11" s="59">
        <v>43</v>
      </c>
      <c r="J11" s="238">
        <f t="shared" si="1"/>
        <v>43</v>
      </c>
      <c r="K11" s="60"/>
      <c r="L11" s="240">
        <v>35</v>
      </c>
      <c r="M11" s="150" t="s">
        <v>67</v>
      </c>
      <c r="N11" s="61">
        <v>33</v>
      </c>
      <c r="O11" s="62">
        <v>5.0599999999999996</v>
      </c>
      <c r="P11" s="62"/>
      <c r="Q11" s="63"/>
      <c r="R11" s="64"/>
      <c r="S11" s="241"/>
      <c r="T11" s="238"/>
      <c r="U11" s="242" t="s">
        <v>194</v>
      </c>
      <c r="V11" s="65">
        <v>1</v>
      </c>
      <c r="W11" s="66">
        <f t="shared" si="2"/>
        <v>0</v>
      </c>
      <c r="X11" s="26">
        <f t="shared" si="3"/>
        <v>-303.58</v>
      </c>
      <c r="Y11" s="99" t="str">
        <f t="shared" ca="1" si="4"/>
        <v>P:\RealTime\Kate\STCA\[RT-STCA August.xls]Aug17</v>
      </c>
      <c r="Z11" s="100"/>
    </row>
    <row r="12" spans="1:26" s="29" customFormat="1" ht="10.5" customHeight="1" x14ac:dyDescent="0.2">
      <c r="A12" s="82">
        <f>$A$3</f>
        <v>37120</v>
      </c>
      <c r="B12" s="82"/>
      <c r="C12" s="83"/>
      <c r="D12" s="84">
        <v>7</v>
      </c>
      <c r="E12" s="84">
        <v>7</v>
      </c>
      <c r="F12" s="85">
        <f t="shared" si="0"/>
        <v>1</v>
      </c>
      <c r="G12" s="86" t="s">
        <v>25</v>
      </c>
      <c r="H12" s="86" t="s">
        <v>34</v>
      </c>
      <c r="I12" s="87">
        <v>20</v>
      </c>
      <c r="J12" s="84">
        <f>F12*I12</f>
        <v>20</v>
      </c>
      <c r="K12" s="101"/>
      <c r="L12" s="89">
        <v>25</v>
      </c>
      <c r="M12" s="90" t="s">
        <v>67</v>
      </c>
      <c r="N12" s="89">
        <v>25</v>
      </c>
      <c r="O12" s="92"/>
      <c r="P12" s="92"/>
      <c r="Q12" s="93"/>
      <c r="R12" s="94"/>
      <c r="S12" s="95"/>
      <c r="T12" s="84"/>
      <c r="U12" s="96" t="s">
        <v>195</v>
      </c>
      <c r="V12" s="97">
        <v>1</v>
      </c>
      <c r="W12" s="98">
        <f t="shared" si="2"/>
        <v>0</v>
      </c>
      <c r="X12" s="26">
        <f t="shared" si="3"/>
        <v>0</v>
      </c>
      <c r="Y12" s="99" t="str">
        <f ca="1">CELL("filename",$A$1)</f>
        <v>P:\RealTime\Kate\STCA\[RT-STCA August.xls]Aug17</v>
      </c>
      <c r="Z12" s="100"/>
    </row>
    <row r="13" spans="1:26" s="29" customFormat="1" ht="10.5" customHeight="1" x14ac:dyDescent="0.2">
      <c r="A13" s="147">
        <f>$A$3</f>
        <v>37120</v>
      </c>
      <c r="B13" s="147"/>
      <c r="C13" s="237"/>
      <c r="D13" s="238">
        <v>7</v>
      </c>
      <c r="E13" s="238">
        <v>7</v>
      </c>
      <c r="F13" s="239">
        <f t="shared" si="0"/>
        <v>1</v>
      </c>
      <c r="G13" s="149" t="s">
        <v>25</v>
      </c>
      <c r="H13" s="149" t="s">
        <v>151</v>
      </c>
      <c r="I13" s="59">
        <v>5</v>
      </c>
      <c r="J13" s="238">
        <f t="shared" ref="J13:J29" si="6">F13*I13</f>
        <v>5</v>
      </c>
      <c r="K13" s="60"/>
      <c r="L13" s="240">
        <v>30</v>
      </c>
      <c r="M13" s="150" t="s">
        <v>67</v>
      </c>
      <c r="N13" s="240">
        <v>30</v>
      </c>
      <c r="O13" s="62"/>
      <c r="P13" s="62"/>
      <c r="Q13" s="63"/>
      <c r="R13" s="64"/>
      <c r="S13" s="241"/>
      <c r="T13" s="238"/>
      <c r="U13" s="242" t="s">
        <v>196</v>
      </c>
      <c r="V13" s="65">
        <v>1</v>
      </c>
      <c r="W13" s="66">
        <f t="shared" si="2"/>
        <v>0</v>
      </c>
      <c r="X13" s="26">
        <f t="shared" si="3"/>
        <v>0</v>
      </c>
      <c r="Y13" s="99" t="str">
        <f ca="1">CELL("filename",$A$1)</f>
        <v>P:\RealTime\Kate\STCA\[RT-STCA August.xls]Aug17</v>
      </c>
      <c r="Z13" s="100"/>
    </row>
    <row r="14" spans="1:26" s="29" customFormat="1" ht="10.5" customHeight="1" x14ac:dyDescent="0.2">
      <c r="A14" s="147">
        <f>$A$3</f>
        <v>37120</v>
      </c>
      <c r="B14" s="147"/>
      <c r="C14" s="237"/>
      <c r="D14" s="238">
        <v>8</v>
      </c>
      <c r="E14" s="238">
        <v>8</v>
      </c>
      <c r="F14" s="239">
        <f t="shared" si="0"/>
        <v>1</v>
      </c>
      <c r="G14" s="149" t="s">
        <v>25</v>
      </c>
      <c r="H14" s="149" t="s">
        <v>151</v>
      </c>
      <c r="I14" s="59">
        <v>25</v>
      </c>
      <c r="J14" s="238">
        <f t="shared" si="6"/>
        <v>25</v>
      </c>
      <c r="K14" s="60"/>
      <c r="L14" s="240">
        <v>30</v>
      </c>
      <c r="M14" s="150" t="s">
        <v>67</v>
      </c>
      <c r="N14" s="240">
        <v>30</v>
      </c>
      <c r="O14" s="62"/>
      <c r="P14" s="62"/>
      <c r="Q14" s="63"/>
      <c r="R14" s="64"/>
      <c r="S14" s="241"/>
      <c r="T14" s="238"/>
      <c r="U14" s="242" t="s">
        <v>196</v>
      </c>
      <c r="V14" s="65">
        <v>1</v>
      </c>
      <c r="W14" s="66">
        <f t="shared" si="2"/>
        <v>0</v>
      </c>
      <c r="X14" s="26">
        <f t="shared" si="3"/>
        <v>0</v>
      </c>
      <c r="Y14" s="99" t="str">
        <f ca="1">CELL("filename",$A$1)</f>
        <v>P:\RealTime\Kate\STCA\[RT-STCA August.xls]Aug17</v>
      </c>
      <c r="Z14" s="100"/>
    </row>
    <row r="15" spans="1:26" s="29" customFormat="1" ht="10.5" customHeight="1" x14ac:dyDescent="0.2">
      <c r="A15" s="147">
        <f>$A$3</f>
        <v>37120</v>
      </c>
      <c r="B15" s="147"/>
      <c r="C15" s="237"/>
      <c r="D15" s="238">
        <v>9</v>
      </c>
      <c r="E15" s="238">
        <v>9</v>
      </c>
      <c r="F15" s="239">
        <f t="shared" si="0"/>
        <v>1</v>
      </c>
      <c r="G15" s="149" t="s">
        <v>25</v>
      </c>
      <c r="H15" s="149" t="s">
        <v>151</v>
      </c>
      <c r="I15" s="59">
        <v>25</v>
      </c>
      <c r="J15" s="238">
        <f t="shared" si="6"/>
        <v>25</v>
      </c>
      <c r="K15" s="60"/>
      <c r="L15" s="240">
        <v>32</v>
      </c>
      <c r="M15" s="150" t="s">
        <v>67</v>
      </c>
      <c r="N15" s="240">
        <v>30</v>
      </c>
      <c r="O15" s="62"/>
      <c r="P15" s="62"/>
      <c r="Q15" s="63"/>
      <c r="R15" s="64"/>
      <c r="S15" s="241"/>
      <c r="T15" s="238"/>
      <c r="U15" s="242" t="s">
        <v>196</v>
      </c>
      <c r="V15" s="65">
        <v>1</v>
      </c>
      <c r="W15" s="66">
        <f t="shared" si="2"/>
        <v>0</v>
      </c>
      <c r="X15" s="26">
        <f t="shared" si="3"/>
        <v>-50</v>
      </c>
      <c r="Y15" s="99" t="str">
        <f ca="1">CELL("filename",$A$1)</f>
        <v>P:\RealTime\Kate\STCA\[RT-STCA August.xls]Aug17</v>
      </c>
      <c r="Z15" s="100"/>
    </row>
    <row r="16" spans="1:26" s="29" customFormat="1" ht="10.5" customHeight="1" x14ac:dyDescent="0.2">
      <c r="A16" s="147">
        <f t="shared" si="5"/>
        <v>37120</v>
      </c>
      <c r="B16" s="147"/>
      <c r="C16" s="237"/>
      <c r="D16" s="238">
        <v>10</v>
      </c>
      <c r="E16" s="238">
        <v>10</v>
      </c>
      <c r="F16" s="239">
        <f t="shared" si="0"/>
        <v>1</v>
      </c>
      <c r="G16" s="149" t="s">
        <v>25</v>
      </c>
      <c r="H16" s="149" t="s">
        <v>46</v>
      </c>
      <c r="I16" s="59">
        <v>25</v>
      </c>
      <c r="J16" s="238">
        <f t="shared" si="6"/>
        <v>25</v>
      </c>
      <c r="K16" s="60"/>
      <c r="L16" s="240">
        <v>36</v>
      </c>
      <c r="M16" s="150" t="s">
        <v>67</v>
      </c>
      <c r="N16" s="61">
        <v>36</v>
      </c>
      <c r="O16" s="62"/>
      <c r="P16" s="62"/>
      <c r="Q16" s="63"/>
      <c r="R16" s="64"/>
      <c r="S16" s="241"/>
      <c r="T16" s="238"/>
      <c r="U16" s="242" t="s">
        <v>197</v>
      </c>
      <c r="V16" s="65">
        <v>1</v>
      </c>
      <c r="W16" s="66">
        <f t="shared" si="2"/>
        <v>0</v>
      </c>
      <c r="X16" s="26">
        <f t="shared" si="3"/>
        <v>0</v>
      </c>
      <c r="Y16" s="99" t="str">
        <f t="shared" ca="1" si="4"/>
        <v>P:\RealTime\Kate\STCA\[RT-STCA August.xls]Aug17</v>
      </c>
      <c r="Z16" s="100"/>
    </row>
    <row r="17" spans="1:28" s="29" customFormat="1" ht="10.5" customHeight="1" x14ac:dyDescent="0.2">
      <c r="A17" s="147">
        <f t="shared" si="5"/>
        <v>37120</v>
      </c>
      <c r="B17" s="147"/>
      <c r="C17" s="237"/>
      <c r="D17" s="238">
        <v>11</v>
      </c>
      <c r="E17" s="238">
        <v>11</v>
      </c>
      <c r="F17" s="239">
        <f t="shared" si="0"/>
        <v>1</v>
      </c>
      <c r="G17" s="149" t="s">
        <v>25</v>
      </c>
      <c r="H17" s="149" t="s">
        <v>46</v>
      </c>
      <c r="I17" s="59">
        <v>6</v>
      </c>
      <c r="J17" s="238">
        <f t="shared" si="6"/>
        <v>6</v>
      </c>
      <c r="K17" s="60"/>
      <c r="L17" s="240">
        <v>40</v>
      </c>
      <c r="M17" s="150" t="s">
        <v>67</v>
      </c>
      <c r="N17" s="61">
        <v>40</v>
      </c>
      <c r="O17" s="62"/>
      <c r="P17" s="62"/>
      <c r="Q17" s="63"/>
      <c r="R17" s="64"/>
      <c r="S17" s="241"/>
      <c r="T17" s="238"/>
      <c r="U17" s="242" t="s">
        <v>197</v>
      </c>
      <c r="V17" s="65">
        <v>1</v>
      </c>
      <c r="W17" s="66">
        <f t="shared" si="2"/>
        <v>0</v>
      </c>
      <c r="X17" s="26">
        <f t="shared" si="3"/>
        <v>0</v>
      </c>
      <c r="Y17" s="99" t="str">
        <f t="shared" ca="1" si="4"/>
        <v>P:\RealTime\Kate\STCA\[RT-STCA August.xls]Aug17</v>
      </c>
      <c r="Z17" s="100"/>
    </row>
    <row r="18" spans="1:28" s="29" customFormat="1" ht="10.5" customHeight="1" x14ac:dyDescent="0.2">
      <c r="A18" s="147">
        <f t="shared" si="5"/>
        <v>37120</v>
      </c>
      <c r="B18" s="147"/>
      <c r="C18" s="237"/>
      <c r="D18" s="238">
        <v>11</v>
      </c>
      <c r="E18" s="238">
        <v>11</v>
      </c>
      <c r="F18" s="239">
        <f t="shared" si="0"/>
        <v>1</v>
      </c>
      <c r="G18" s="149" t="s">
        <v>25</v>
      </c>
      <c r="H18" s="149" t="s">
        <v>37</v>
      </c>
      <c r="I18" s="59">
        <v>19</v>
      </c>
      <c r="J18" s="238">
        <f t="shared" si="6"/>
        <v>19</v>
      </c>
      <c r="K18" s="60"/>
      <c r="L18" s="240">
        <v>40</v>
      </c>
      <c r="M18" s="150" t="s">
        <v>67</v>
      </c>
      <c r="N18" s="61">
        <v>40</v>
      </c>
      <c r="O18" s="62"/>
      <c r="P18" s="62"/>
      <c r="Q18" s="63"/>
      <c r="R18" s="64"/>
      <c r="S18" s="241"/>
      <c r="T18" s="238"/>
      <c r="U18" s="242" t="s">
        <v>198</v>
      </c>
      <c r="V18" s="65">
        <v>1</v>
      </c>
      <c r="W18" s="66">
        <f t="shared" si="2"/>
        <v>0</v>
      </c>
      <c r="X18" s="26">
        <f t="shared" si="3"/>
        <v>0</v>
      </c>
      <c r="Y18" s="99" t="str">
        <f t="shared" ca="1" si="4"/>
        <v>P:\RealTime\Kate\STCA\[RT-STCA August.xls]Aug17</v>
      </c>
      <c r="Z18" s="100"/>
    </row>
    <row r="19" spans="1:28" s="29" customFormat="1" ht="10.5" customHeight="1" x14ac:dyDescent="0.2">
      <c r="A19" s="147">
        <f t="shared" si="5"/>
        <v>37120</v>
      </c>
      <c r="B19" s="147"/>
      <c r="C19" s="237"/>
      <c r="D19" s="238">
        <v>12</v>
      </c>
      <c r="E19" s="238">
        <v>12</v>
      </c>
      <c r="F19" s="239">
        <f t="shared" si="0"/>
        <v>1</v>
      </c>
      <c r="G19" s="149" t="s">
        <v>25</v>
      </c>
      <c r="H19" s="149" t="s">
        <v>46</v>
      </c>
      <c r="I19" s="59">
        <v>25</v>
      </c>
      <c r="J19" s="238">
        <f t="shared" si="6"/>
        <v>25</v>
      </c>
      <c r="K19" s="60"/>
      <c r="L19" s="240">
        <v>41</v>
      </c>
      <c r="M19" s="150" t="s">
        <v>67</v>
      </c>
      <c r="N19" s="61">
        <v>41</v>
      </c>
      <c r="O19" s="62"/>
      <c r="P19" s="62"/>
      <c r="Q19" s="63"/>
      <c r="R19" s="64"/>
      <c r="S19" s="241"/>
      <c r="T19" s="238"/>
      <c r="U19" s="242" t="s">
        <v>197</v>
      </c>
      <c r="V19" s="65">
        <v>1</v>
      </c>
      <c r="W19" s="66">
        <f t="shared" si="2"/>
        <v>0</v>
      </c>
      <c r="X19" s="26">
        <f t="shared" si="3"/>
        <v>0</v>
      </c>
      <c r="Y19" s="99" t="str">
        <f t="shared" ca="1" si="4"/>
        <v>P:\RealTime\Kate\STCA\[RT-STCA August.xls]Aug17</v>
      </c>
      <c r="Z19" s="100"/>
    </row>
    <row r="20" spans="1:28" s="29" customFormat="1" ht="10.5" customHeight="1" x14ac:dyDescent="0.2">
      <c r="A20" s="147">
        <f t="shared" si="5"/>
        <v>37120</v>
      </c>
      <c r="B20" s="147"/>
      <c r="C20" s="237"/>
      <c r="D20" s="238">
        <v>13</v>
      </c>
      <c r="E20" s="238">
        <v>13</v>
      </c>
      <c r="F20" s="239">
        <f t="shared" si="0"/>
        <v>1</v>
      </c>
      <c r="G20" s="149" t="s">
        <v>25</v>
      </c>
      <c r="H20" s="149" t="s">
        <v>37</v>
      </c>
      <c r="I20" s="59">
        <v>25</v>
      </c>
      <c r="J20" s="238">
        <f t="shared" si="6"/>
        <v>25</v>
      </c>
      <c r="K20" s="60"/>
      <c r="L20" s="240">
        <v>45</v>
      </c>
      <c r="M20" s="150" t="s">
        <v>67</v>
      </c>
      <c r="N20" s="61">
        <v>45</v>
      </c>
      <c r="O20" s="62"/>
      <c r="P20" s="62"/>
      <c r="Q20" s="63"/>
      <c r="R20" s="64"/>
      <c r="S20" s="241"/>
      <c r="T20" s="238"/>
      <c r="U20" s="242" t="s">
        <v>198</v>
      </c>
      <c r="V20" s="65">
        <v>1</v>
      </c>
      <c r="W20" s="66">
        <f t="shared" si="2"/>
        <v>0</v>
      </c>
      <c r="X20" s="26">
        <f t="shared" si="3"/>
        <v>0</v>
      </c>
      <c r="Y20" s="99" t="str">
        <f t="shared" ca="1" si="4"/>
        <v>P:\RealTime\Kate\STCA\[RT-STCA August.xls]Aug17</v>
      </c>
      <c r="Z20" s="100"/>
    </row>
    <row r="21" spans="1:28" s="29" customFormat="1" ht="10.5" customHeight="1" x14ac:dyDescent="0.2">
      <c r="A21" s="147">
        <f t="shared" si="5"/>
        <v>37120</v>
      </c>
      <c r="B21" s="147"/>
      <c r="C21" s="237"/>
      <c r="D21" s="238">
        <v>14</v>
      </c>
      <c r="E21" s="238">
        <v>14</v>
      </c>
      <c r="F21" s="239">
        <f t="shared" si="0"/>
        <v>1</v>
      </c>
      <c r="G21" s="149" t="s">
        <v>199</v>
      </c>
      <c r="H21" s="149" t="s">
        <v>146</v>
      </c>
      <c r="I21" s="59">
        <v>25</v>
      </c>
      <c r="J21" s="238">
        <f t="shared" si="6"/>
        <v>25</v>
      </c>
      <c r="K21" s="60"/>
      <c r="L21" s="240">
        <v>45</v>
      </c>
      <c r="M21" s="150" t="s">
        <v>67</v>
      </c>
      <c r="N21" s="61">
        <v>45</v>
      </c>
      <c r="O21" s="62"/>
      <c r="P21" s="62"/>
      <c r="Q21" s="63"/>
      <c r="R21" s="64"/>
      <c r="S21" s="241"/>
      <c r="T21" s="238"/>
      <c r="U21" s="242" t="s">
        <v>200</v>
      </c>
      <c r="V21" s="65">
        <v>1</v>
      </c>
      <c r="W21" s="66">
        <f t="shared" si="2"/>
        <v>0</v>
      </c>
      <c r="X21" s="26">
        <f t="shared" si="3"/>
        <v>0</v>
      </c>
      <c r="Y21" s="99" t="str">
        <f t="shared" ca="1" si="4"/>
        <v>P:\RealTime\Kate\STCA\[RT-STCA August.xls]Aug17</v>
      </c>
      <c r="Z21" s="100"/>
    </row>
    <row r="22" spans="1:28" s="231" customFormat="1" ht="10.5" customHeight="1" x14ac:dyDescent="0.2">
      <c r="A22" s="102">
        <f t="shared" si="5"/>
        <v>37120</v>
      </c>
      <c r="B22" s="102"/>
      <c r="C22" s="243"/>
      <c r="D22" s="244">
        <v>15</v>
      </c>
      <c r="E22" s="244">
        <v>15</v>
      </c>
      <c r="F22" s="245">
        <f t="shared" si="0"/>
        <v>1</v>
      </c>
      <c r="G22" s="104" t="s">
        <v>25</v>
      </c>
      <c r="H22" s="104" t="s">
        <v>27</v>
      </c>
      <c r="I22" s="67">
        <v>25</v>
      </c>
      <c r="J22" s="244">
        <f t="shared" si="6"/>
        <v>25</v>
      </c>
      <c r="K22" s="68"/>
      <c r="L22" s="179">
        <v>47</v>
      </c>
      <c r="M22" s="105" t="s">
        <v>67</v>
      </c>
      <c r="N22" s="69">
        <v>47</v>
      </c>
      <c r="O22" s="70"/>
      <c r="P22" s="70"/>
      <c r="Q22" s="71"/>
      <c r="R22" s="72"/>
      <c r="S22" s="246"/>
      <c r="T22" s="244"/>
      <c r="U22" s="247" t="s">
        <v>201</v>
      </c>
      <c r="V22" s="73">
        <v>1</v>
      </c>
      <c r="W22" s="74">
        <f t="shared" si="2"/>
        <v>0</v>
      </c>
      <c r="X22" s="26">
        <f t="shared" si="3"/>
        <v>0</v>
      </c>
      <c r="Y22" s="99" t="str">
        <f t="shared" ca="1" si="4"/>
        <v>P:\RealTime\Kate\STCA\[RT-STCA August.xls]Aug17</v>
      </c>
      <c r="Z22" s="100"/>
      <c r="AA22" s="248"/>
      <c r="AB22" s="248"/>
    </row>
    <row r="23" spans="1:28" s="231" customFormat="1" ht="10.5" customHeight="1" x14ac:dyDescent="0.2">
      <c r="A23" s="30">
        <f t="shared" si="5"/>
        <v>37120</v>
      </c>
      <c r="B23" s="30"/>
      <c r="C23" s="249"/>
      <c r="D23" s="250">
        <v>16</v>
      </c>
      <c r="E23" s="250">
        <v>16</v>
      </c>
      <c r="F23" s="251">
        <f t="shared" si="0"/>
        <v>1</v>
      </c>
      <c r="G23" s="33" t="s">
        <v>199</v>
      </c>
      <c r="H23" s="33" t="s">
        <v>90</v>
      </c>
      <c r="I23" s="31">
        <v>5</v>
      </c>
      <c r="J23" s="250">
        <f t="shared" si="6"/>
        <v>5</v>
      </c>
      <c r="K23" s="34"/>
      <c r="L23" s="178">
        <v>70</v>
      </c>
      <c r="M23" s="36" t="s">
        <v>67</v>
      </c>
      <c r="N23" s="35">
        <v>70</v>
      </c>
      <c r="O23" s="37"/>
      <c r="P23" s="37"/>
      <c r="Q23" s="38"/>
      <c r="R23" s="39"/>
      <c r="S23" s="252"/>
      <c r="T23" s="250"/>
      <c r="U23" s="253" t="s">
        <v>202</v>
      </c>
      <c r="V23" s="40">
        <v>1</v>
      </c>
      <c r="W23" s="41">
        <f t="shared" si="2"/>
        <v>0</v>
      </c>
      <c r="X23" s="26">
        <f t="shared" si="3"/>
        <v>0</v>
      </c>
      <c r="Y23" s="99" t="str">
        <f t="shared" ca="1" si="4"/>
        <v>P:\RealTime\Kate\STCA\[RT-STCA August.xls]Aug17</v>
      </c>
      <c r="Z23" s="100"/>
      <c r="AA23" s="254"/>
      <c r="AB23" s="254"/>
    </row>
    <row r="24" spans="1:28" s="231" customFormat="1" ht="10.5" customHeight="1" x14ac:dyDescent="0.2">
      <c r="A24" s="147">
        <f t="shared" si="5"/>
        <v>37120</v>
      </c>
      <c r="B24" s="147"/>
      <c r="C24" s="237"/>
      <c r="D24" s="238">
        <v>16</v>
      </c>
      <c r="E24" s="238">
        <v>16</v>
      </c>
      <c r="F24" s="239">
        <f t="shared" si="0"/>
        <v>1</v>
      </c>
      <c r="G24" s="149" t="s">
        <v>83</v>
      </c>
      <c r="H24" s="149" t="s">
        <v>84</v>
      </c>
      <c r="I24" s="59">
        <v>15</v>
      </c>
      <c r="J24" s="238">
        <f t="shared" si="6"/>
        <v>15</v>
      </c>
      <c r="K24" s="60"/>
      <c r="L24" s="240">
        <v>55</v>
      </c>
      <c r="M24" s="150" t="s">
        <v>67</v>
      </c>
      <c r="N24" s="61">
        <v>55</v>
      </c>
      <c r="O24" s="62"/>
      <c r="P24" s="62"/>
      <c r="Q24" s="63"/>
      <c r="R24" s="64"/>
      <c r="S24" s="241"/>
      <c r="T24" s="238"/>
      <c r="U24" s="242" t="s">
        <v>203</v>
      </c>
      <c r="V24" s="65">
        <v>1</v>
      </c>
      <c r="W24" s="66">
        <f t="shared" si="2"/>
        <v>0</v>
      </c>
      <c r="X24" s="26">
        <f t="shared" si="3"/>
        <v>0</v>
      </c>
      <c r="Y24" s="99" t="str">
        <f t="shared" ca="1" si="4"/>
        <v>P:\RealTime\Kate\STCA\[RT-STCA August.xls]Aug17</v>
      </c>
      <c r="Z24" s="100"/>
      <c r="AA24" s="29"/>
      <c r="AB24" s="29"/>
    </row>
    <row r="25" spans="1:28" s="231" customFormat="1" ht="10.5" customHeight="1" x14ac:dyDescent="0.2">
      <c r="A25" s="102">
        <f t="shared" si="5"/>
        <v>37120</v>
      </c>
      <c r="B25" s="102"/>
      <c r="C25" s="243"/>
      <c r="D25" s="244">
        <v>16</v>
      </c>
      <c r="E25" s="244">
        <v>16</v>
      </c>
      <c r="F25" s="245">
        <f t="shared" si="0"/>
        <v>1</v>
      </c>
      <c r="G25" s="104" t="s">
        <v>25</v>
      </c>
      <c r="H25" s="104" t="s">
        <v>27</v>
      </c>
      <c r="I25" s="67">
        <v>5</v>
      </c>
      <c r="J25" s="244">
        <f t="shared" si="6"/>
        <v>5</v>
      </c>
      <c r="K25" s="68"/>
      <c r="L25" s="179">
        <v>47</v>
      </c>
      <c r="M25" s="105" t="s">
        <v>67</v>
      </c>
      <c r="N25" s="69">
        <v>47</v>
      </c>
      <c r="O25" s="70"/>
      <c r="P25" s="70"/>
      <c r="Q25" s="71"/>
      <c r="R25" s="72"/>
      <c r="S25" s="246"/>
      <c r="T25" s="244"/>
      <c r="U25" s="247" t="s">
        <v>201</v>
      </c>
      <c r="V25" s="73">
        <v>1</v>
      </c>
      <c r="W25" s="74">
        <f t="shared" si="2"/>
        <v>0</v>
      </c>
      <c r="X25" s="26">
        <f t="shared" si="3"/>
        <v>0</v>
      </c>
      <c r="Y25" s="99" t="str">
        <f t="shared" ca="1" si="4"/>
        <v>P:\RealTime\Kate\STCA\[RT-STCA August.xls]Aug17</v>
      </c>
      <c r="Z25" s="100"/>
      <c r="AA25" s="248"/>
      <c r="AB25" s="248"/>
    </row>
    <row r="26" spans="1:28" s="231" customFormat="1" ht="10.5" customHeight="1" x14ac:dyDescent="0.2">
      <c r="A26" s="102">
        <f t="shared" si="5"/>
        <v>37120</v>
      </c>
      <c r="B26" s="102"/>
      <c r="C26" s="243"/>
      <c r="D26" s="244">
        <v>17</v>
      </c>
      <c r="E26" s="244">
        <v>17</v>
      </c>
      <c r="F26" s="245">
        <f t="shared" si="0"/>
        <v>1</v>
      </c>
      <c r="G26" s="104" t="s">
        <v>25</v>
      </c>
      <c r="H26" s="104" t="s">
        <v>27</v>
      </c>
      <c r="I26" s="67">
        <v>25</v>
      </c>
      <c r="J26" s="244">
        <f t="shared" si="6"/>
        <v>25</v>
      </c>
      <c r="K26" s="68"/>
      <c r="L26" s="179">
        <v>47</v>
      </c>
      <c r="M26" s="105" t="s">
        <v>67</v>
      </c>
      <c r="N26" s="69">
        <v>47</v>
      </c>
      <c r="O26" s="70"/>
      <c r="P26" s="70"/>
      <c r="Q26" s="71"/>
      <c r="R26" s="72"/>
      <c r="S26" s="246"/>
      <c r="T26" s="244"/>
      <c r="U26" s="247" t="s">
        <v>201</v>
      </c>
      <c r="V26" s="73">
        <v>1</v>
      </c>
      <c r="W26" s="74">
        <f t="shared" si="2"/>
        <v>0</v>
      </c>
      <c r="X26" s="26">
        <f t="shared" si="3"/>
        <v>0</v>
      </c>
      <c r="Y26" s="99" t="str">
        <f t="shared" ca="1" si="4"/>
        <v>P:\RealTime\Kate\STCA\[RT-STCA August.xls]Aug17</v>
      </c>
      <c r="Z26" s="100"/>
      <c r="AA26" s="248"/>
      <c r="AB26" s="248"/>
    </row>
    <row r="27" spans="1:28" s="231" customFormat="1" ht="10.5" customHeight="1" x14ac:dyDescent="0.2">
      <c r="A27" s="102">
        <f t="shared" si="5"/>
        <v>37120</v>
      </c>
      <c r="B27" s="102"/>
      <c r="C27" s="243"/>
      <c r="D27" s="244">
        <v>18</v>
      </c>
      <c r="E27" s="244">
        <v>19</v>
      </c>
      <c r="F27" s="245">
        <f t="shared" si="0"/>
        <v>2</v>
      </c>
      <c r="G27" s="104" t="s">
        <v>25</v>
      </c>
      <c r="H27" s="104" t="s">
        <v>27</v>
      </c>
      <c r="I27" s="67">
        <v>25</v>
      </c>
      <c r="J27" s="244">
        <f t="shared" si="6"/>
        <v>50</v>
      </c>
      <c r="K27" s="68"/>
      <c r="L27" s="179">
        <v>47</v>
      </c>
      <c r="M27" s="105" t="s">
        <v>67</v>
      </c>
      <c r="N27" s="69">
        <v>47</v>
      </c>
      <c r="O27" s="70"/>
      <c r="P27" s="70"/>
      <c r="Q27" s="71"/>
      <c r="R27" s="72"/>
      <c r="S27" s="246"/>
      <c r="T27" s="244"/>
      <c r="U27" s="247" t="s">
        <v>201</v>
      </c>
      <c r="V27" s="73">
        <v>1</v>
      </c>
      <c r="W27" s="74">
        <f t="shared" si="2"/>
        <v>0</v>
      </c>
      <c r="X27" s="26">
        <f t="shared" si="3"/>
        <v>0</v>
      </c>
      <c r="Y27" s="99" t="str">
        <f t="shared" ca="1" si="4"/>
        <v>P:\RealTime\Kate\STCA\[RT-STCA August.xls]Aug17</v>
      </c>
      <c r="Z27" s="100"/>
      <c r="AA27" s="248"/>
      <c r="AB27" s="248"/>
    </row>
    <row r="28" spans="1:28" s="231" customFormat="1" ht="10.5" customHeight="1" x14ac:dyDescent="0.2">
      <c r="A28" s="147">
        <f t="shared" si="5"/>
        <v>37120</v>
      </c>
      <c r="B28" s="147"/>
      <c r="C28" s="237"/>
      <c r="D28" s="238">
        <v>20</v>
      </c>
      <c r="E28" s="238">
        <v>20</v>
      </c>
      <c r="F28" s="239">
        <f t="shared" si="0"/>
        <v>1</v>
      </c>
      <c r="G28" s="149" t="s">
        <v>25</v>
      </c>
      <c r="H28" s="149" t="s">
        <v>37</v>
      </c>
      <c r="I28" s="59">
        <v>25</v>
      </c>
      <c r="J28" s="238">
        <f t="shared" si="6"/>
        <v>25</v>
      </c>
      <c r="K28" s="60"/>
      <c r="L28" s="240">
        <v>44</v>
      </c>
      <c r="M28" s="150" t="s">
        <v>67</v>
      </c>
      <c r="N28" s="61">
        <v>44</v>
      </c>
      <c r="O28" s="62"/>
      <c r="P28" s="62"/>
      <c r="Q28" s="63"/>
      <c r="R28" s="64"/>
      <c r="S28" s="241"/>
      <c r="T28" s="238"/>
      <c r="U28" s="242" t="s">
        <v>204</v>
      </c>
      <c r="V28" s="65">
        <v>1</v>
      </c>
      <c r="W28" s="66">
        <f t="shared" si="2"/>
        <v>0</v>
      </c>
      <c r="X28" s="26">
        <f t="shared" si="3"/>
        <v>0</v>
      </c>
      <c r="Y28" s="99" t="str">
        <f t="shared" ca="1" si="4"/>
        <v>P:\RealTime\Kate\STCA\[RT-STCA August.xls]Aug17</v>
      </c>
      <c r="Z28" s="100"/>
      <c r="AA28" s="29"/>
      <c r="AB28" s="29"/>
    </row>
    <row r="29" spans="1:28" s="231" customFormat="1" ht="10.5" customHeight="1" x14ac:dyDescent="0.2">
      <c r="A29" s="147">
        <f t="shared" si="5"/>
        <v>37120</v>
      </c>
      <c r="B29" s="147"/>
      <c r="C29" s="237"/>
      <c r="D29" s="238">
        <v>21</v>
      </c>
      <c r="E29" s="238">
        <v>22</v>
      </c>
      <c r="F29" s="239">
        <f t="shared" si="0"/>
        <v>2</v>
      </c>
      <c r="G29" s="149" t="s">
        <v>25</v>
      </c>
      <c r="H29" s="149" t="s">
        <v>46</v>
      </c>
      <c r="I29" s="59">
        <v>25</v>
      </c>
      <c r="J29" s="238">
        <f t="shared" si="6"/>
        <v>50</v>
      </c>
      <c r="K29" s="60"/>
      <c r="L29" s="240">
        <v>32</v>
      </c>
      <c r="M29" s="150" t="s">
        <v>67</v>
      </c>
      <c r="N29" s="61">
        <v>32</v>
      </c>
      <c r="O29" s="62"/>
      <c r="P29" s="62"/>
      <c r="Q29" s="63"/>
      <c r="R29" s="64"/>
      <c r="S29" s="241"/>
      <c r="T29" s="238"/>
      <c r="U29" s="255" t="s">
        <v>205</v>
      </c>
      <c r="V29" s="65">
        <v>1</v>
      </c>
      <c r="W29" s="66">
        <f t="shared" si="2"/>
        <v>0</v>
      </c>
      <c r="X29" s="26">
        <f t="shared" si="3"/>
        <v>0</v>
      </c>
      <c r="Y29" s="99" t="str">
        <f t="shared" ca="1" si="4"/>
        <v>P:\RealTime\Kate\STCA\[RT-STCA August.xls]Aug17</v>
      </c>
      <c r="Z29" s="100"/>
      <c r="AA29" s="29"/>
      <c r="AB29" s="29"/>
    </row>
    <row r="30" spans="1:28" s="231" customFormat="1" ht="10.5" customHeight="1" x14ac:dyDescent="0.2">
      <c r="A30" s="147">
        <f t="shared" si="5"/>
        <v>37120</v>
      </c>
      <c r="B30" s="147"/>
      <c r="C30" s="237"/>
      <c r="D30" s="238">
        <v>23</v>
      </c>
      <c r="E30" s="238">
        <v>24</v>
      </c>
      <c r="F30" s="239">
        <f>+E30-D30+1</f>
        <v>2</v>
      </c>
      <c r="G30" s="149" t="s">
        <v>25</v>
      </c>
      <c r="H30" s="149" t="s">
        <v>46</v>
      </c>
      <c r="I30" s="59">
        <v>30</v>
      </c>
      <c r="J30" s="238">
        <f>F30*I30</f>
        <v>60</v>
      </c>
      <c r="K30" s="60"/>
      <c r="L30" s="240">
        <v>32</v>
      </c>
      <c r="M30" s="150" t="s">
        <v>67</v>
      </c>
      <c r="N30" s="61">
        <v>32</v>
      </c>
      <c r="O30" s="62"/>
      <c r="P30" s="62"/>
      <c r="Q30" s="63"/>
      <c r="R30" s="64"/>
      <c r="S30" s="241"/>
      <c r="T30" s="238"/>
      <c r="U30" s="242" t="s">
        <v>205</v>
      </c>
      <c r="V30" s="65">
        <v>1</v>
      </c>
      <c r="W30" s="66">
        <f>N30-(N30*V30)</f>
        <v>0</v>
      </c>
      <c r="X30" s="26">
        <f>(J30*N30)-(J30*L30)-(J30*O30)-(J30*P30)-(J30*Q30)-(J30*R30)-(J30*W30)</f>
        <v>0</v>
      </c>
      <c r="Y30" s="99" t="str">
        <f t="shared" ca="1" si="4"/>
        <v>P:\RealTime\Kate\STCA\[RT-STCA August.xls]Aug17</v>
      </c>
      <c r="Z30" s="100"/>
      <c r="AA30" s="29"/>
      <c r="AB30" s="29"/>
    </row>
    <row r="31" spans="1:28" s="231" customFormat="1" ht="10.5" customHeight="1" x14ac:dyDescent="0.2">
      <c r="A31" s="82">
        <f t="shared" si="5"/>
        <v>37120</v>
      </c>
      <c r="B31" s="82"/>
      <c r="C31" s="83"/>
      <c r="D31" s="84">
        <v>23</v>
      </c>
      <c r="E31" s="84">
        <v>24</v>
      </c>
      <c r="F31" s="85">
        <f>+E31-D31+1</f>
        <v>2</v>
      </c>
      <c r="G31" s="86" t="s">
        <v>206</v>
      </c>
      <c r="H31" s="86" t="s">
        <v>207</v>
      </c>
      <c r="I31" s="87">
        <v>55</v>
      </c>
      <c r="J31" s="84">
        <f>F31*I31</f>
        <v>110</v>
      </c>
      <c r="K31" s="101"/>
      <c r="L31" s="89">
        <v>50</v>
      </c>
      <c r="M31" s="90" t="s">
        <v>67</v>
      </c>
      <c r="N31" s="91">
        <v>50</v>
      </c>
      <c r="O31" s="92"/>
      <c r="P31" s="92"/>
      <c r="Q31" s="93"/>
      <c r="R31" s="94"/>
      <c r="S31" s="95"/>
      <c r="T31" s="84"/>
      <c r="U31" s="96" t="s">
        <v>208</v>
      </c>
      <c r="V31" s="97">
        <v>1</v>
      </c>
      <c r="W31" s="98">
        <f>N31-(N31*V31)</f>
        <v>0</v>
      </c>
      <c r="X31" s="256">
        <f>(J31*N31)-(J31*L31)-(J31*O31)-(J31*P31)-(J31*Q31)-(J31*R31)-(J31*W31)</f>
        <v>0</v>
      </c>
      <c r="Y31" s="257" t="str">
        <f t="shared" ca="1" si="4"/>
        <v>P:\RealTime\Kate\STCA\[RT-STCA August.xls]Aug17</v>
      </c>
      <c r="Z31" s="258"/>
      <c r="AA31" s="259"/>
      <c r="AB31" s="259"/>
    </row>
    <row r="32" spans="1:28" s="29" customFormat="1" ht="11.25" customHeight="1" x14ac:dyDescent="0.2">
      <c r="A32" s="106">
        <v>37120</v>
      </c>
      <c r="B32" s="106"/>
      <c r="C32" s="106" t="s">
        <v>24</v>
      </c>
      <c r="D32" s="51">
        <v>1</v>
      </c>
      <c r="E32" s="51">
        <v>1</v>
      </c>
      <c r="F32" s="107">
        <f t="shared" ref="F32:F41" si="7">(E32-D32)+1</f>
        <v>1</v>
      </c>
      <c r="G32" s="108" t="s">
        <v>83</v>
      </c>
      <c r="H32" s="108" t="s">
        <v>54</v>
      </c>
      <c r="I32" s="51">
        <v>30</v>
      </c>
      <c r="J32" s="51">
        <f t="shared" ref="J32:J41" si="8">I32*F32</f>
        <v>30</v>
      </c>
      <c r="K32" s="260"/>
      <c r="L32" s="261">
        <v>32</v>
      </c>
      <c r="M32" s="109" t="s">
        <v>67</v>
      </c>
      <c r="N32" s="261">
        <v>32</v>
      </c>
      <c r="O32" s="54"/>
      <c r="P32" s="55"/>
      <c r="Q32" s="55"/>
      <c r="R32" s="56"/>
      <c r="S32" s="56"/>
      <c r="T32" s="51"/>
      <c r="U32" s="52" t="s">
        <v>209</v>
      </c>
      <c r="V32" s="57">
        <v>1</v>
      </c>
      <c r="W32" s="58">
        <f t="shared" ref="W32:W41" si="9">N32-(N32*V32)</f>
        <v>0</v>
      </c>
      <c r="X32" s="226">
        <f t="shared" ref="X32:X41" si="10">(J32*N32)-(J32*L32)-(J32*O32)-(J32*P32)-(J32*Q32)-(J32*R32)-(J32*W32)</f>
        <v>0</v>
      </c>
      <c r="Y32" s="27"/>
      <c r="Z32" s="28"/>
    </row>
    <row r="33" spans="1:26" s="29" customFormat="1" ht="10.5" customHeight="1" x14ac:dyDescent="0.2">
      <c r="A33" s="106">
        <v>37120</v>
      </c>
      <c r="B33" s="106"/>
      <c r="C33" s="106" t="s">
        <v>24</v>
      </c>
      <c r="D33" s="51">
        <v>2</v>
      </c>
      <c r="E33" s="51">
        <v>2</v>
      </c>
      <c r="F33" s="107">
        <f t="shared" si="7"/>
        <v>1</v>
      </c>
      <c r="G33" s="108" t="s">
        <v>83</v>
      </c>
      <c r="H33" s="108" t="s">
        <v>54</v>
      </c>
      <c r="I33" s="51">
        <v>24</v>
      </c>
      <c r="J33" s="51">
        <f t="shared" si="8"/>
        <v>24</v>
      </c>
      <c r="K33" s="260"/>
      <c r="L33" s="261">
        <v>32</v>
      </c>
      <c r="M33" s="109" t="s">
        <v>67</v>
      </c>
      <c r="N33" s="261">
        <v>32</v>
      </c>
      <c r="O33" s="54"/>
      <c r="P33" s="55"/>
      <c r="Q33" s="55"/>
      <c r="R33" s="56"/>
      <c r="S33" s="56"/>
      <c r="T33" s="51"/>
      <c r="U33" s="52" t="s">
        <v>209</v>
      </c>
      <c r="V33" s="57">
        <v>1</v>
      </c>
      <c r="W33" s="58">
        <f t="shared" si="9"/>
        <v>0</v>
      </c>
      <c r="X33" s="226">
        <f t="shared" si="10"/>
        <v>0</v>
      </c>
      <c r="Y33" s="27"/>
      <c r="Z33" s="28"/>
    </row>
    <row r="34" spans="1:26" s="29" customFormat="1" ht="11.25" customHeight="1" x14ac:dyDescent="0.2">
      <c r="A34" s="106">
        <v>37120</v>
      </c>
      <c r="B34" s="106"/>
      <c r="C34" s="106" t="s">
        <v>24</v>
      </c>
      <c r="D34" s="51">
        <v>2</v>
      </c>
      <c r="E34" s="51">
        <v>2</v>
      </c>
      <c r="F34" s="107">
        <f t="shared" si="7"/>
        <v>1</v>
      </c>
      <c r="G34" s="108" t="s">
        <v>25</v>
      </c>
      <c r="H34" s="108" t="s">
        <v>34</v>
      </c>
      <c r="I34" s="51">
        <v>6</v>
      </c>
      <c r="J34" s="51">
        <f t="shared" si="8"/>
        <v>6</v>
      </c>
      <c r="K34" s="260"/>
      <c r="L34" s="261">
        <v>25</v>
      </c>
      <c r="M34" s="109" t="s">
        <v>67</v>
      </c>
      <c r="N34" s="261">
        <v>25</v>
      </c>
      <c r="O34" s="54"/>
      <c r="P34" s="55"/>
      <c r="Q34" s="55"/>
      <c r="R34" s="56"/>
      <c r="S34" s="56"/>
      <c r="T34" s="51"/>
      <c r="U34" s="52" t="s">
        <v>210</v>
      </c>
      <c r="V34" s="57">
        <v>1</v>
      </c>
      <c r="W34" s="58">
        <f t="shared" si="9"/>
        <v>0</v>
      </c>
      <c r="X34" s="226">
        <f t="shared" si="10"/>
        <v>0</v>
      </c>
      <c r="Y34" s="27"/>
      <c r="Z34" s="28"/>
    </row>
    <row r="35" spans="1:26" s="29" customFormat="1" ht="11.25" customHeight="1" x14ac:dyDescent="0.2">
      <c r="A35" s="106">
        <v>37120</v>
      </c>
      <c r="B35" s="106"/>
      <c r="C35" s="106" t="s">
        <v>24</v>
      </c>
      <c r="D35" s="51">
        <v>3</v>
      </c>
      <c r="E35" s="51">
        <v>3</v>
      </c>
      <c r="F35" s="107">
        <f t="shared" si="7"/>
        <v>1</v>
      </c>
      <c r="G35" s="108" t="s">
        <v>25</v>
      </c>
      <c r="H35" s="108" t="s">
        <v>34</v>
      </c>
      <c r="I35" s="51">
        <v>20</v>
      </c>
      <c r="J35" s="51">
        <f t="shared" si="8"/>
        <v>20</v>
      </c>
      <c r="K35" s="260"/>
      <c r="L35" s="261">
        <v>25</v>
      </c>
      <c r="M35" s="109" t="s">
        <v>67</v>
      </c>
      <c r="N35" s="261">
        <v>25</v>
      </c>
      <c r="O35" s="54"/>
      <c r="P35" s="55"/>
      <c r="Q35" s="55"/>
      <c r="R35" s="56"/>
      <c r="S35" s="56"/>
      <c r="T35" s="51"/>
      <c r="U35" s="52" t="s">
        <v>210</v>
      </c>
      <c r="V35" s="57">
        <v>1</v>
      </c>
      <c r="W35" s="58">
        <f t="shared" si="9"/>
        <v>0</v>
      </c>
      <c r="X35" s="226">
        <f t="shared" si="10"/>
        <v>0</v>
      </c>
      <c r="Y35" s="27"/>
      <c r="Z35" s="28"/>
    </row>
    <row r="36" spans="1:26" s="29" customFormat="1" ht="10.5" customHeight="1" x14ac:dyDescent="0.2">
      <c r="A36" s="106">
        <v>37120</v>
      </c>
      <c r="B36" s="106"/>
      <c r="C36" s="106" t="s">
        <v>24</v>
      </c>
      <c r="D36" s="51">
        <v>4</v>
      </c>
      <c r="E36" s="51">
        <v>4</v>
      </c>
      <c r="F36" s="107">
        <f t="shared" si="7"/>
        <v>1</v>
      </c>
      <c r="G36" s="108" t="s">
        <v>25</v>
      </c>
      <c r="H36" s="108" t="s">
        <v>34</v>
      </c>
      <c r="I36" s="51">
        <v>24</v>
      </c>
      <c r="J36" s="51">
        <f t="shared" si="8"/>
        <v>24</v>
      </c>
      <c r="K36" s="260"/>
      <c r="L36" s="261">
        <v>25</v>
      </c>
      <c r="M36" s="109" t="s">
        <v>67</v>
      </c>
      <c r="N36" s="261">
        <v>25</v>
      </c>
      <c r="O36" s="54"/>
      <c r="P36" s="55"/>
      <c r="Q36" s="55"/>
      <c r="R36" s="56"/>
      <c r="S36" s="56"/>
      <c r="T36" s="51"/>
      <c r="U36" s="52" t="s">
        <v>210</v>
      </c>
      <c r="V36" s="57">
        <v>1</v>
      </c>
      <c r="W36" s="58">
        <f t="shared" si="9"/>
        <v>0</v>
      </c>
      <c r="X36" s="226">
        <f t="shared" si="10"/>
        <v>0</v>
      </c>
      <c r="Y36" s="27"/>
      <c r="Z36" s="28"/>
    </row>
    <row r="37" spans="1:26" s="29" customFormat="1" ht="11.25" customHeight="1" x14ac:dyDescent="0.2">
      <c r="A37" s="129">
        <v>37120</v>
      </c>
      <c r="B37" s="129"/>
      <c r="C37" s="129" t="s">
        <v>24</v>
      </c>
      <c r="D37" s="134">
        <v>3</v>
      </c>
      <c r="E37" s="134">
        <v>3</v>
      </c>
      <c r="F37" s="151">
        <f t="shared" si="7"/>
        <v>1</v>
      </c>
      <c r="G37" s="133" t="s">
        <v>25</v>
      </c>
      <c r="H37" s="133" t="s">
        <v>62</v>
      </c>
      <c r="I37" s="134">
        <v>10</v>
      </c>
      <c r="J37" s="134">
        <f t="shared" si="8"/>
        <v>10</v>
      </c>
      <c r="K37" s="228"/>
      <c r="L37" s="262">
        <v>30</v>
      </c>
      <c r="M37" s="137" t="s">
        <v>67</v>
      </c>
      <c r="N37" s="262">
        <v>30</v>
      </c>
      <c r="O37" s="139"/>
      <c r="P37" s="140"/>
      <c r="Q37" s="140"/>
      <c r="R37" s="141"/>
      <c r="S37" s="141"/>
      <c r="T37" s="134"/>
      <c r="U37" s="135" t="s">
        <v>211</v>
      </c>
      <c r="V37" s="144">
        <v>1</v>
      </c>
      <c r="W37" s="145">
        <f t="shared" si="9"/>
        <v>0</v>
      </c>
      <c r="X37" s="226">
        <f t="shared" si="10"/>
        <v>0</v>
      </c>
      <c r="Y37" s="27"/>
      <c r="Z37" s="28"/>
    </row>
    <row r="38" spans="1:26" s="29" customFormat="1" ht="10.5" customHeight="1" x14ac:dyDescent="0.2">
      <c r="A38" s="129">
        <v>37120</v>
      </c>
      <c r="B38" s="129"/>
      <c r="C38" s="129" t="s">
        <v>24</v>
      </c>
      <c r="D38" s="134">
        <v>4</v>
      </c>
      <c r="E38" s="134">
        <v>4</v>
      </c>
      <c r="F38" s="151">
        <f t="shared" si="7"/>
        <v>1</v>
      </c>
      <c r="G38" s="133" t="s">
        <v>25</v>
      </c>
      <c r="H38" s="133" t="s">
        <v>62</v>
      </c>
      <c r="I38" s="134">
        <v>6</v>
      </c>
      <c r="J38" s="134">
        <f t="shared" si="8"/>
        <v>6</v>
      </c>
      <c r="K38" s="228"/>
      <c r="L38" s="262">
        <v>30</v>
      </c>
      <c r="M38" s="137" t="s">
        <v>67</v>
      </c>
      <c r="N38" s="262">
        <v>30</v>
      </c>
      <c r="O38" s="139"/>
      <c r="P38" s="140"/>
      <c r="Q38" s="140"/>
      <c r="R38" s="141"/>
      <c r="S38" s="141"/>
      <c r="T38" s="134"/>
      <c r="U38" s="135" t="s">
        <v>211</v>
      </c>
      <c r="V38" s="144">
        <v>1</v>
      </c>
      <c r="W38" s="145">
        <f t="shared" si="9"/>
        <v>0</v>
      </c>
      <c r="X38" s="226">
        <f t="shared" si="10"/>
        <v>0</v>
      </c>
      <c r="Y38" s="27"/>
      <c r="Z38" s="28"/>
    </row>
    <row r="39" spans="1:26" s="29" customFormat="1" ht="10.5" customHeight="1" x14ac:dyDescent="0.2">
      <c r="A39" s="129">
        <v>37120</v>
      </c>
      <c r="B39" s="129"/>
      <c r="C39" s="129" t="s">
        <v>24</v>
      </c>
      <c r="D39" s="134">
        <v>5</v>
      </c>
      <c r="E39" s="134">
        <v>5</v>
      </c>
      <c r="F39" s="151">
        <f t="shared" si="7"/>
        <v>1</v>
      </c>
      <c r="G39" s="133" t="s">
        <v>25</v>
      </c>
      <c r="H39" s="133" t="s">
        <v>62</v>
      </c>
      <c r="I39" s="134">
        <v>18</v>
      </c>
      <c r="J39" s="134">
        <f t="shared" si="8"/>
        <v>18</v>
      </c>
      <c r="K39" s="228"/>
      <c r="L39" s="262">
        <v>30</v>
      </c>
      <c r="M39" s="137" t="s">
        <v>67</v>
      </c>
      <c r="N39" s="262">
        <v>30</v>
      </c>
      <c r="O39" s="139"/>
      <c r="P39" s="140"/>
      <c r="Q39" s="140"/>
      <c r="R39" s="141"/>
      <c r="S39" s="141"/>
      <c r="T39" s="134"/>
      <c r="U39" s="135" t="s">
        <v>211</v>
      </c>
      <c r="V39" s="144">
        <v>1</v>
      </c>
      <c r="W39" s="145">
        <f t="shared" si="9"/>
        <v>0</v>
      </c>
      <c r="X39" s="226">
        <f t="shared" si="10"/>
        <v>0</v>
      </c>
      <c r="Y39" s="27"/>
      <c r="Z39" s="28"/>
    </row>
    <row r="40" spans="1:26" s="29" customFormat="1" ht="10.5" customHeight="1" x14ac:dyDescent="0.2">
      <c r="A40" s="129">
        <v>37120</v>
      </c>
      <c r="B40" s="129"/>
      <c r="C40" s="129" t="s">
        <v>24</v>
      </c>
      <c r="D40" s="134">
        <v>6</v>
      </c>
      <c r="E40" s="134">
        <v>6</v>
      </c>
      <c r="F40" s="151">
        <f t="shared" si="7"/>
        <v>1</v>
      </c>
      <c r="G40" s="133" t="s">
        <v>25</v>
      </c>
      <c r="H40" s="133" t="s">
        <v>62</v>
      </c>
      <c r="I40" s="134">
        <v>30</v>
      </c>
      <c r="J40" s="134">
        <f t="shared" si="8"/>
        <v>30</v>
      </c>
      <c r="K40" s="228"/>
      <c r="L40" s="262">
        <v>30</v>
      </c>
      <c r="M40" s="137" t="s">
        <v>67</v>
      </c>
      <c r="N40" s="262">
        <v>30</v>
      </c>
      <c r="O40" s="139"/>
      <c r="P40" s="140"/>
      <c r="Q40" s="140"/>
      <c r="R40" s="141"/>
      <c r="S40" s="141"/>
      <c r="T40" s="134"/>
      <c r="U40" s="135" t="s">
        <v>211</v>
      </c>
      <c r="V40" s="144">
        <v>1</v>
      </c>
      <c r="W40" s="145">
        <f t="shared" si="9"/>
        <v>0</v>
      </c>
      <c r="X40" s="226">
        <f t="shared" si="10"/>
        <v>0</v>
      </c>
      <c r="Y40" s="27"/>
      <c r="Z40" s="28"/>
    </row>
    <row r="41" spans="1:26" s="29" customFormat="1" ht="10.5" customHeight="1" x14ac:dyDescent="0.2">
      <c r="A41" s="106">
        <v>37120</v>
      </c>
      <c r="B41" s="106"/>
      <c r="C41" s="106" t="s">
        <v>24</v>
      </c>
      <c r="D41" s="51">
        <v>5</v>
      </c>
      <c r="E41" s="51">
        <v>5</v>
      </c>
      <c r="F41" s="107">
        <f t="shared" si="7"/>
        <v>1</v>
      </c>
      <c r="G41" s="108" t="s">
        <v>25</v>
      </c>
      <c r="H41" s="108" t="s">
        <v>84</v>
      </c>
      <c r="I41" s="51">
        <v>12</v>
      </c>
      <c r="J41" s="51">
        <f t="shared" si="8"/>
        <v>12</v>
      </c>
      <c r="K41" s="260"/>
      <c r="L41" s="261">
        <v>35</v>
      </c>
      <c r="M41" s="109" t="s">
        <v>67</v>
      </c>
      <c r="N41" s="261">
        <v>35</v>
      </c>
      <c r="O41" s="54"/>
      <c r="P41" s="55"/>
      <c r="Q41" s="55"/>
      <c r="R41" s="56"/>
      <c r="S41" s="56"/>
      <c r="T41" s="51"/>
      <c r="U41" s="52" t="s">
        <v>212</v>
      </c>
      <c r="V41" s="57">
        <v>1</v>
      </c>
      <c r="W41" s="58">
        <f t="shared" si="9"/>
        <v>0</v>
      </c>
      <c r="X41" s="226">
        <f t="shared" si="10"/>
        <v>0</v>
      </c>
      <c r="Y41" s="27"/>
      <c r="Z41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I27" sqref="I27"/>
    </sheetView>
  </sheetViews>
  <sheetFormatPr defaultRowHeight="12.75" x14ac:dyDescent="0.2"/>
  <cols>
    <col min="2" max="3" width="0" hidden="1" customWidth="1"/>
    <col min="7" max="7" width="9.7109375" bestFit="1" customWidth="1"/>
    <col min="8" max="8" width="10.85546875" bestFit="1" customWidth="1"/>
    <col min="11" max="11" width="0" hidden="1" customWidth="1"/>
    <col min="14" max="29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37121</v>
      </c>
      <c r="B3" s="82"/>
      <c r="C3" s="83"/>
      <c r="D3" s="84">
        <v>1</v>
      </c>
      <c r="E3" s="84">
        <v>1</v>
      </c>
      <c r="F3" s="85">
        <v>1</v>
      </c>
      <c r="G3" s="86" t="s">
        <v>25</v>
      </c>
      <c r="H3" s="86" t="s">
        <v>34</v>
      </c>
      <c r="I3" s="87">
        <v>5</v>
      </c>
      <c r="J3" s="84">
        <v>5</v>
      </c>
      <c r="K3" s="101"/>
      <c r="L3" s="89">
        <v>20</v>
      </c>
      <c r="M3" s="90" t="s">
        <v>67</v>
      </c>
      <c r="N3" s="89">
        <v>20</v>
      </c>
      <c r="O3" s="92"/>
      <c r="P3" s="92"/>
      <c r="Q3" s="93"/>
      <c r="R3" s="94"/>
      <c r="S3" s="95"/>
      <c r="T3" s="84"/>
      <c r="U3" s="96" t="s">
        <v>213</v>
      </c>
      <c r="V3" s="97">
        <v>1</v>
      </c>
      <c r="W3" s="98">
        <v>0</v>
      </c>
      <c r="X3" s="26">
        <v>0</v>
      </c>
      <c r="Y3" s="99" t="s">
        <v>214</v>
      </c>
      <c r="Z3" s="100"/>
    </row>
    <row r="4" spans="1:26" s="29" customFormat="1" ht="10.5" customHeight="1" x14ac:dyDescent="0.2">
      <c r="A4" s="14">
        <v>37121</v>
      </c>
      <c r="B4" s="14"/>
      <c r="C4" s="263"/>
      <c r="D4" s="264">
        <v>1</v>
      </c>
      <c r="E4" s="264">
        <v>1</v>
      </c>
      <c r="F4" s="265">
        <v>1</v>
      </c>
      <c r="G4" s="17" t="s">
        <v>25</v>
      </c>
      <c r="H4" s="17" t="s">
        <v>215</v>
      </c>
      <c r="I4" s="15">
        <v>25</v>
      </c>
      <c r="J4" s="264">
        <v>25</v>
      </c>
      <c r="K4" s="18"/>
      <c r="L4" s="266">
        <v>35</v>
      </c>
      <c r="M4" s="20" t="s">
        <v>67</v>
      </c>
      <c r="N4" s="266">
        <v>35</v>
      </c>
      <c r="O4" s="21"/>
      <c r="P4" s="21"/>
      <c r="Q4" s="22"/>
      <c r="R4" s="23"/>
      <c r="S4" s="267"/>
      <c r="T4" s="264"/>
      <c r="U4" s="268" t="s">
        <v>216</v>
      </c>
      <c r="V4" s="24">
        <v>1</v>
      </c>
      <c r="W4" s="25">
        <v>0</v>
      </c>
      <c r="X4" s="26">
        <v>0</v>
      </c>
      <c r="Y4" s="99" t="s">
        <v>214</v>
      </c>
      <c r="Z4" s="100"/>
    </row>
    <row r="5" spans="1:26" s="29" customFormat="1" ht="10.5" customHeight="1" x14ac:dyDescent="0.2">
      <c r="A5" s="82">
        <v>37121</v>
      </c>
      <c r="B5" s="82"/>
      <c r="C5" s="83"/>
      <c r="D5" s="84">
        <v>2</v>
      </c>
      <c r="E5" s="84">
        <v>2</v>
      </c>
      <c r="F5" s="85">
        <v>1</v>
      </c>
      <c r="G5" s="86" t="s">
        <v>25</v>
      </c>
      <c r="H5" s="86" t="s">
        <v>34</v>
      </c>
      <c r="I5" s="87">
        <v>27</v>
      </c>
      <c r="J5" s="84">
        <v>27</v>
      </c>
      <c r="K5" s="101"/>
      <c r="L5" s="89">
        <v>20</v>
      </c>
      <c r="M5" s="90" t="s">
        <v>67</v>
      </c>
      <c r="N5" s="89">
        <v>20</v>
      </c>
      <c r="O5" s="92"/>
      <c r="P5" s="92"/>
      <c r="Q5" s="93"/>
      <c r="R5" s="94"/>
      <c r="S5" s="95"/>
      <c r="T5" s="84"/>
      <c r="U5" s="96" t="s">
        <v>213</v>
      </c>
      <c r="V5" s="97">
        <v>1</v>
      </c>
      <c r="W5" s="98">
        <v>0</v>
      </c>
      <c r="X5" s="26">
        <v>0</v>
      </c>
      <c r="Y5" s="99" t="s">
        <v>214</v>
      </c>
      <c r="Z5" s="100"/>
    </row>
    <row r="6" spans="1:26" s="29" customFormat="1" ht="10.5" customHeight="1" x14ac:dyDescent="0.2">
      <c r="A6" s="14">
        <v>37121</v>
      </c>
      <c r="B6" s="14"/>
      <c r="C6" s="263"/>
      <c r="D6" s="264">
        <v>2</v>
      </c>
      <c r="E6" s="264">
        <v>2</v>
      </c>
      <c r="F6" s="265">
        <v>1</v>
      </c>
      <c r="G6" s="17" t="s">
        <v>25</v>
      </c>
      <c r="H6" s="17" t="s">
        <v>215</v>
      </c>
      <c r="I6" s="15">
        <v>3</v>
      </c>
      <c r="J6" s="264">
        <v>3</v>
      </c>
      <c r="K6" s="18"/>
      <c r="L6" s="266">
        <v>35</v>
      </c>
      <c r="M6" s="20" t="s">
        <v>67</v>
      </c>
      <c r="N6" s="266">
        <v>35</v>
      </c>
      <c r="O6" s="21"/>
      <c r="P6" s="21"/>
      <c r="Q6" s="22"/>
      <c r="R6" s="23"/>
      <c r="S6" s="267"/>
      <c r="T6" s="264"/>
      <c r="U6" s="268" t="s">
        <v>216</v>
      </c>
      <c r="V6" s="24">
        <v>1</v>
      </c>
      <c r="W6" s="25">
        <v>0</v>
      </c>
      <c r="X6" s="26">
        <v>0</v>
      </c>
      <c r="Y6" s="99" t="s">
        <v>214</v>
      </c>
      <c r="Z6" s="100"/>
    </row>
    <row r="7" spans="1:26" s="29" customFormat="1" ht="10.5" customHeight="1" x14ac:dyDescent="0.2">
      <c r="A7" s="82">
        <v>37121</v>
      </c>
      <c r="B7" s="82"/>
      <c r="C7" s="83"/>
      <c r="D7" s="84">
        <v>3</v>
      </c>
      <c r="E7" s="84">
        <v>5</v>
      </c>
      <c r="F7" s="85">
        <v>3</v>
      </c>
      <c r="G7" s="86" t="s">
        <v>25</v>
      </c>
      <c r="H7" s="86" t="s">
        <v>34</v>
      </c>
      <c r="I7" s="87">
        <v>30</v>
      </c>
      <c r="J7" s="84">
        <v>90</v>
      </c>
      <c r="K7" s="101"/>
      <c r="L7" s="89">
        <v>20</v>
      </c>
      <c r="M7" s="90" t="s">
        <v>67</v>
      </c>
      <c r="N7" s="89">
        <v>20</v>
      </c>
      <c r="O7" s="92"/>
      <c r="P7" s="92"/>
      <c r="Q7" s="93"/>
      <c r="R7" s="94"/>
      <c r="S7" s="95"/>
      <c r="T7" s="84"/>
      <c r="U7" s="96" t="s">
        <v>213</v>
      </c>
      <c r="V7" s="97">
        <v>1</v>
      </c>
      <c r="W7" s="98">
        <v>0</v>
      </c>
      <c r="X7" s="26">
        <v>0</v>
      </c>
      <c r="Y7" s="99" t="s">
        <v>214</v>
      </c>
      <c r="Z7" s="100"/>
    </row>
    <row r="8" spans="1:26" s="29" customFormat="1" ht="9.75" customHeight="1" x14ac:dyDescent="0.2">
      <c r="A8" s="82">
        <v>37121</v>
      </c>
      <c r="B8" s="82"/>
      <c r="C8" s="83"/>
      <c r="D8" s="84">
        <v>6</v>
      </c>
      <c r="E8" s="84">
        <v>6</v>
      </c>
      <c r="F8" s="85">
        <v>1</v>
      </c>
      <c r="G8" s="86" t="s">
        <v>25</v>
      </c>
      <c r="H8" s="86" t="s">
        <v>34</v>
      </c>
      <c r="I8" s="87">
        <v>17</v>
      </c>
      <c r="J8" s="84">
        <v>17</v>
      </c>
      <c r="K8" s="101"/>
      <c r="L8" s="89">
        <v>20</v>
      </c>
      <c r="M8" s="90" t="s">
        <v>67</v>
      </c>
      <c r="N8" s="89">
        <v>20</v>
      </c>
      <c r="O8" s="92"/>
      <c r="P8" s="92"/>
      <c r="Q8" s="93"/>
      <c r="R8" s="94"/>
      <c r="S8" s="95"/>
      <c r="T8" s="84"/>
      <c r="U8" s="96" t="s">
        <v>213</v>
      </c>
      <c r="V8" s="97">
        <v>1</v>
      </c>
      <c r="W8" s="98">
        <v>0</v>
      </c>
      <c r="X8" s="26">
        <v>0</v>
      </c>
      <c r="Y8" s="99" t="s">
        <v>214</v>
      </c>
      <c r="Z8" s="100"/>
    </row>
    <row r="9" spans="1:26" s="29" customFormat="1" ht="10.5" customHeight="1" x14ac:dyDescent="0.2">
      <c r="A9" s="14">
        <v>37121</v>
      </c>
      <c r="B9" s="14"/>
      <c r="C9" s="263"/>
      <c r="D9" s="264">
        <v>6</v>
      </c>
      <c r="E9" s="264">
        <v>6</v>
      </c>
      <c r="F9" s="265">
        <v>1</v>
      </c>
      <c r="G9" s="17" t="s">
        <v>25</v>
      </c>
      <c r="H9" s="17" t="s">
        <v>215</v>
      </c>
      <c r="I9" s="15">
        <v>13</v>
      </c>
      <c r="J9" s="264">
        <v>13</v>
      </c>
      <c r="K9" s="18"/>
      <c r="L9" s="266">
        <v>35</v>
      </c>
      <c r="M9" s="20" t="s">
        <v>67</v>
      </c>
      <c r="N9" s="266">
        <v>35</v>
      </c>
      <c r="O9" s="21"/>
      <c r="P9" s="21"/>
      <c r="Q9" s="22"/>
      <c r="R9" s="23"/>
      <c r="S9" s="267"/>
      <c r="T9" s="264"/>
      <c r="U9" s="268" t="s">
        <v>216</v>
      </c>
      <c r="V9" s="24">
        <v>1</v>
      </c>
      <c r="W9" s="25">
        <v>0</v>
      </c>
      <c r="X9" s="26">
        <v>0</v>
      </c>
      <c r="Y9" s="99" t="s">
        <v>214</v>
      </c>
      <c r="Z9" s="100"/>
    </row>
    <row r="10" spans="1:26" s="29" customFormat="1" ht="9.75" customHeight="1" x14ac:dyDescent="0.2">
      <c r="A10" s="82">
        <v>37121</v>
      </c>
      <c r="B10" s="82"/>
      <c r="C10" s="83"/>
      <c r="D10" s="84">
        <v>7</v>
      </c>
      <c r="E10" s="84">
        <v>9</v>
      </c>
      <c r="F10" s="85">
        <v>3</v>
      </c>
      <c r="G10" s="86" t="s">
        <v>25</v>
      </c>
      <c r="H10" s="86" t="s">
        <v>34</v>
      </c>
      <c r="I10" s="87">
        <v>25</v>
      </c>
      <c r="J10" s="84">
        <v>75</v>
      </c>
      <c r="K10" s="101"/>
      <c r="L10" s="89">
        <v>25</v>
      </c>
      <c r="M10" s="90" t="s">
        <v>67</v>
      </c>
      <c r="N10" s="89">
        <v>25</v>
      </c>
      <c r="O10" s="92"/>
      <c r="P10" s="92"/>
      <c r="Q10" s="93"/>
      <c r="R10" s="94"/>
      <c r="S10" s="95"/>
      <c r="T10" s="84"/>
      <c r="U10" s="96" t="s">
        <v>213</v>
      </c>
      <c r="V10" s="97">
        <v>1</v>
      </c>
      <c r="W10" s="98">
        <v>0</v>
      </c>
      <c r="X10" s="26">
        <v>0</v>
      </c>
      <c r="Y10" s="99" t="s">
        <v>214</v>
      </c>
      <c r="Z10" s="100"/>
    </row>
    <row r="11" spans="1:26" s="29" customFormat="1" ht="9.75" customHeight="1" x14ac:dyDescent="0.2">
      <c r="A11" s="110">
        <v>37121</v>
      </c>
      <c r="B11" s="110"/>
      <c r="C11" s="269"/>
      <c r="D11" s="270">
        <v>10</v>
      </c>
      <c r="E11" s="270">
        <v>12</v>
      </c>
      <c r="F11" s="271">
        <v>3</v>
      </c>
      <c r="G11" s="113" t="s">
        <v>25</v>
      </c>
      <c r="H11" s="113" t="s">
        <v>27</v>
      </c>
      <c r="I11" s="111">
        <v>25</v>
      </c>
      <c r="J11" s="270">
        <v>75</v>
      </c>
      <c r="K11" s="114"/>
      <c r="L11" s="272">
        <v>44</v>
      </c>
      <c r="M11" s="116" t="s">
        <v>67</v>
      </c>
      <c r="N11" s="272">
        <v>44</v>
      </c>
      <c r="O11" s="117"/>
      <c r="P11" s="117"/>
      <c r="Q11" s="118"/>
      <c r="R11" s="119"/>
      <c r="S11" s="273"/>
      <c r="T11" s="270"/>
      <c r="U11" s="274" t="s">
        <v>217</v>
      </c>
      <c r="V11" s="120">
        <v>1</v>
      </c>
      <c r="W11" s="121">
        <v>0</v>
      </c>
      <c r="X11" s="26">
        <v>0</v>
      </c>
      <c r="Y11" s="99" t="s">
        <v>214</v>
      </c>
      <c r="Z11" s="100"/>
    </row>
    <row r="12" spans="1:26" s="29" customFormat="1" ht="9.75" customHeight="1" x14ac:dyDescent="0.2">
      <c r="A12" s="207">
        <v>37121</v>
      </c>
      <c r="B12" s="207"/>
      <c r="C12" s="275"/>
      <c r="D12" s="276">
        <v>13</v>
      </c>
      <c r="E12" s="276">
        <v>14</v>
      </c>
      <c r="F12" s="277">
        <v>2</v>
      </c>
      <c r="G12" s="210" t="s">
        <v>25</v>
      </c>
      <c r="H12" s="210" t="s">
        <v>32</v>
      </c>
      <c r="I12" s="208">
        <v>25</v>
      </c>
      <c r="J12" s="276">
        <v>50</v>
      </c>
      <c r="K12" s="211"/>
      <c r="L12" s="278">
        <v>45</v>
      </c>
      <c r="M12" s="218" t="s">
        <v>67</v>
      </c>
      <c r="N12" s="278">
        <v>45</v>
      </c>
      <c r="O12" s="213"/>
      <c r="P12" s="213"/>
      <c r="Q12" s="214"/>
      <c r="R12" s="215"/>
      <c r="S12" s="279"/>
      <c r="T12" s="276"/>
      <c r="U12" s="280" t="s">
        <v>218</v>
      </c>
      <c r="V12" s="216">
        <v>1</v>
      </c>
      <c r="W12" s="217">
        <v>0</v>
      </c>
      <c r="X12" s="26">
        <v>0</v>
      </c>
      <c r="Y12" s="99" t="s">
        <v>214</v>
      </c>
      <c r="Z12" s="100"/>
    </row>
    <row r="13" spans="1:26" s="29" customFormat="1" ht="9.75" customHeight="1" x14ac:dyDescent="0.2">
      <c r="A13" s="207">
        <v>37121</v>
      </c>
      <c r="B13" s="207"/>
      <c r="C13" s="275"/>
      <c r="D13" s="276">
        <v>15</v>
      </c>
      <c r="E13" s="276">
        <v>15</v>
      </c>
      <c r="F13" s="277">
        <v>1</v>
      </c>
      <c r="G13" s="210" t="s">
        <v>25</v>
      </c>
      <c r="H13" s="210" t="s">
        <v>32</v>
      </c>
      <c r="I13" s="208">
        <v>24</v>
      </c>
      <c r="J13" s="276">
        <v>24</v>
      </c>
      <c r="K13" s="211"/>
      <c r="L13" s="278">
        <v>45</v>
      </c>
      <c r="M13" s="218" t="s">
        <v>67</v>
      </c>
      <c r="N13" s="278">
        <v>45</v>
      </c>
      <c r="O13" s="213"/>
      <c r="P13" s="213"/>
      <c r="Q13" s="214"/>
      <c r="R13" s="215"/>
      <c r="S13" s="279"/>
      <c r="T13" s="276"/>
      <c r="U13" s="280" t="s">
        <v>218</v>
      </c>
      <c r="V13" s="216">
        <v>1</v>
      </c>
      <c r="W13" s="217">
        <v>0</v>
      </c>
      <c r="X13" s="26">
        <v>0</v>
      </c>
      <c r="Y13" s="99" t="s">
        <v>214</v>
      </c>
      <c r="Z13" s="100"/>
    </row>
    <row r="14" spans="1:26" s="29" customFormat="1" ht="9.75" customHeight="1" x14ac:dyDescent="0.2">
      <c r="A14" s="30">
        <v>37121</v>
      </c>
      <c r="B14" s="30"/>
      <c r="C14" s="249"/>
      <c r="D14" s="250">
        <v>15</v>
      </c>
      <c r="E14" s="250">
        <v>15</v>
      </c>
      <c r="F14" s="251">
        <v>1</v>
      </c>
      <c r="G14" s="33" t="s">
        <v>25</v>
      </c>
      <c r="H14" s="33" t="s">
        <v>57</v>
      </c>
      <c r="I14" s="31">
        <v>1</v>
      </c>
      <c r="J14" s="250">
        <v>1</v>
      </c>
      <c r="K14" s="34"/>
      <c r="L14" s="178">
        <v>42</v>
      </c>
      <c r="M14" s="36" t="s">
        <v>67</v>
      </c>
      <c r="N14" s="178">
        <v>42</v>
      </c>
      <c r="O14" s="37"/>
      <c r="P14" s="37"/>
      <c r="Q14" s="38"/>
      <c r="R14" s="39"/>
      <c r="S14" s="252"/>
      <c r="T14" s="250"/>
      <c r="U14" s="253" t="s">
        <v>219</v>
      </c>
      <c r="V14" s="40">
        <v>1</v>
      </c>
      <c r="W14" s="41">
        <v>0</v>
      </c>
      <c r="X14" s="26">
        <v>0</v>
      </c>
      <c r="Y14" s="99" t="s">
        <v>214</v>
      </c>
      <c r="Z14" s="100"/>
    </row>
    <row r="15" spans="1:26" s="29" customFormat="1" ht="9.75" customHeight="1" x14ac:dyDescent="0.2">
      <c r="A15" s="207">
        <v>37121</v>
      </c>
      <c r="B15" s="207"/>
      <c r="C15" s="275"/>
      <c r="D15" s="276">
        <v>16</v>
      </c>
      <c r="E15" s="276">
        <v>16</v>
      </c>
      <c r="F15" s="277">
        <v>1</v>
      </c>
      <c r="G15" s="210" t="s">
        <v>25</v>
      </c>
      <c r="H15" s="210" t="s">
        <v>32</v>
      </c>
      <c r="I15" s="208">
        <v>25</v>
      </c>
      <c r="J15" s="276">
        <v>25</v>
      </c>
      <c r="K15" s="211"/>
      <c r="L15" s="278">
        <v>45</v>
      </c>
      <c r="M15" s="218" t="s">
        <v>67</v>
      </c>
      <c r="N15" s="278">
        <v>45</v>
      </c>
      <c r="O15" s="213"/>
      <c r="P15" s="213"/>
      <c r="Q15" s="214"/>
      <c r="R15" s="215"/>
      <c r="S15" s="279"/>
      <c r="T15" s="276"/>
      <c r="U15" s="280" t="s">
        <v>218</v>
      </c>
      <c r="V15" s="216">
        <v>1</v>
      </c>
      <c r="W15" s="217">
        <v>0</v>
      </c>
      <c r="X15" s="26">
        <v>0</v>
      </c>
      <c r="Y15" s="99" t="s">
        <v>214</v>
      </c>
      <c r="Z15" s="100"/>
    </row>
    <row r="16" spans="1:26" s="29" customFormat="1" ht="9.75" customHeight="1" x14ac:dyDescent="0.2">
      <c r="A16" s="110">
        <v>37121</v>
      </c>
      <c r="B16" s="110"/>
      <c r="C16" s="269"/>
      <c r="D16" s="270">
        <v>17</v>
      </c>
      <c r="E16" s="270">
        <v>18</v>
      </c>
      <c r="F16" s="271">
        <v>2</v>
      </c>
      <c r="G16" s="113" t="s">
        <v>25</v>
      </c>
      <c r="H16" s="113" t="s">
        <v>27</v>
      </c>
      <c r="I16" s="111">
        <v>25</v>
      </c>
      <c r="J16" s="270">
        <v>50</v>
      </c>
      <c r="K16" s="114"/>
      <c r="L16" s="272">
        <v>45</v>
      </c>
      <c r="M16" s="116" t="s">
        <v>67</v>
      </c>
      <c r="N16" s="272">
        <v>45</v>
      </c>
      <c r="O16" s="117"/>
      <c r="P16" s="117"/>
      <c r="Q16" s="118"/>
      <c r="R16" s="119"/>
      <c r="S16" s="273"/>
      <c r="T16" s="270"/>
      <c r="U16" s="274" t="s">
        <v>217</v>
      </c>
      <c r="V16" s="120">
        <v>1</v>
      </c>
      <c r="W16" s="121">
        <v>0</v>
      </c>
      <c r="X16" s="26">
        <v>0</v>
      </c>
      <c r="Y16" s="99" t="s">
        <v>214</v>
      </c>
      <c r="Z16" s="100"/>
    </row>
    <row r="17" spans="1:29" s="29" customFormat="1" ht="10.5" customHeight="1" x14ac:dyDescent="0.2">
      <c r="A17" s="14">
        <v>37121</v>
      </c>
      <c r="B17" s="14"/>
      <c r="C17" s="263"/>
      <c r="D17" s="264">
        <v>19</v>
      </c>
      <c r="E17" s="264">
        <v>20</v>
      </c>
      <c r="F17" s="265">
        <v>2</v>
      </c>
      <c r="G17" s="17" t="s">
        <v>25</v>
      </c>
      <c r="H17" s="17" t="s">
        <v>215</v>
      </c>
      <c r="I17" s="15">
        <v>25</v>
      </c>
      <c r="J17" s="264">
        <v>50</v>
      </c>
      <c r="K17" s="18"/>
      <c r="L17" s="266">
        <v>42</v>
      </c>
      <c r="M17" s="20" t="s">
        <v>67</v>
      </c>
      <c r="N17" s="266">
        <v>42</v>
      </c>
      <c r="O17" s="21"/>
      <c r="P17" s="21"/>
      <c r="Q17" s="22"/>
      <c r="R17" s="23"/>
      <c r="S17" s="267"/>
      <c r="T17" s="264"/>
      <c r="U17" s="268" t="s">
        <v>216</v>
      </c>
      <c r="V17" s="24">
        <v>1</v>
      </c>
      <c r="W17" s="25">
        <v>0</v>
      </c>
      <c r="X17" s="26">
        <v>0</v>
      </c>
      <c r="Y17" s="99" t="s">
        <v>214</v>
      </c>
      <c r="Z17" s="100"/>
    </row>
    <row r="18" spans="1:29" s="29" customFormat="1" ht="9.75" customHeight="1" x14ac:dyDescent="0.2">
      <c r="A18" s="110">
        <v>37121</v>
      </c>
      <c r="B18" s="110"/>
      <c r="C18" s="269"/>
      <c r="D18" s="270">
        <v>21</v>
      </c>
      <c r="E18" s="270">
        <v>21</v>
      </c>
      <c r="F18" s="271">
        <v>1</v>
      </c>
      <c r="G18" s="113" t="s">
        <v>25</v>
      </c>
      <c r="H18" s="113" t="s">
        <v>27</v>
      </c>
      <c r="I18" s="111">
        <v>25</v>
      </c>
      <c r="J18" s="270">
        <v>25</v>
      </c>
      <c r="K18" s="114"/>
      <c r="L18" s="272">
        <v>45</v>
      </c>
      <c r="M18" s="116" t="s">
        <v>67</v>
      </c>
      <c r="N18" s="272">
        <v>45</v>
      </c>
      <c r="O18" s="117"/>
      <c r="P18" s="117"/>
      <c r="Q18" s="118"/>
      <c r="R18" s="119"/>
      <c r="S18" s="273"/>
      <c r="T18" s="270"/>
      <c r="U18" s="274" t="s">
        <v>217</v>
      </c>
      <c r="V18" s="120">
        <v>1</v>
      </c>
      <c r="W18" s="121">
        <v>0</v>
      </c>
      <c r="X18" s="26">
        <v>0</v>
      </c>
      <c r="Y18" s="99" t="s">
        <v>214</v>
      </c>
      <c r="Z18" s="100"/>
    </row>
    <row r="19" spans="1:29" s="29" customFormat="1" ht="9.75" customHeight="1" x14ac:dyDescent="0.2">
      <c r="A19" s="82">
        <v>37121</v>
      </c>
      <c r="B19" s="82"/>
      <c r="C19" s="83"/>
      <c r="D19" s="84">
        <v>22</v>
      </c>
      <c r="E19" s="84">
        <v>22</v>
      </c>
      <c r="F19" s="85">
        <v>1</v>
      </c>
      <c r="G19" s="86" t="s">
        <v>25</v>
      </c>
      <c r="H19" s="86" t="s">
        <v>34</v>
      </c>
      <c r="I19" s="87">
        <v>25</v>
      </c>
      <c r="J19" s="84">
        <v>25</v>
      </c>
      <c r="K19" s="101"/>
      <c r="L19" s="89">
        <v>30</v>
      </c>
      <c r="M19" s="90" t="s">
        <v>67</v>
      </c>
      <c r="N19" s="89">
        <v>30</v>
      </c>
      <c r="O19" s="92"/>
      <c r="P19" s="92"/>
      <c r="Q19" s="93"/>
      <c r="R19" s="94"/>
      <c r="S19" s="95"/>
      <c r="T19" s="84"/>
      <c r="U19" s="96" t="s">
        <v>213</v>
      </c>
      <c r="V19" s="97">
        <v>1</v>
      </c>
      <c r="W19" s="98">
        <v>0</v>
      </c>
      <c r="X19" s="26">
        <v>0</v>
      </c>
      <c r="Y19" s="99" t="s">
        <v>214</v>
      </c>
      <c r="Z19" s="100"/>
    </row>
    <row r="20" spans="1:29" s="29" customFormat="1" ht="9.75" customHeight="1" x14ac:dyDescent="0.2">
      <c r="A20" s="110">
        <v>37121</v>
      </c>
      <c r="B20" s="110"/>
      <c r="C20" s="269"/>
      <c r="D20" s="270">
        <v>23</v>
      </c>
      <c r="E20" s="270">
        <v>24</v>
      </c>
      <c r="F20" s="271">
        <v>2</v>
      </c>
      <c r="G20" s="113" t="s">
        <v>25</v>
      </c>
      <c r="H20" s="113" t="s">
        <v>27</v>
      </c>
      <c r="I20" s="111">
        <v>30</v>
      </c>
      <c r="J20" s="270">
        <v>60</v>
      </c>
      <c r="K20" s="114"/>
      <c r="L20" s="272">
        <v>41</v>
      </c>
      <c r="M20" s="116" t="s">
        <v>67</v>
      </c>
      <c r="N20" s="272">
        <v>41</v>
      </c>
      <c r="O20" s="117"/>
      <c r="P20" s="117"/>
      <c r="Q20" s="118"/>
      <c r="R20" s="119"/>
      <c r="S20" s="273"/>
      <c r="T20" s="270"/>
      <c r="U20" s="274" t="s">
        <v>217</v>
      </c>
      <c r="V20" s="120">
        <v>1</v>
      </c>
      <c r="W20" s="121">
        <v>0</v>
      </c>
      <c r="X20" s="26">
        <v>0</v>
      </c>
      <c r="Y20" s="99" t="s">
        <v>214</v>
      </c>
      <c r="Z20" s="100"/>
    </row>
    <row r="21" spans="1:29" s="231" customFormat="1" ht="10.5" customHeight="1" x14ac:dyDescent="0.2">
      <c r="A21" s="166">
        <v>37121</v>
      </c>
      <c r="B21" s="166"/>
      <c r="C21" s="281"/>
      <c r="D21" s="282">
        <v>1</v>
      </c>
      <c r="E21" s="282">
        <v>1</v>
      </c>
      <c r="F21" s="283">
        <v>1</v>
      </c>
      <c r="G21" s="169" t="s">
        <v>206</v>
      </c>
      <c r="H21" s="169" t="s">
        <v>62</v>
      </c>
      <c r="I21" s="167">
        <v>10</v>
      </c>
      <c r="J21" s="282">
        <v>10</v>
      </c>
      <c r="K21" s="170"/>
      <c r="L21" s="171">
        <v>37</v>
      </c>
      <c r="M21" s="172" t="s">
        <v>67</v>
      </c>
      <c r="N21" s="284">
        <v>37</v>
      </c>
      <c r="O21" s="173"/>
      <c r="P21" s="173"/>
      <c r="Q21" s="174"/>
      <c r="R21" s="175"/>
      <c r="S21" s="285"/>
      <c r="T21" s="282"/>
      <c r="U21" s="286" t="s">
        <v>220</v>
      </c>
      <c r="V21" s="176">
        <v>1</v>
      </c>
      <c r="W21" s="177">
        <v>0</v>
      </c>
      <c r="X21" s="26">
        <v>0</v>
      </c>
      <c r="Y21" s="99" t="s">
        <v>214</v>
      </c>
      <c r="Z21" s="100"/>
      <c r="AA21" s="259"/>
      <c r="AB21" s="259"/>
      <c r="AC21" s="259"/>
    </row>
    <row r="22" spans="1:29" s="231" customFormat="1" ht="10.5" customHeight="1" x14ac:dyDescent="0.2">
      <c r="A22" s="147">
        <v>37121</v>
      </c>
      <c r="B22" s="147"/>
      <c r="C22" s="237"/>
      <c r="D22" s="238">
        <v>2</v>
      </c>
      <c r="E22" s="238">
        <v>2</v>
      </c>
      <c r="F22" s="239">
        <v>1</v>
      </c>
      <c r="G22" s="149" t="s">
        <v>221</v>
      </c>
      <c r="H22" s="149" t="s">
        <v>187</v>
      </c>
      <c r="I22" s="59">
        <v>6</v>
      </c>
      <c r="J22" s="238">
        <v>6</v>
      </c>
      <c r="K22" s="60"/>
      <c r="L22" s="240">
        <v>40</v>
      </c>
      <c r="M22" s="150" t="s">
        <v>67</v>
      </c>
      <c r="N22" s="61">
        <v>40</v>
      </c>
      <c r="O22" s="62"/>
      <c r="P22" s="62"/>
      <c r="Q22" s="63"/>
      <c r="R22" s="64"/>
      <c r="S22" s="241"/>
      <c r="T22" s="238"/>
      <c r="U22" s="242" t="s">
        <v>222</v>
      </c>
      <c r="V22" s="65">
        <v>1</v>
      </c>
      <c r="W22" s="66">
        <v>0</v>
      </c>
      <c r="X22" s="26">
        <v>0</v>
      </c>
      <c r="Y22" s="99" t="s">
        <v>214</v>
      </c>
      <c r="Z22" s="100"/>
      <c r="AA22" s="287"/>
      <c r="AB22" s="287"/>
      <c r="AC22" s="287"/>
    </row>
    <row r="23" spans="1:29" s="231" customFormat="1" ht="10.5" customHeight="1" x14ac:dyDescent="0.2">
      <c r="A23" s="147">
        <v>37121</v>
      </c>
      <c r="B23" s="147"/>
      <c r="C23" s="237"/>
      <c r="D23" s="238">
        <v>3</v>
      </c>
      <c r="E23" s="238">
        <v>4</v>
      </c>
      <c r="F23" s="239">
        <v>2</v>
      </c>
      <c r="G23" s="149" t="s">
        <v>221</v>
      </c>
      <c r="H23" s="149" t="s">
        <v>187</v>
      </c>
      <c r="I23" s="59">
        <v>30</v>
      </c>
      <c r="J23" s="238">
        <v>60</v>
      </c>
      <c r="K23" s="60"/>
      <c r="L23" s="240">
        <v>40</v>
      </c>
      <c r="M23" s="150" t="s">
        <v>67</v>
      </c>
      <c r="N23" s="61">
        <v>40</v>
      </c>
      <c r="O23" s="62"/>
      <c r="P23" s="62"/>
      <c r="Q23" s="63"/>
      <c r="R23" s="64"/>
      <c r="S23" s="241"/>
      <c r="T23" s="238"/>
      <c r="U23" s="242" t="s">
        <v>222</v>
      </c>
      <c r="V23" s="65">
        <v>1</v>
      </c>
      <c r="W23" s="66">
        <v>0</v>
      </c>
      <c r="X23" s="26">
        <v>0</v>
      </c>
      <c r="Y23" s="99" t="s">
        <v>214</v>
      </c>
      <c r="Z23" s="100"/>
      <c r="AA23" s="287"/>
      <c r="AB23" s="287"/>
      <c r="AC23" s="287"/>
    </row>
    <row r="24" spans="1:29" s="231" customFormat="1" ht="10.5" customHeight="1" x14ac:dyDescent="0.2">
      <c r="A24" s="147">
        <v>37121</v>
      </c>
      <c r="B24" s="147"/>
      <c r="C24" s="237"/>
      <c r="D24" s="238">
        <v>5</v>
      </c>
      <c r="E24" s="238">
        <v>5</v>
      </c>
      <c r="F24" s="239">
        <v>1</v>
      </c>
      <c r="G24" s="149" t="s">
        <v>221</v>
      </c>
      <c r="H24" s="149" t="s">
        <v>187</v>
      </c>
      <c r="I24" s="59">
        <v>15</v>
      </c>
      <c r="J24" s="238">
        <v>15</v>
      </c>
      <c r="K24" s="60"/>
      <c r="L24" s="240">
        <v>40</v>
      </c>
      <c r="M24" s="150" t="s">
        <v>67</v>
      </c>
      <c r="N24" s="61">
        <v>40</v>
      </c>
      <c r="O24" s="62"/>
      <c r="P24" s="62"/>
      <c r="Q24" s="63"/>
      <c r="R24" s="64"/>
      <c r="S24" s="241"/>
      <c r="T24" s="238"/>
      <c r="U24" s="242" t="s">
        <v>222</v>
      </c>
      <c r="V24" s="65">
        <v>1</v>
      </c>
      <c r="W24" s="66">
        <v>0</v>
      </c>
      <c r="X24" s="26">
        <v>0</v>
      </c>
      <c r="Y24" s="99" t="s">
        <v>214</v>
      </c>
      <c r="Z24" s="100"/>
      <c r="AA24" s="287"/>
      <c r="AB24" s="287"/>
      <c r="AC24" s="287"/>
    </row>
    <row r="25" spans="1:29" s="231" customFormat="1" ht="10.5" customHeight="1" x14ac:dyDescent="0.2">
      <c r="A25" s="147">
        <v>37121</v>
      </c>
      <c r="B25" s="147"/>
      <c r="C25" s="237"/>
      <c r="D25" s="238">
        <v>6</v>
      </c>
      <c r="E25" s="238">
        <v>6</v>
      </c>
      <c r="F25" s="239">
        <v>1</v>
      </c>
      <c r="G25" s="149" t="s">
        <v>221</v>
      </c>
      <c r="H25" s="149" t="s">
        <v>187</v>
      </c>
      <c r="I25" s="59">
        <v>15</v>
      </c>
      <c r="J25" s="238">
        <v>15</v>
      </c>
      <c r="K25" s="60"/>
      <c r="L25" s="240">
        <v>40</v>
      </c>
      <c r="M25" s="150" t="s">
        <v>67</v>
      </c>
      <c r="N25" s="61">
        <v>40</v>
      </c>
      <c r="O25" s="62"/>
      <c r="P25" s="62"/>
      <c r="Q25" s="63"/>
      <c r="R25" s="64"/>
      <c r="S25" s="241"/>
      <c r="T25" s="238"/>
      <c r="U25" s="242" t="s">
        <v>222</v>
      </c>
      <c r="V25" s="65">
        <v>1</v>
      </c>
      <c r="W25" s="66">
        <v>0</v>
      </c>
      <c r="X25" s="26">
        <v>0</v>
      </c>
      <c r="Y25" s="99" t="s">
        <v>214</v>
      </c>
      <c r="Z25" s="100"/>
      <c r="AA25" s="287"/>
      <c r="AB25" s="287"/>
      <c r="AC25" s="287"/>
    </row>
    <row r="26" spans="1:29" s="231" customFormat="1" ht="10.5" customHeight="1" x14ac:dyDescent="0.2">
      <c r="A26" s="166">
        <v>37121</v>
      </c>
      <c r="B26" s="166"/>
      <c r="C26" s="281"/>
      <c r="D26" s="282">
        <v>2</v>
      </c>
      <c r="E26" s="282">
        <v>5</v>
      </c>
      <c r="F26" s="283">
        <v>4</v>
      </c>
      <c r="G26" s="169" t="s">
        <v>206</v>
      </c>
      <c r="H26" s="169" t="s">
        <v>62</v>
      </c>
      <c r="I26" s="167">
        <v>25</v>
      </c>
      <c r="J26" s="282">
        <v>100</v>
      </c>
      <c r="K26" s="170"/>
      <c r="L26" s="171">
        <v>37</v>
      </c>
      <c r="M26" s="172" t="s">
        <v>67</v>
      </c>
      <c r="N26" s="284">
        <v>37</v>
      </c>
      <c r="O26" s="173"/>
      <c r="P26" s="173"/>
      <c r="Q26" s="174"/>
      <c r="R26" s="175"/>
      <c r="S26" s="285"/>
      <c r="T26" s="282"/>
      <c r="U26" s="286" t="s">
        <v>220</v>
      </c>
      <c r="V26" s="176">
        <v>1</v>
      </c>
      <c r="W26" s="177">
        <v>0</v>
      </c>
      <c r="X26" s="26">
        <v>0</v>
      </c>
      <c r="Y26" s="99" t="s">
        <v>214</v>
      </c>
      <c r="Z26" s="100"/>
      <c r="AA26" s="259"/>
      <c r="AB26" s="259"/>
      <c r="AC26" s="259"/>
    </row>
    <row r="27" spans="1:29" s="231" customFormat="1" ht="10.5" customHeight="1" x14ac:dyDescent="0.2">
      <c r="A27" s="166">
        <v>37121</v>
      </c>
      <c r="B27" s="166"/>
      <c r="C27" s="281"/>
      <c r="D27" s="282">
        <v>6</v>
      </c>
      <c r="E27" s="282">
        <v>6</v>
      </c>
      <c r="F27" s="283">
        <v>1</v>
      </c>
      <c r="G27" s="169" t="s">
        <v>206</v>
      </c>
      <c r="H27" s="169" t="s">
        <v>62</v>
      </c>
      <c r="I27" s="167">
        <v>15</v>
      </c>
      <c r="J27" s="282">
        <v>15</v>
      </c>
      <c r="K27" s="170"/>
      <c r="L27" s="171">
        <v>37</v>
      </c>
      <c r="M27" s="172" t="s">
        <v>67</v>
      </c>
      <c r="N27" s="284">
        <v>37</v>
      </c>
      <c r="O27" s="173"/>
      <c r="P27" s="173"/>
      <c r="Q27" s="174"/>
      <c r="R27" s="175"/>
      <c r="S27" s="285"/>
      <c r="T27" s="282"/>
      <c r="U27" s="286" t="s">
        <v>220</v>
      </c>
      <c r="V27" s="176">
        <v>1</v>
      </c>
      <c r="W27" s="177">
        <v>0</v>
      </c>
      <c r="X27" s="26">
        <v>0</v>
      </c>
      <c r="Y27" s="99" t="s">
        <v>214</v>
      </c>
      <c r="Z27" s="100"/>
      <c r="AA27" s="259"/>
      <c r="AB27" s="259"/>
      <c r="AC27" s="259"/>
    </row>
    <row r="28" spans="1:29" s="231" customFormat="1" ht="10.5" customHeight="1" x14ac:dyDescent="0.2">
      <c r="A28" s="152">
        <v>37121</v>
      </c>
      <c r="B28" s="152"/>
      <c r="C28" s="288"/>
      <c r="D28" s="289">
        <v>23</v>
      </c>
      <c r="E28" s="289">
        <v>23</v>
      </c>
      <c r="F28" s="290">
        <v>1</v>
      </c>
      <c r="G28" s="155" t="s">
        <v>223</v>
      </c>
      <c r="H28" s="155" t="s">
        <v>151</v>
      </c>
      <c r="I28" s="153">
        <v>20</v>
      </c>
      <c r="J28" s="289">
        <v>20</v>
      </c>
      <c r="K28" s="157" t="s">
        <v>224</v>
      </c>
      <c r="L28" s="158">
        <v>46</v>
      </c>
      <c r="M28" s="159" t="s">
        <v>67</v>
      </c>
      <c r="N28" s="160">
        <v>46</v>
      </c>
      <c r="O28" s="161"/>
      <c r="P28" s="161"/>
      <c r="Q28" s="162"/>
      <c r="R28" s="163"/>
      <c r="S28" s="291"/>
      <c r="T28" s="289"/>
      <c r="U28" s="292" t="s">
        <v>225</v>
      </c>
      <c r="V28" s="164">
        <v>1</v>
      </c>
      <c r="W28" s="165">
        <v>0</v>
      </c>
      <c r="X28" s="26">
        <v>0</v>
      </c>
      <c r="Y28" s="99" t="s">
        <v>214</v>
      </c>
      <c r="Z28" s="100"/>
      <c r="AA28" s="259"/>
      <c r="AB28" s="259"/>
      <c r="AC28" s="259"/>
    </row>
    <row r="29" spans="1:29" s="231" customFormat="1" ht="10.5" customHeight="1" x14ac:dyDescent="0.2">
      <c r="A29" s="82">
        <v>37121</v>
      </c>
      <c r="B29" s="82"/>
      <c r="C29" s="83"/>
      <c r="D29" s="84">
        <v>23</v>
      </c>
      <c r="E29" s="84">
        <v>23</v>
      </c>
      <c r="F29" s="85">
        <v>1</v>
      </c>
      <c r="G29" s="86" t="s">
        <v>223</v>
      </c>
      <c r="H29" s="86" t="s">
        <v>187</v>
      </c>
      <c r="I29" s="87">
        <v>10</v>
      </c>
      <c r="J29" s="84">
        <v>10</v>
      </c>
      <c r="K29" s="101" t="s">
        <v>224</v>
      </c>
      <c r="L29" s="89">
        <v>45</v>
      </c>
      <c r="M29" s="90" t="s">
        <v>67</v>
      </c>
      <c r="N29" s="91">
        <v>45</v>
      </c>
      <c r="O29" s="92"/>
      <c r="P29" s="92"/>
      <c r="Q29" s="93"/>
      <c r="R29" s="94"/>
      <c r="S29" s="95"/>
      <c r="T29" s="84"/>
      <c r="U29" s="96" t="s">
        <v>226</v>
      </c>
      <c r="V29" s="97">
        <v>1</v>
      </c>
      <c r="W29" s="98">
        <v>0</v>
      </c>
      <c r="X29" s="26">
        <v>0</v>
      </c>
      <c r="Y29" s="99" t="s">
        <v>214</v>
      </c>
      <c r="Z29" s="100"/>
      <c r="AA29" s="259"/>
      <c r="AB29" s="259"/>
      <c r="AC29" s="259"/>
    </row>
    <row r="30" spans="1:29" s="231" customFormat="1" ht="10.5" customHeight="1" x14ac:dyDescent="0.2">
      <c r="A30" s="293">
        <v>37121</v>
      </c>
      <c r="B30" s="293"/>
      <c r="C30" s="294"/>
      <c r="D30" s="295">
        <v>23</v>
      </c>
      <c r="E30" s="295">
        <v>23</v>
      </c>
      <c r="F30" s="296">
        <v>1</v>
      </c>
      <c r="G30" s="297" t="s">
        <v>223</v>
      </c>
      <c r="H30" s="297" t="s">
        <v>110</v>
      </c>
      <c r="I30" s="298">
        <v>25</v>
      </c>
      <c r="J30" s="295">
        <v>25</v>
      </c>
      <c r="K30" s="299" t="s">
        <v>224</v>
      </c>
      <c r="L30" s="300">
        <v>40</v>
      </c>
      <c r="M30" s="301" t="s">
        <v>67</v>
      </c>
      <c r="N30" s="302">
        <v>45.06</v>
      </c>
      <c r="O30" s="303">
        <v>5.0599999999999996</v>
      </c>
      <c r="P30" s="303"/>
      <c r="Q30" s="304"/>
      <c r="R30" s="305"/>
      <c r="S30" s="306"/>
      <c r="T30" s="295"/>
      <c r="U30" s="307" t="s">
        <v>227</v>
      </c>
      <c r="V30" s="308">
        <v>1</v>
      </c>
      <c r="W30" s="309">
        <v>0</v>
      </c>
      <c r="X30" s="26">
        <v>1.4210854715202004E-14</v>
      </c>
      <c r="Y30" s="99" t="s">
        <v>214</v>
      </c>
      <c r="Z30" s="100"/>
      <c r="AA30" s="259"/>
      <c r="AB30" s="259"/>
      <c r="AC30" s="259"/>
    </row>
    <row r="31" spans="1:29" s="231" customFormat="1" ht="10.5" customHeight="1" x14ac:dyDescent="0.2">
      <c r="A31" s="293">
        <v>37121</v>
      </c>
      <c r="B31" s="293"/>
      <c r="C31" s="294"/>
      <c r="D31" s="295">
        <v>24</v>
      </c>
      <c r="E31" s="295">
        <v>24</v>
      </c>
      <c r="F31" s="296">
        <v>1</v>
      </c>
      <c r="G31" s="297" t="s">
        <v>223</v>
      </c>
      <c r="H31" s="297" t="s">
        <v>110</v>
      </c>
      <c r="I31" s="298">
        <v>15</v>
      </c>
      <c r="J31" s="295">
        <v>15</v>
      </c>
      <c r="K31" s="299" t="s">
        <v>224</v>
      </c>
      <c r="L31" s="300">
        <v>40</v>
      </c>
      <c r="M31" s="301" t="s">
        <v>67</v>
      </c>
      <c r="N31" s="302">
        <v>45.06</v>
      </c>
      <c r="O31" s="303">
        <v>5.0599999999999996</v>
      </c>
      <c r="P31" s="303"/>
      <c r="Q31" s="304"/>
      <c r="R31" s="305"/>
      <c r="S31" s="306"/>
      <c r="T31" s="295"/>
      <c r="U31" s="307" t="s">
        <v>227</v>
      </c>
      <c r="V31" s="308">
        <v>1</v>
      </c>
      <c r="W31" s="309">
        <v>0</v>
      </c>
      <c r="X31" s="26">
        <v>9.9475983006414026E-14</v>
      </c>
      <c r="Y31" s="99" t="s">
        <v>214</v>
      </c>
      <c r="Z31" s="100"/>
      <c r="AA31" s="259"/>
      <c r="AB31" s="259"/>
      <c r="AC31" s="259"/>
    </row>
    <row r="32" spans="1:29" s="231" customFormat="1" ht="10.5" customHeight="1" x14ac:dyDescent="0.2">
      <c r="A32" s="152">
        <v>37121</v>
      </c>
      <c r="B32" s="152"/>
      <c r="C32" s="288"/>
      <c r="D32" s="289">
        <v>24</v>
      </c>
      <c r="E32" s="289">
        <v>24</v>
      </c>
      <c r="F32" s="290">
        <v>1</v>
      </c>
      <c r="G32" s="155" t="s">
        <v>223</v>
      </c>
      <c r="H32" s="155" t="s">
        <v>151</v>
      </c>
      <c r="I32" s="153">
        <v>40</v>
      </c>
      <c r="J32" s="289">
        <v>40</v>
      </c>
      <c r="K32" s="157" t="s">
        <v>224</v>
      </c>
      <c r="L32" s="158">
        <v>44</v>
      </c>
      <c r="M32" s="159" t="s">
        <v>67</v>
      </c>
      <c r="N32" s="160">
        <v>44</v>
      </c>
      <c r="O32" s="161"/>
      <c r="P32" s="161"/>
      <c r="Q32" s="162"/>
      <c r="R32" s="163"/>
      <c r="S32" s="291"/>
      <c r="T32" s="289"/>
      <c r="U32" s="292" t="s">
        <v>225</v>
      </c>
      <c r="V32" s="164">
        <v>1</v>
      </c>
      <c r="W32" s="165">
        <v>0</v>
      </c>
      <c r="X32" s="26">
        <v>0</v>
      </c>
      <c r="Y32" s="99" t="s">
        <v>214</v>
      </c>
      <c r="Z32" s="100"/>
      <c r="AA32" s="259"/>
      <c r="AB32" s="259"/>
      <c r="AC32" s="25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3"/>
  <sheetViews>
    <sheetView tabSelected="1" workbookViewId="0">
      <selection activeCell="M29" sqref="M29"/>
    </sheetView>
  </sheetViews>
  <sheetFormatPr defaultRowHeight="12.75" x14ac:dyDescent="0.2"/>
  <cols>
    <col min="2" max="3" width="0" hidden="1" customWidth="1"/>
    <col min="11" max="11" width="0" hidden="1" customWidth="1"/>
    <col min="14" max="91" width="0" hidden="1" customWidth="1"/>
  </cols>
  <sheetData>
    <row r="1" spans="1:91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91" s="29" customFormat="1" ht="10.5" customHeight="1" x14ac:dyDescent="0.2">
      <c r="A3" s="180">
        <v>37122</v>
      </c>
      <c r="B3" s="180"/>
      <c r="C3" s="310"/>
      <c r="D3" s="311">
        <v>1</v>
      </c>
      <c r="E3" s="311">
        <v>1</v>
      </c>
      <c r="F3" s="312">
        <f t="shared" ref="F3:F23" si="0">+E3-D3+1</f>
        <v>1</v>
      </c>
      <c r="G3" s="183" t="s">
        <v>25</v>
      </c>
      <c r="H3" s="183" t="s">
        <v>34</v>
      </c>
      <c r="I3" s="181">
        <v>52</v>
      </c>
      <c r="J3" s="311">
        <f>F3*I3</f>
        <v>52</v>
      </c>
      <c r="K3" s="184"/>
      <c r="L3" s="185">
        <v>33</v>
      </c>
      <c r="M3" s="186" t="s">
        <v>67</v>
      </c>
      <c r="N3" s="185">
        <v>33</v>
      </c>
      <c r="O3" s="188"/>
      <c r="P3" s="188"/>
      <c r="Q3" s="189"/>
      <c r="R3" s="190"/>
      <c r="S3" s="313"/>
      <c r="T3" s="311"/>
      <c r="U3" s="314" t="s">
        <v>228</v>
      </c>
      <c r="V3" s="191">
        <v>1</v>
      </c>
      <c r="W3" s="192">
        <f t="shared" ref="W3:W23" si="1">N3-(N3*V3)</f>
        <v>0</v>
      </c>
      <c r="X3" s="26">
        <f t="shared" ref="X3:X23" si="2">(J3*N3)-(J3*L3)-(J3*O3)-(J3*P3)-(J3*Q3)-(J3*R3)-(J3*W3)</f>
        <v>0</v>
      </c>
      <c r="Y3" s="99" t="str">
        <f t="shared" ref="Y3:Y23" ca="1" si="3">CELL("filename",$A$1)</f>
        <v>P:\RealTime\Kate\STCA\[RT-STCA August.xls]Aug19</v>
      </c>
      <c r="Z3" s="100"/>
    </row>
    <row r="4" spans="1:91" s="29" customFormat="1" ht="10.5" customHeight="1" x14ac:dyDescent="0.2">
      <c r="A4" s="180">
        <v>37122</v>
      </c>
      <c r="B4" s="180"/>
      <c r="C4" s="310"/>
      <c r="D4" s="311">
        <v>2</v>
      </c>
      <c r="E4" s="311">
        <v>2</v>
      </c>
      <c r="F4" s="312">
        <f t="shared" si="0"/>
        <v>1</v>
      </c>
      <c r="G4" s="183" t="s">
        <v>25</v>
      </c>
      <c r="H4" s="183" t="s">
        <v>34</v>
      </c>
      <c r="I4" s="181">
        <v>52</v>
      </c>
      <c r="J4" s="311">
        <v>35</v>
      </c>
      <c r="K4" s="184"/>
      <c r="L4" s="185">
        <v>33</v>
      </c>
      <c r="M4" s="186" t="s">
        <v>67</v>
      </c>
      <c r="N4" s="185">
        <v>33</v>
      </c>
      <c r="O4" s="188"/>
      <c r="P4" s="188"/>
      <c r="Q4" s="189"/>
      <c r="R4" s="190"/>
      <c r="S4" s="313"/>
      <c r="T4" s="311"/>
      <c r="U4" s="314" t="s">
        <v>228</v>
      </c>
      <c r="V4" s="191">
        <v>1</v>
      </c>
      <c r="W4" s="192">
        <f t="shared" si="1"/>
        <v>0</v>
      </c>
      <c r="X4" s="26">
        <f t="shared" si="2"/>
        <v>0</v>
      </c>
      <c r="Y4" s="99" t="str">
        <f t="shared" ca="1" si="3"/>
        <v>P:\RealTime\Kate\STCA\[RT-STCA August.xls]Aug19</v>
      </c>
      <c r="Z4" s="100"/>
    </row>
    <row r="5" spans="1:91" s="29" customFormat="1" ht="10.5" customHeight="1" x14ac:dyDescent="0.2">
      <c r="A5" s="180">
        <v>37122</v>
      </c>
      <c r="B5" s="180"/>
      <c r="C5" s="310"/>
      <c r="D5" s="311">
        <v>3</v>
      </c>
      <c r="E5" s="311">
        <v>3</v>
      </c>
      <c r="F5" s="312">
        <f t="shared" si="0"/>
        <v>1</v>
      </c>
      <c r="G5" s="183" t="s">
        <v>25</v>
      </c>
      <c r="H5" s="183" t="s">
        <v>34</v>
      </c>
      <c r="I5" s="181">
        <v>52</v>
      </c>
      <c r="J5" s="311">
        <f t="shared" ref="J5:J20" si="4">F5*I5</f>
        <v>52</v>
      </c>
      <c r="K5" s="184"/>
      <c r="L5" s="185">
        <v>33</v>
      </c>
      <c r="M5" s="186" t="s">
        <v>67</v>
      </c>
      <c r="N5" s="185">
        <v>33</v>
      </c>
      <c r="O5" s="188"/>
      <c r="P5" s="188"/>
      <c r="Q5" s="189"/>
      <c r="R5" s="190"/>
      <c r="S5" s="313"/>
      <c r="T5" s="311"/>
      <c r="U5" s="314" t="s">
        <v>228</v>
      </c>
      <c r="V5" s="191">
        <v>1</v>
      </c>
      <c r="W5" s="192">
        <f t="shared" si="1"/>
        <v>0</v>
      </c>
      <c r="X5" s="26">
        <f t="shared" si="2"/>
        <v>0</v>
      </c>
      <c r="Y5" s="99" t="str">
        <f t="shared" ca="1" si="3"/>
        <v>P:\RealTime\Kate\STCA\[RT-STCA August.xls]Aug19</v>
      </c>
      <c r="Z5" s="100"/>
    </row>
    <row r="6" spans="1:91" s="29" customFormat="1" ht="10.5" customHeight="1" x14ac:dyDescent="0.2">
      <c r="A6" s="180">
        <v>37122</v>
      </c>
      <c r="B6" s="180"/>
      <c r="C6" s="310"/>
      <c r="D6" s="311">
        <v>4</v>
      </c>
      <c r="E6" s="311">
        <v>4</v>
      </c>
      <c r="F6" s="312">
        <f t="shared" si="0"/>
        <v>1</v>
      </c>
      <c r="G6" s="183" t="s">
        <v>25</v>
      </c>
      <c r="H6" s="183" t="s">
        <v>34</v>
      </c>
      <c r="I6" s="181">
        <v>52</v>
      </c>
      <c r="J6" s="311">
        <f t="shared" si="4"/>
        <v>52</v>
      </c>
      <c r="K6" s="184"/>
      <c r="L6" s="185">
        <v>33</v>
      </c>
      <c r="M6" s="186" t="s">
        <v>67</v>
      </c>
      <c r="N6" s="185">
        <v>33</v>
      </c>
      <c r="O6" s="188"/>
      <c r="P6" s="188"/>
      <c r="Q6" s="189"/>
      <c r="R6" s="190"/>
      <c r="S6" s="313"/>
      <c r="T6" s="311"/>
      <c r="U6" s="314" t="s">
        <v>228</v>
      </c>
      <c r="V6" s="191">
        <v>1</v>
      </c>
      <c r="W6" s="192">
        <f t="shared" si="1"/>
        <v>0</v>
      </c>
      <c r="X6" s="26">
        <f t="shared" si="2"/>
        <v>0</v>
      </c>
      <c r="Y6" s="99" t="str">
        <f t="shared" ca="1" si="3"/>
        <v>P:\RealTime\Kate\STCA\[RT-STCA August.xls]Aug19</v>
      </c>
      <c r="Z6" s="100"/>
    </row>
    <row r="7" spans="1:91" s="29" customFormat="1" ht="10.5" customHeight="1" x14ac:dyDescent="0.2">
      <c r="A7" s="180">
        <v>37122</v>
      </c>
      <c r="B7" s="180"/>
      <c r="C7" s="310"/>
      <c r="D7" s="311">
        <v>5</v>
      </c>
      <c r="E7" s="311">
        <v>5</v>
      </c>
      <c r="F7" s="312">
        <f t="shared" si="0"/>
        <v>1</v>
      </c>
      <c r="G7" s="183" t="s">
        <v>25</v>
      </c>
      <c r="H7" s="183" t="s">
        <v>34</v>
      </c>
      <c r="I7" s="181">
        <v>52</v>
      </c>
      <c r="J7" s="311">
        <f t="shared" si="4"/>
        <v>52</v>
      </c>
      <c r="K7" s="184"/>
      <c r="L7" s="185">
        <v>33</v>
      </c>
      <c r="M7" s="186" t="s">
        <v>67</v>
      </c>
      <c r="N7" s="185">
        <v>33</v>
      </c>
      <c r="O7" s="188"/>
      <c r="P7" s="188"/>
      <c r="Q7" s="189"/>
      <c r="R7" s="190"/>
      <c r="S7" s="313"/>
      <c r="T7" s="311"/>
      <c r="U7" s="314" t="s">
        <v>228</v>
      </c>
      <c r="V7" s="191">
        <v>1</v>
      </c>
      <c r="W7" s="192">
        <f t="shared" si="1"/>
        <v>0</v>
      </c>
      <c r="X7" s="26">
        <f t="shared" si="2"/>
        <v>0</v>
      </c>
      <c r="Y7" s="99" t="str">
        <f t="shared" ca="1" si="3"/>
        <v>P:\RealTime\Kate\STCA\[RT-STCA August.xls]Aug19</v>
      </c>
      <c r="Z7" s="100"/>
    </row>
    <row r="8" spans="1:91" s="29" customFormat="1" ht="9.75" customHeight="1" x14ac:dyDescent="0.2">
      <c r="A8" s="180">
        <v>37122</v>
      </c>
      <c r="B8" s="180"/>
      <c r="C8" s="310"/>
      <c r="D8" s="311">
        <v>6</v>
      </c>
      <c r="E8" s="311">
        <v>6</v>
      </c>
      <c r="F8" s="312">
        <f t="shared" si="0"/>
        <v>1</v>
      </c>
      <c r="G8" s="183" t="s">
        <v>25</v>
      </c>
      <c r="H8" s="183" t="s">
        <v>34</v>
      </c>
      <c r="I8" s="181">
        <v>52</v>
      </c>
      <c r="J8" s="311">
        <f t="shared" si="4"/>
        <v>52</v>
      </c>
      <c r="K8" s="184"/>
      <c r="L8" s="185">
        <v>33</v>
      </c>
      <c r="M8" s="186" t="s">
        <v>67</v>
      </c>
      <c r="N8" s="185">
        <v>33</v>
      </c>
      <c r="O8" s="188"/>
      <c r="P8" s="188"/>
      <c r="Q8" s="189"/>
      <c r="R8" s="190"/>
      <c r="S8" s="313"/>
      <c r="T8" s="311"/>
      <c r="U8" s="314" t="s">
        <v>228</v>
      </c>
      <c r="V8" s="191">
        <v>1</v>
      </c>
      <c r="W8" s="192">
        <f t="shared" si="1"/>
        <v>0</v>
      </c>
      <c r="X8" s="26">
        <f t="shared" si="2"/>
        <v>0</v>
      </c>
      <c r="Y8" s="99" t="str">
        <f t="shared" ca="1" si="3"/>
        <v>P:\RealTime\Kate\STCA\[RT-STCA August.xls]Aug19</v>
      </c>
      <c r="Z8" s="100"/>
    </row>
    <row r="9" spans="1:91" s="29" customFormat="1" ht="10.5" customHeight="1" x14ac:dyDescent="0.2">
      <c r="A9" s="180">
        <v>37122</v>
      </c>
      <c r="B9" s="180"/>
      <c r="C9" s="310"/>
      <c r="D9" s="311">
        <v>7</v>
      </c>
      <c r="E9" s="311">
        <v>7</v>
      </c>
      <c r="F9" s="312">
        <f t="shared" si="0"/>
        <v>1</v>
      </c>
      <c r="G9" s="183" t="s">
        <v>25</v>
      </c>
      <c r="H9" s="183" t="s">
        <v>34</v>
      </c>
      <c r="I9" s="181">
        <v>52</v>
      </c>
      <c r="J9" s="311">
        <f t="shared" si="4"/>
        <v>52</v>
      </c>
      <c r="K9" s="184"/>
      <c r="L9" s="185">
        <v>33</v>
      </c>
      <c r="M9" s="186" t="s">
        <v>67</v>
      </c>
      <c r="N9" s="185">
        <v>33</v>
      </c>
      <c r="O9" s="188"/>
      <c r="P9" s="188"/>
      <c r="Q9" s="189"/>
      <c r="R9" s="190"/>
      <c r="S9" s="313"/>
      <c r="T9" s="311"/>
      <c r="U9" s="314" t="s">
        <v>228</v>
      </c>
      <c r="V9" s="191">
        <v>1</v>
      </c>
      <c r="W9" s="192">
        <f t="shared" si="1"/>
        <v>0</v>
      </c>
      <c r="X9" s="26">
        <f t="shared" si="2"/>
        <v>0</v>
      </c>
      <c r="Y9" s="99" t="str">
        <f t="shared" ca="1" si="3"/>
        <v>P:\RealTime\Kate\STCA\[RT-STCA August.xls]Aug19</v>
      </c>
      <c r="Z9" s="100"/>
    </row>
    <row r="10" spans="1:91" s="29" customFormat="1" ht="10.5" customHeight="1" x14ac:dyDescent="0.2">
      <c r="A10" s="180">
        <v>37122</v>
      </c>
      <c r="B10" s="180"/>
      <c r="C10" s="310"/>
      <c r="D10" s="311">
        <v>8</v>
      </c>
      <c r="E10" s="311">
        <v>8</v>
      </c>
      <c r="F10" s="312">
        <f t="shared" si="0"/>
        <v>1</v>
      </c>
      <c r="G10" s="183" t="s">
        <v>25</v>
      </c>
      <c r="H10" s="183" t="s">
        <v>34</v>
      </c>
      <c r="I10" s="181">
        <v>52</v>
      </c>
      <c r="J10" s="311">
        <f t="shared" si="4"/>
        <v>52</v>
      </c>
      <c r="K10" s="184"/>
      <c r="L10" s="185">
        <v>33</v>
      </c>
      <c r="M10" s="186" t="s">
        <v>67</v>
      </c>
      <c r="N10" s="185">
        <v>33</v>
      </c>
      <c r="O10" s="188"/>
      <c r="P10" s="188"/>
      <c r="Q10" s="189"/>
      <c r="R10" s="190"/>
      <c r="S10" s="313"/>
      <c r="T10" s="311"/>
      <c r="U10" s="314" t="s">
        <v>228</v>
      </c>
      <c r="V10" s="191">
        <v>1</v>
      </c>
      <c r="W10" s="192">
        <f t="shared" si="1"/>
        <v>0</v>
      </c>
      <c r="X10" s="26">
        <f t="shared" si="2"/>
        <v>0</v>
      </c>
      <c r="Y10" s="99" t="str">
        <f t="shared" ca="1" si="3"/>
        <v>P:\RealTime\Kate\STCA\[RT-STCA August.xls]Aug19</v>
      </c>
      <c r="Z10" s="100"/>
    </row>
    <row r="11" spans="1:91" s="29" customFormat="1" ht="10.5" customHeight="1" x14ac:dyDescent="0.2">
      <c r="A11" s="180">
        <v>37122</v>
      </c>
      <c r="B11" s="180"/>
      <c r="C11" s="310"/>
      <c r="D11" s="311">
        <v>9</v>
      </c>
      <c r="E11" s="311">
        <v>9</v>
      </c>
      <c r="F11" s="312">
        <f t="shared" si="0"/>
        <v>1</v>
      </c>
      <c r="G11" s="183" t="s">
        <v>25</v>
      </c>
      <c r="H11" s="183" t="s">
        <v>34</v>
      </c>
      <c r="I11" s="181">
        <v>52</v>
      </c>
      <c r="J11" s="311">
        <f t="shared" si="4"/>
        <v>52</v>
      </c>
      <c r="K11" s="184"/>
      <c r="L11" s="185">
        <v>33</v>
      </c>
      <c r="M11" s="186" t="s">
        <v>67</v>
      </c>
      <c r="N11" s="185">
        <v>33</v>
      </c>
      <c r="O11" s="188"/>
      <c r="P11" s="188"/>
      <c r="Q11" s="189"/>
      <c r="R11" s="190"/>
      <c r="S11" s="313"/>
      <c r="T11" s="311"/>
      <c r="U11" s="314" t="s">
        <v>228</v>
      </c>
      <c r="V11" s="191">
        <v>1</v>
      </c>
      <c r="W11" s="192">
        <f t="shared" si="1"/>
        <v>0</v>
      </c>
      <c r="X11" s="26">
        <f t="shared" si="2"/>
        <v>0</v>
      </c>
      <c r="Y11" s="99" t="str">
        <f t="shared" ca="1" si="3"/>
        <v>P:\RealTime\Kate\STCA\[RT-STCA August.xls]Aug19</v>
      </c>
      <c r="Z11" s="100"/>
    </row>
    <row r="12" spans="1:91" s="29" customFormat="1" ht="9.75" customHeight="1" x14ac:dyDescent="0.2">
      <c r="A12" s="180">
        <v>37122</v>
      </c>
      <c r="B12" s="180"/>
      <c r="C12" s="310"/>
      <c r="D12" s="311">
        <v>10</v>
      </c>
      <c r="E12" s="311">
        <v>10</v>
      </c>
      <c r="F12" s="312">
        <f t="shared" si="0"/>
        <v>1</v>
      </c>
      <c r="G12" s="183" t="s">
        <v>25</v>
      </c>
      <c r="H12" s="183" t="s">
        <v>34</v>
      </c>
      <c r="I12" s="181">
        <v>28</v>
      </c>
      <c r="J12" s="311">
        <f t="shared" si="4"/>
        <v>28</v>
      </c>
      <c r="K12" s="184"/>
      <c r="L12" s="185">
        <v>33</v>
      </c>
      <c r="M12" s="186" t="s">
        <v>67</v>
      </c>
      <c r="N12" s="185">
        <v>33</v>
      </c>
      <c r="O12" s="188"/>
      <c r="P12" s="188"/>
      <c r="Q12" s="189"/>
      <c r="R12" s="190"/>
      <c r="S12" s="313"/>
      <c r="T12" s="311"/>
      <c r="U12" s="314" t="s">
        <v>228</v>
      </c>
      <c r="V12" s="191">
        <v>1</v>
      </c>
      <c r="W12" s="192">
        <f t="shared" si="1"/>
        <v>0</v>
      </c>
      <c r="X12" s="26">
        <f t="shared" si="2"/>
        <v>0</v>
      </c>
      <c r="Y12" s="99" t="str">
        <f t="shared" ca="1" si="3"/>
        <v>P:\RealTime\Kate\STCA\[RT-STCA August.xls]Aug19</v>
      </c>
      <c r="Z12" s="100"/>
    </row>
    <row r="13" spans="1:91" s="231" customFormat="1" ht="11.25" customHeight="1" x14ac:dyDescent="0.2">
      <c r="A13" s="166">
        <v>37122</v>
      </c>
      <c r="B13" s="166"/>
      <c r="C13" s="281"/>
      <c r="D13" s="282">
        <v>10</v>
      </c>
      <c r="E13" s="282">
        <v>10</v>
      </c>
      <c r="F13" s="283">
        <f t="shared" si="0"/>
        <v>1</v>
      </c>
      <c r="G13" s="169" t="s">
        <v>25</v>
      </c>
      <c r="H13" s="169" t="s">
        <v>46</v>
      </c>
      <c r="I13" s="167">
        <v>24</v>
      </c>
      <c r="J13" s="282">
        <f t="shared" si="4"/>
        <v>24</v>
      </c>
      <c r="K13" s="170"/>
      <c r="L13" s="171">
        <v>38</v>
      </c>
      <c r="M13" s="172" t="s">
        <v>67</v>
      </c>
      <c r="N13" s="284">
        <v>38</v>
      </c>
      <c r="O13" s="173"/>
      <c r="P13" s="173"/>
      <c r="Q13" s="174"/>
      <c r="R13" s="175"/>
      <c r="S13" s="285"/>
      <c r="T13" s="282"/>
      <c r="U13" s="286" t="s">
        <v>229</v>
      </c>
      <c r="V13" s="176">
        <v>1</v>
      </c>
      <c r="W13" s="177">
        <f t="shared" si="1"/>
        <v>0</v>
      </c>
      <c r="X13" s="26">
        <f t="shared" si="2"/>
        <v>0</v>
      </c>
      <c r="Y13" s="315" t="str">
        <f t="shared" ca="1" si="3"/>
        <v>P:\RealTime\Kate\STCA\[RT-STCA August.xls]Aug19</v>
      </c>
      <c r="Z13" s="100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</row>
    <row r="14" spans="1:91" s="231" customFormat="1" ht="9.75" customHeight="1" x14ac:dyDescent="0.2">
      <c r="A14" s="180">
        <v>37122</v>
      </c>
      <c r="B14" s="180"/>
      <c r="C14" s="310"/>
      <c r="D14" s="311">
        <v>11</v>
      </c>
      <c r="E14" s="311">
        <v>11</v>
      </c>
      <c r="F14" s="312">
        <f t="shared" si="0"/>
        <v>1</v>
      </c>
      <c r="G14" s="183" t="s">
        <v>25</v>
      </c>
      <c r="H14" s="183" t="s">
        <v>34</v>
      </c>
      <c r="I14" s="181">
        <v>3</v>
      </c>
      <c r="J14" s="311">
        <f t="shared" si="4"/>
        <v>3</v>
      </c>
      <c r="K14" s="184"/>
      <c r="L14" s="185">
        <v>33</v>
      </c>
      <c r="M14" s="186" t="s">
        <v>67</v>
      </c>
      <c r="N14" s="185">
        <v>33</v>
      </c>
      <c r="O14" s="188"/>
      <c r="P14" s="188"/>
      <c r="Q14" s="189"/>
      <c r="R14" s="190"/>
      <c r="S14" s="313"/>
      <c r="T14" s="311"/>
      <c r="U14" s="314" t="s">
        <v>228</v>
      </c>
      <c r="V14" s="191">
        <v>1</v>
      </c>
      <c r="W14" s="192">
        <f t="shared" si="1"/>
        <v>0</v>
      </c>
      <c r="X14" s="26">
        <f t="shared" si="2"/>
        <v>0</v>
      </c>
      <c r="Y14" s="99" t="str">
        <f t="shared" ca="1" si="3"/>
        <v>P:\RealTime\Kate\STCA\[RT-STCA August.xls]Aug19</v>
      </c>
      <c r="Z14" s="100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</row>
    <row r="15" spans="1:91" s="231" customFormat="1" ht="11.25" customHeight="1" x14ac:dyDescent="0.2">
      <c r="A15" s="166">
        <v>37122</v>
      </c>
      <c r="B15" s="166"/>
      <c r="C15" s="281"/>
      <c r="D15" s="282">
        <v>11</v>
      </c>
      <c r="E15" s="282">
        <v>11</v>
      </c>
      <c r="F15" s="283">
        <f t="shared" si="0"/>
        <v>1</v>
      </c>
      <c r="G15" s="169" t="s">
        <v>25</v>
      </c>
      <c r="H15" s="169" t="s">
        <v>46</v>
      </c>
      <c r="I15" s="167">
        <v>49</v>
      </c>
      <c r="J15" s="282">
        <f t="shared" si="4"/>
        <v>49</v>
      </c>
      <c r="K15" s="170"/>
      <c r="L15" s="171">
        <v>39</v>
      </c>
      <c r="M15" s="172" t="s">
        <v>67</v>
      </c>
      <c r="N15" s="284">
        <v>39</v>
      </c>
      <c r="O15" s="173"/>
      <c r="P15" s="173"/>
      <c r="Q15" s="174"/>
      <c r="R15" s="175"/>
      <c r="S15" s="285"/>
      <c r="T15" s="282"/>
      <c r="U15" s="286" t="s">
        <v>229</v>
      </c>
      <c r="V15" s="176">
        <v>1</v>
      </c>
      <c r="W15" s="177">
        <f t="shared" si="1"/>
        <v>0</v>
      </c>
      <c r="X15" s="26">
        <f t="shared" si="2"/>
        <v>0</v>
      </c>
      <c r="Y15" s="315" t="str">
        <f t="shared" ca="1" si="3"/>
        <v>P:\RealTime\Kate\STCA\[RT-STCA August.xls]Aug19</v>
      </c>
      <c r="Z15" s="100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87"/>
      <c r="BS15" s="287"/>
      <c r="BT15" s="287"/>
      <c r="BU15" s="287"/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</row>
    <row r="16" spans="1:91" s="231" customFormat="1" ht="11.25" customHeight="1" x14ac:dyDescent="0.2">
      <c r="A16" s="166">
        <v>37122</v>
      </c>
      <c r="B16" s="166"/>
      <c r="C16" s="281"/>
      <c r="D16" s="282">
        <v>12</v>
      </c>
      <c r="E16" s="282">
        <v>20</v>
      </c>
      <c r="F16" s="283">
        <f t="shared" si="0"/>
        <v>9</v>
      </c>
      <c r="G16" s="169" t="s">
        <v>25</v>
      </c>
      <c r="H16" s="169" t="s">
        <v>46</v>
      </c>
      <c r="I16" s="167">
        <v>52</v>
      </c>
      <c r="J16" s="282">
        <f t="shared" si="4"/>
        <v>468</v>
      </c>
      <c r="K16" s="170"/>
      <c r="L16" s="171">
        <v>39</v>
      </c>
      <c r="M16" s="172" t="s">
        <v>67</v>
      </c>
      <c r="N16" s="284">
        <v>39</v>
      </c>
      <c r="O16" s="173"/>
      <c r="P16" s="173"/>
      <c r="Q16" s="174"/>
      <c r="R16" s="175"/>
      <c r="S16" s="285"/>
      <c r="T16" s="282"/>
      <c r="U16" s="286" t="s">
        <v>229</v>
      </c>
      <c r="V16" s="176">
        <v>1</v>
      </c>
      <c r="W16" s="177">
        <f t="shared" si="1"/>
        <v>0</v>
      </c>
      <c r="X16" s="26">
        <f t="shared" si="2"/>
        <v>0</v>
      </c>
      <c r="Y16" s="315" t="str">
        <f t="shared" ca="1" si="3"/>
        <v>P:\RealTime\Kate\STCA\[RT-STCA August.xls]Aug19</v>
      </c>
      <c r="Z16" s="100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</row>
    <row r="17" spans="1:91" s="231" customFormat="1" ht="11.25" customHeight="1" x14ac:dyDescent="0.2">
      <c r="A17" s="106">
        <v>37122</v>
      </c>
      <c r="B17" s="106"/>
      <c r="C17" s="316"/>
      <c r="D17" s="233">
        <v>21</v>
      </c>
      <c r="E17" s="233">
        <v>21</v>
      </c>
      <c r="F17" s="317">
        <f t="shared" si="0"/>
        <v>1</v>
      </c>
      <c r="G17" s="108" t="s">
        <v>25</v>
      </c>
      <c r="H17" s="108" t="s">
        <v>37</v>
      </c>
      <c r="I17" s="51">
        <v>27</v>
      </c>
      <c r="J17" s="233">
        <f t="shared" si="4"/>
        <v>27</v>
      </c>
      <c r="K17" s="52"/>
      <c r="L17" s="234">
        <v>45</v>
      </c>
      <c r="M17" s="109" t="s">
        <v>67</v>
      </c>
      <c r="N17" s="53">
        <v>45</v>
      </c>
      <c r="O17" s="54"/>
      <c r="P17" s="54"/>
      <c r="Q17" s="55"/>
      <c r="R17" s="56"/>
      <c r="S17" s="235"/>
      <c r="T17" s="233"/>
      <c r="U17" s="236" t="s">
        <v>230</v>
      </c>
      <c r="V17" s="57">
        <v>1</v>
      </c>
      <c r="W17" s="58">
        <f t="shared" si="1"/>
        <v>0</v>
      </c>
      <c r="X17" s="26">
        <f t="shared" si="2"/>
        <v>0</v>
      </c>
      <c r="Y17" s="315" t="str">
        <f t="shared" ca="1" si="3"/>
        <v>P:\RealTime\Kate\STCA\[RT-STCA August.xls]Aug19</v>
      </c>
      <c r="Z17" s="100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</row>
    <row r="18" spans="1:91" s="231" customFormat="1" ht="11.25" customHeight="1" x14ac:dyDescent="0.2">
      <c r="A18" s="102">
        <v>37122</v>
      </c>
      <c r="B18" s="102"/>
      <c r="C18" s="243"/>
      <c r="D18" s="244">
        <v>21</v>
      </c>
      <c r="E18" s="244">
        <v>21</v>
      </c>
      <c r="F18" s="245">
        <f t="shared" si="0"/>
        <v>1</v>
      </c>
      <c r="G18" s="104" t="s">
        <v>25</v>
      </c>
      <c r="H18" s="104" t="s">
        <v>151</v>
      </c>
      <c r="I18" s="67">
        <v>25</v>
      </c>
      <c r="J18" s="244">
        <f t="shared" si="4"/>
        <v>25</v>
      </c>
      <c r="K18" s="68"/>
      <c r="L18" s="179">
        <v>45</v>
      </c>
      <c r="M18" s="105" t="s">
        <v>67</v>
      </c>
      <c r="N18" s="69">
        <v>45</v>
      </c>
      <c r="O18" s="70"/>
      <c r="P18" s="70"/>
      <c r="Q18" s="71"/>
      <c r="R18" s="72"/>
      <c r="S18" s="246"/>
      <c r="T18" s="244"/>
      <c r="U18" s="268" t="s">
        <v>231</v>
      </c>
      <c r="V18" s="73">
        <v>1</v>
      </c>
      <c r="W18" s="74">
        <f t="shared" si="1"/>
        <v>0</v>
      </c>
      <c r="X18" s="26">
        <f t="shared" si="2"/>
        <v>0</v>
      </c>
      <c r="Y18" s="315" t="str">
        <f t="shared" ca="1" si="3"/>
        <v>P:\RealTime\Kate\STCA\[RT-STCA August.xls]Aug19</v>
      </c>
      <c r="Z18" s="100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87"/>
      <c r="BU18" s="287"/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</row>
    <row r="19" spans="1:91" s="231" customFormat="1" ht="11.25" customHeight="1" x14ac:dyDescent="0.2">
      <c r="A19" s="219">
        <v>37122</v>
      </c>
      <c r="B19" s="219"/>
      <c r="C19" s="318"/>
      <c r="D19" s="319">
        <v>22</v>
      </c>
      <c r="E19" s="319">
        <v>22</v>
      </c>
      <c r="F19" s="320">
        <f t="shared" si="0"/>
        <v>1</v>
      </c>
      <c r="G19" s="221" t="s">
        <v>25</v>
      </c>
      <c r="H19" s="221" t="s">
        <v>57</v>
      </c>
      <c r="I19" s="43">
        <v>26</v>
      </c>
      <c r="J19" s="319">
        <f t="shared" si="4"/>
        <v>26</v>
      </c>
      <c r="K19" s="44"/>
      <c r="L19" s="321">
        <v>39</v>
      </c>
      <c r="M19" s="222" t="s">
        <v>67</v>
      </c>
      <c r="N19" s="45">
        <v>39</v>
      </c>
      <c r="O19" s="46"/>
      <c r="P19" s="46"/>
      <c r="Q19" s="47"/>
      <c r="R19" s="48"/>
      <c r="S19" s="322"/>
      <c r="T19" s="319"/>
      <c r="U19" s="323" t="s">
        <v>232</v>
      </c>
      <c r="V19" s="49">
        <v>1</v>
      </c>
      <c r="W19" s="50">
        <f t="shared" si="1"/>
        <v>0</v>
      </c>
      <c r="X19" s="26">
        <f t="shared" si="2"/>
        <v>0</v>
      </c>
      <c r="Y19" s="315" t="str">
        <f t="shared" ca="1" si="3"/>
        <v>P:\RealTime\Kate\STCA\[RT-STCA August.xls]Aug19</v>
      </c>
      <c r="Z19" s="100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7"/>
      <c r="BT19" s="287"/>
      <c r="BU19" s="287"/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</row>
    <row r="20" spans="1:91" s="231" customFormat="1" ht="11.25" customHeight="1" x14ac:dyDescent="0.2">
      <c r="A20" s="82">
        <v>37122</v>
      </c>
      <c r="B20" s="82"/>
      <c r="C20" s="83"/>
      <c r="D20" s="84">
        <v>22</v>
      </c>
      <c r="E20" s="84">
        <v>22</v>
      </c>
      <c r="F20" s="85">
        <f t="shared" si="0"/>
        <v>1</v>
      </c>
      <c r="G20" s="86" t="s">
        <v>25</v>
      </c>
      <c r="H20" s="86" t="s">
        <v>27</v>
      </c>
      <c r="I20" s="87">
        <v>26</v>
      </c>
      <c r="J20" s="84">
        <f t="shared" si="4"/>
        <v>26</v>
      </c>
      <c r="K20" s="101"/>
      <c r="L20" s="89">
        <v>43</v>
      </c>
      <c r="M20" s="90" t="s">
        <v>67</v>
      </c>
      <c r="N20" s="91">
        <v>43</v>
      </c>
      <c r="O20" s="92"/>
      <c r="P20" s="92"/>
      <c r="Q20" s="93"/>
      <c r="R20" s="94"/>
      <c r="S20" s="95"/>
      <c r="T20" s="84"/>
      <c r="U20" s="96" t="s">
        <v>233</v>
      </c>
      <c r="V20" s="97">
        <v>1</v>
      </c>
      <c r="W20" s="98">
        <f t="shared" si="1"/>
        <v>0</v>
      </c>
      <c r="X20" s="26">
        <f t="shared" si="2"/>
        <v>0</v>
      </c>
      <c r="Y20" s="315" t="str">
        <f t="shared" ca="1" si="3"/>
        <v>P:\RealTime\Kate\STCA\[RT-STCA August.xls]Aug19</v>
      </c>
      <c r="Z20" s="100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7"/>
      <c r="BT20" s="287"/>
      <c r="BU20" s="287"/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</row>
    <row r="21" spans="1:91" s="231" customFormat="1" ht="11.25" customHeight="1" x14ac:dyDescent="0.2">
      <c r="A21" s="82">
        <v>37122</v>
      </c>
      <c r="B21" s="82"/>
      <c r="C21" s="83"/>
      <c r="D21" s="84">
        <v>23</v>
      </c>
      <c r="E21" s="84">
        <v>23</v>
      </c>
      <c r="F21" s="85">
        <f t="shared" si="0"/>
        <v>1</v>
      </c>
      <c r="G21" s="86" t="s">
        <v>25</v>
      </c>
      <c r="H21" s="86" t="s">
        <v>27</v>
      </c>
      <c r="I21" s="87">
        <v>52</v>
      </c>
      <c r="J21" s="84">
        <f>F21*I21</f>
        <v>52</v>
      </c>
      <c r="K21" s="101"/>
      <c r="L21" s="89">
        <v>42</v>
      </c>
      <c r="M21" s="90" t="s">
        <v>67</v>
      </c>
      <c r="N21" s="91">
        <v>42</v>
      </c>
      <c r="O21" s="92"/>
      <c r="P21" s="92"/>
      <c r="Q21" s="93"/>
      <c r="R21" s="94"/>
      <c r="S21" s="95"/>
      <c r="T21" s="84"/>
      <c r="U21" s="96" t="s">
        <v>233</v>
      </c>
      <c r="V21" s="97">
        <v>1</v>
      </c>
      <c r="W21" s="98">
        <f t="shared" si="1"/>
        <v>0</v>
      </c>
      <c r="X21" s="26">
        <f t="shared" si="2"/>
        <v>0</v>
      </c>
      <c r="Y21" s="315" t="str">
        <f t="shared" ca="1" si="3"/>
        <v>P:\RealTime\Kate\STCA\[RT-STCA August.xls]Aug19</v>
      </c>
      <c r="Z21" s="100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</row>
    <row r="22" spans="1:91" s="231" customFormat="1" ht="11.25" customHeight="1" x14ac:dyDescent="0.2">
      <c r="A22" s="82">
        <v>37122</v>
      </c>
      <c r="B22" s="82"/>
      <c r="C22" s="83"/>
      <c r="D22" s="84">
        <v>24</v>
      </c>
      <c r="E22" s="84">
        <v>24</v>
      </c>
      <c r="F22" s="85">
        <f t="shared" si="0"/>
        <v>1</v>
      </c>
      <c r="G22" s="86" t="s">
        <v>25</v>
      </c>
      <c r="H22" s="86" t="s">
        <v>27</v>
      </c>
      <c r="I22" s="87">
        <v>17</v>
      </c>
      <c r="J22" s="84">
        <f>F22*I22</f>
        <v>17</v>
      </c>
      <c r="K22" s="101"/>
      <c r="L22" s="89">
        <v>42</v>
      </c>
      <c r="M22" s="90" t="s">
        <v>67</v>
      </c>
      <c r="N22" s="91">
        <v>42</v>
      </c>
      <c r="O22" s="92"/>
      <c r="P22" s="92"/>
      <c r="Q22" s="93"/>
      <c r="R22" s="94"/>
      <c r="S22" s="95"/>
      <c r="T22" s="84"/>
      <c r="U22" s="96" t="s">
        <v>233</v>
      </c>
      <c r="V22" s="97">
        <v>1</v>
      </c>
      <c r="W22" s="98">
        <f t="shared" si="1"/>
        <v>0</v>
      </c>
      <c r="X22" s="26">
        <f t="shared" si="2"/>
        <v>0</v>
      </c>
      <c r="Y22" s="315" t="str">
        <f t="shared" ca="1" si="3"/>
        <v>P:\RealTime\Kate\STCA\[RT-STCA August.xls]Aug19</v>
      </c>
      <c r="Z22" s="100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287"/>
      <c r="BO22" s="287"/>
      <c r="BP22" s="287"/>
      <c r="BQ22" s="287"/>
      <c r="BR22" s="287"/>
      <c r="BS22" s="287"/>
      <c r="BT22" s="287"/>
      <c r="BU22" s="287"/>
      <c r="BV22" s="287"/>
      <c r="BW22" s="287"/>
      <c r="BX22" s="287"/>
      <c r="BY22" s="287"/>
      <c r="BZ22" s="287"/>
      <c r="CA22" s="287"/>
      <c r="CB22" s="287"/>
      <c r="CC22" s="287"/>
      <c r="CD22" s="287"/>
      <c r="CE22" s="287"/>
      <c r="CF22" s="287"/>
      <c r="CG22" s="287"/>
      <c r="CH22" s="287"/>
      <c r="CI22" s="287"/>
      <c r="CJ22" s="287"/>
      <c r="CK22" s="287"/>
      <c r="CL22" s="287"/>
      <c r="CM22" s="287"/>
    </row>
    <row r="23" spans="1:91" s="231" customFormat="1" ht="9.75" customHeight="1" x14ac:dyDescent="0.2">
      <c r="A23" s="180">
        <v>37122</v>
      </c>
      <c r="B23" s="180"/>
      <c r="C23" s="310"/>
      <c r="D23" s="311">
        <v>24</v>
      </c>
      <c r="E23" s="311">
        <v>24</v>
      </c>
      <c r="F23" s="312">
        <f t="shared" si="0"/>
        <v>1</v>
      </c>
      <c r="G23" s="183" t="s">
        <v>25</v>
      </c>
      <c r="H23" s="183" t="s">
        <v>34</v>
      </c>
      <c r="I23" s="181">
        <v>35</v>
      </c>
      <c r="J23" s="311">
        <f>F23*I23</f>
        <v>35</v>
      </c>
      <c r="K23" s="184"/>
      <c r="L23" s="185">
        <v>38</v>
      </c>
      <c r="M23" s="186" t="s">
        <v>67</v>
      </c>
      <c r="N23" s="185">
        <v>38</v>
      </c>
      <c r="O23" s="188"/>
      <c r="P23" s="188"/>
      <c r="Q23" s="189"/>
      <c r="R23" s="190"/>
      <c r="S23" s="313"/>
      <c r="T23" s="311"/>
      <c r="U23" s="314" t="s">
        <v>228</v>
      </c>
      <c r="V23" s="191">
        <v>1</v>
      </c>
      <c r="W23" s="192">
        <f t="shared" si="1"/>
        <v>0</v>
      </c>
      <c r="X23" s="26">
        <f t="shared" si="2"/>
        <v>0</v>
      </c>
      <c r="Y23" s="99" t="str">
        <f t="shared" ca="1" si="3"/>
        <v>P:\RealTime\Kate\STCA\[RT-STCA August.xls]Aug19</v>
      </c>
      <c r="Z23" s="100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37105</v>
      </c>
      <c r="B3" s="14"/>
      <c r="C3" s="14" t="s">
        <v>24</v>
      </c>
      <c r="D3" s="15">
        <v>7</v>
      </c>
      <c r="E3" s="15">
        <v>10</v>
      </c>
      <c r="F3" s="16">
        <f t="shared" ref="F3:F14" si="0">(E3-D3)+1</f>
        <v>4</v>
      </c>
      <c r="G3" s="17" t="s">
        <v>25</v>
      </c>
      <c r="H3" s="17" t="s">
        <v>41</v>
      </c>
      <c r="I3" s="15">
        <v>5</v>
      </c>
      <c r="J3" s="15">
        <f t="shared" ref="J3:J14" si="1">I3*F3</f>
        <v>20</v>
      </c>
      <c r="K3" s="18"/>
      <c r="L3" s="19">
        <v>30</v>
      </c>
      <c r="M3" s="17" t="s">
        <v>26</v>
      </c>
      <c r="N3" s="19">
        <v>49.69</v>
      </c>
      <c r="O3" s="21"/>
      <c r="P3" s="22"/>
      <c r="Q3" s="22"/>
      <c r="R3" s="23"/>
      <c r="S3" s="23"/>
      <c r="T3" s="15"/>
      <c r="U3" s="18" t="s">
        <v>42</v>
      </c>
      <c r="V3" s="24">
        <v>1</v>
      </c>
      <c r="W3" s="25">
        <f t="shared" ref="W3:W14" si="2">N3-(N3*V3)</f>
        <v>0</v>
      </c>
      <c r="X3" s="26">
        <f t="shared" ref="X3:X14" si="3">(J3*N3)-(J3*L3)-(J3*O3)-(J3*P3)-(J3*Q3)-(J3*R3)-(J3*W3)</f>
        <v>393.79999999999995</v>
      </c>
      <c r="Y3" s="27"/>
      <c r="Z3" s="28"/>
    </row>
    <row r="4" spans="1:26" s="29" customFormat="1" ht="12" customHeight="1" x14ac:dyDescent="0.2">
      <c r="A4" s="14">
        <v>37105</v>
      </c>
      <c r="B4" s="14"/>
      <c r="C4" s="14" t="s">
        <v>24</v>
      </c>
      <c r="D4" s="15">
        <v>7</v>
      </c>
      <c r="E4" s="15">
        <v>8</v>
      </c>
      <c r="F4" s="16">
        <f t="shared" si="0"/>
        <v>2</v>
      </c>
      <c r="G4" s="17" t="s">
        <v>25</v>
      </c>
      <c r="H4" s="17" t="s">
        <v>34</v>
      </c>
      <c r="I4" s="15">
        <v>20</v>
      </c>
      <c r="J4" s="15">
        <f t="shared" si="1"/>
        <v>40</v>
      </c>
      <c r="K4" s="18"/>
      <c r="L4" s="19">
        <v>30</v>
      </c>
      <c r="M4" s="17" t="s">
        <v>26</v>
      </c>
      <c r="N4" s="19">
        <v>49.69</v>
      </c>
      <c r="O4" s="21"/>
      <c r="P4" s="22"/>
      <c r="Q4" s="22"/>
      <c r="R4" s="23"/>
      <c r="S4" s="23"/>
      <c r="T4" s="15"/>
      <c r="U4" s="18" t="s">
        <v>43</v>
      </c>
      <c r="V4" s="24">
        <v>1</v>
      </c>
      <c r="W4" s="25">
        <f t="shared" si="2"/>
        <v>0</v>
      </c>
      <c r="X4" s="26">
        <f t="shared" si="3"/>
        <v>787.59999999999991</v>
      </c>
      <c r="Y4" s="27"/>
      <c r="Z4" s="28"/>
    </row>
    <row r="5" spans="1:26" s="29" customFormat="1" ht="12" customHeight="1" x14ac:dyDescent="0.2">
      <c r="A5" s="14">
        <v>37105</v>
      </c>
      <c r="B5" s="14"/>
      <c r="C5" s="14" t="s">
        <v>24</v>
      </c>
      <c r="D5" s="15">
        <v>9</v>
      </c>
      <c r="E5" s="15">
        <v>10</v>
      </c>
      <c r="F5" s="16">
        <f t="shared" si="0"/>
        <v>2</v>
      </c>
      <c r="G5" s="17" t="s">
        <v>25</v>
      </c>
      <c r="H5" s="17" t="s">
        <v>27</v>
      </c>
      <c r="I5" s="15">
        <v>20</v>
      </c>
      <c r="J5" s="15">
        <f t="shared" si="1"/>
        <v>40</v>
      </c>
      <c r="K5" s="18"/>
      <c r="L5" s="19">
        <v>45</v>
      </c>
      <c r="M5" s="17" t="s">
        <v>26</v>
      </c>
      <c r="N5" s="19">
        <v>49.69</v>
      </c>
      <c r="O5" s="21"/>
      <c r="P5" s="22"/>
      <c r="Q5" s="22"/>
      <c r="R5" s="23"/>
      <c r="S5" s="23"/>
      <c r="T5" s="15"/>
      <c r="U5" s="18" t="s">
        <v>44</v>
      </c>
      <c r="V5" s="24">
        <v>1</v>
      </c>
      <c r="W5" s="25">
        <f t="shared" si="2"/>
        <v>0</v>
      </c>
      <c r="X5" s="26">
        <f t="shared" si="3"/>
        <v>187.59999999999991</v>
      </c>
      <c r="Y5" s="27"/>
      <c r="Z5" s="28"/>
    </row>
    <row r="6" spans="1:26" s="29" customFormat="1" ht="12" customHeight="1" x14ac:dyDescent="0.2">
      <c r="A6" s="14">
        <v>37105</v>
      </c>
      <c r="B6" s="14"/>
      <c r="C6" s="14" t="s">
        <v>24</v>
      </c>
      <c r="D6" s="15">
        <v>11</v>
      </c>
      <c r="E6" s="15">
        <v>11</v>
      </c>
      <c r="F6" s="16">
        <f t="shared" si="0"/>
        <v>1</v>
      </c>
      <c r="G6" s="17" t="s">
        <v>25</v>
      </c>
      <c r="H6" s="17" t="s">
        <v>27</v>
      </c>
      <c r="I6" s="15">
        <v>25</v>
      </c>
      <c r="J6" s="15">
        <f t="shared" si="1"/>
        <v>25</v>
      </c>
      <c r="K6" s="18"/>
      <c r="L6" s="19">
        <v>51</v>
      </c>
      <c r="M6" s="17" t="s">
        <v>26</v>
      </c>
      <c r="N6" s="19">
        <v>49.69</v>
      </c>
      <c r="O6" s="21"/>
      <c r="P6" s="22"/>
      <c r="Q6" s="22"/>
      <c r="R6" s="23"/>
      <c r="S6" s="23"/>
      <c r="T6" s="15"/>
      <c r="U6" s="18" t="s">
        <v>44</v>
      </c>
      <c r="V6" s="24">
        <v>1</v>
      </c>
      <c r="W6" s="25">
        <f t="shared" si="2"/>
        <v>0</v>
      </c>
      <c r="X6" s="26">
        <f t="shared" si="3"/>
        <v>-32.75</v>
      </c>
      <c r="Y6" s="27"/>
      <c r="Z6" s="28"/>
    </row>
    <row r="7" spans="1:26" s="29" customFormat="1" ht="12" customHeight="1" x14ac:dyDescent="0.2">
      <c r="A7" s="14">
        <v>37105</v>
      </c>
      <c r="B7" s="14"/>
      <c r="C7" s="14" t="s">
        <v>24</v>
      </c>
      <c r="D7" s="15">
        <v>12</v>
      </c>
      <c r="E7" s="15">
        <v>12</v>
      </c>
      <c r="F7" s="16">
        <f t="shared" si="0"/>
        <v>1</v>
      </c>
      <c r="G7" s="17" t="s">
        <v>25</v>
      </c>
      <c r="H7" s="17" t="s">
        <v>37</v>
      </c>
      <c r="I7" s="15">
        <v>25</v>
      </c>
      <c r="J7" s="15">
        <f t="shared" si="1"/>
        <v>25</v>
      </c>
      <c r="K7" s="18"/>
      <c r="L7" s="19">
        <v>52</v>
      </c>
      <c r="M7" s="17" t="s">
        <v>26</v>
      </c>
      <c r="N7" s="19">
        <v>49.69</v>
      </c>
      <c r="O7" s="21"/>
      <c r="P7" s="22"/>
      <c r="Q7" s="22"/>
      <c r="R7" s="23"/>
      <c r="S7" s="23"/>
      <c r="T7" s="15"/>
      <c r="U7" s="18" t="s">
        <v>45</v>
      </c>
      <c r="V7" s="24">
        <v>1</v>
      </c>
      <c r="W7" s="25">
        <f t="shared" si="2"/>
        <v>0</v>
      </c>
      <c r="X7" s="26">
        <f t="shared" si="3"/>
        <v>-57.75</v>
      </c>
      <c r="Y7" s="27"/>
      <c r="Z7" s="28"/>
    </row>
    <row r="8" spans="1:26" s="29" customFormat="1" ht="12" customHeight="1" x14ac:dyDescent="0.2">
      <c r="A8" s="14">
        <v>37105</v>
      </c>
      <c r="B8" s="14"/>
      <c r="C8" s="14" t="s">
        <v>24</v>
      </c>
      <c r="D8" s="15">
        <v>13</v>
      </c>
      <c r="E8" s="15">
        <v>14</v>
      </c>
      <c r="F8" s="16">
        <f t="shared" si="0"/>
        <v>2</v>
      </c>
      <c r="G8" s="17" t="s">
        <v>25</v>
      </c>
      <c r="H8" s="17" t="s">
        <v>37</v>
      </c>
      <c r="I8" s="15">
        <v>25</v>
      </c>
      <c r="J8" s="15">
        <f t="shared" si="1"/>
        <v>50</v>
      </c>
      <c r="K8" s="18"/>
      <c r="L8" s="19">
        <v>55</v>
      </c>
      <c r="M8" s="17" t="s">
        <v>26</v>
      </c>
      <c r="N8" s="19">
        <v>49.69</v>
      </c>
      <c r="O8" s="21"/>
      <c r="P8" s="22">
        <v>0.6</v>
      </c>
      <c r="Q8" s="22"/>
      <c r="R8" s="23"/>
      <c r="S8" s="23"/>
      <c r="T8" s="15"/>
      <c r="U8" s="18" t="s">
        <v>45</v>
      </c>
      <c r="V8" s="24">
        <v>1</v>
      </c>
      <c r="W8" s="25">
        <f t="shared" si="2"/>
        <v>0</v>
      </c>
      <c r="X8" s="26">
        <f t="shared" si="3"/>
        <v>-295.5</v>
      </c>
      <c r="Y8" s="27"/>
      <c r="Z8" s="28"/>
    </row>
    <row r="9" spans="1:26" s="29" customFormat="1" ht="12" customHeight="1" x14ac:dyDescent="0.2">
      <c r="A9" s="14">
        <v>37105</v>
      </c>
      <c r="B9" s="14"/>
      <c r="C9" s="14" t="s">
        <v>24</v>
      </c>
      <c r="D9" s="15">
        <v>15</v>
      </c>
      <c r="E9" s="15">
        <v>15</v>
      </c>
      <c r="F9" s="16">
        <f t="shared" si="0"/>
        <v>1</v>
      </c>
      <c r="G9" s="17" t="s">
        <v>25</v>
      </c>
      <c r="H9" s="17" t="s">
        <v>27</v>
      </c>
      <c r="I9" s="15">
        <v>25</v>
      </c>
      <c r="J9" s="15">
        <f t="shared" si="1"/>
        <v>25</v>
      </c>
      <c r="K9" s="18"/>
      <c r="L9" s="19">
        <v>57</v>
      </c>
      <c r="M9" s="17" t="s">
        <v>26</v>
      </c>
      <c r="N9" s="19">
        <v>49.69</v>
      </c>
      <c r="O9" s="21"/>
      <c r="P9" s="22"/>
      <c r="Q9" s="22"/>
      <c r="R9" s="23"/>
      <c r="S9" s="23"/>
      <c r="T9" s="15"/>
      <c r="U9" s="18" t="s">
        <v>44</v>
      </c>
      <c r="V9" s="24">
        <v>1</v>
      </c>
      <c r="W9" s="25">
        <f t="shared" si="2"/>
        <v>0</v>
      </c>
      <c r="X9" s="26">
        <f t="shared" si="3"/>
        <v>-182.75</v>
      </c>
      <c r="Y9" s="27"/>
      <c r="Z9" s="28"/>
    </row>
    <row r="10" spans="1:26" s="29" customFormat="1" ht="12" customHeight="1" x14ac:dyDescent="0.2">
      <c r="A10" s="14">
        <v>37105</v>
      </c>
      <c r="B10" s="14"/>
      <c r="C10" s="14" t="s">
        <v>24</v>
      </c>
      <c r="D10" s="15">
        <v>16</v>
      </c>
      <c r="E10" s="15">
        <v>16</v>
      </c>
      <c r="F10" s="16">
        <f>(E10-D10)+1</f>
        <v>1</v>
      </c>
      <c r="G10" s="17" t="s">
        <v>25</v>
      </c>
      <c r="H10" s="17" t="s">
        <v>27</v>
      </c>
      <c r="I10" s="15">
        <v>17</v>
      </c>
      <c r="J10" s="15">
        <f>I10*F10</f>
        <v>17</v>
      </c>
      <c r="K10" s="18"/>
      <c r="L10" s="19">
        <v>57</v>
      </c>
      <c r="M10" s="17" t="s">
        <v>26</v>
      </c>
      <c r="N10" s="19">
        <v>49.69</v>
      </c>
      <c r="O10" s="21"/>
      <c r="P10" s="22"/>
      <c r="Q10" s="22"/>
      <c r="R10" s="23"/>
      <c r="S10" s="23"/>
      <c r="T10" s="15"/>
      <c r="U10" s="18" t="s">
        <v>44</v>
      </c>
      <c r="V10" s="24">
        <v>1</v>
      </c>
      <c r="W10" s="25">
        <f>N10-(N10*V10)</f>
        <v>0</v>
      </c>
      <c r="X10" s="26">
        <f>(J10*N10)-(J10*L10)-(J10*O10)-(J10*P10)-(J10*Q10)-(J10*R10)-(J10*W10)</f>
        <v>-124.26999999999998</v>
      </c>
      <c r="Y10" s="27"/>
      <c r="Z10" s="28"/>
    </row>
    <row r="11" spans="1:26" s="29" customFormat="1" ht="12" customHeight="1" x14ac:dyDescent="0.2">
      <c r="A11" s="14">
        <v>37105</v>
      </c>
      <c r="B11" s="14"/>
      <c r="C11" s="14" t="s">
        <v>24</v>
      </c>
      <c r="D11" s="15">
        <v>16</v>
      </c>
      <c r="E11" s="15">
        <v>16</v>
      </c>
      <c r="F11" s="16">
        <f>(E11-D11)+1</f>
        <v>1</v>
      </c>
      <c r="G11" s="17" t="s">
        <v>25</v>
      </c>
      <c r="H11" s="17" t="s">
        <v>46</v>
      </c>
      <c r="I11" s="15">
        <v>8</v>
      </c>
      <c r="J11" s="15">
        <f>I11*F11</f>
        <v>8</v>
      </c>
      <c r="K11" s="18"/>
      <c r="L11" s="19">
        <v>52</v>
      </c>
      <c r="M11" s="17" t="s">
        <v>26</v>
      </c>
      <c r="N11" s="19">
        <v>49.69</v>
      </c>
      <c r="O11" s="21"/>
      <c r="P11" s="22"/>
      <c r="Q11" s="22"/>
      <c r="R11" s="23"/>
      <c r="S11" s="23"/>
      <c r="T11" s="15"/>
      <c r="U11" s="18" t="s">
        <v>47</v>
      </c>
      <c r="V11" s="24">
        <v>1</v>
      </c>
      <c r="W11" s="25">
        <f>N11-(N11*V11)</f>
        <v>0</v>
      </c>
      <c r="X11" s="26">
        <f>(J11*N11)-(J11*L11)-(J11*O11)-(J11*P11)-(J11*Q11)-(J11*R11)-(J11*W11)</f>
        <v>-18.480000000000018</v>
      </c>
      <c r="Y11" s="27"/>
      <c r="Z11" s="28"/>
    </row>
    <row r="12" spans="1:26" s="29" customFormat="1" ht="12" customHeight="1" x14ac:dyDescent="0.2">
      <c r="A12" s="14">
        <v>37105</v>
      </c>
      <c r="B12" s="14"/>
      <c r="C12" s="14" t="s">
        <v>24</v>
      </c>
      <c r="D12" s="15">
        <v>17</v>
      </c>
      <c r="E12" s="15">
        <v>17</v>
      </c>
      <c r="F12" s="16">
        <f>(E12-D12)+1</f>
        <v>1</v>
      </c>
      <c r="G12" s="17" t="s">
        <v>25</v>
      </c>
      <c r="H12" s="17" t="s">
        <v>46</v>
      </c>
      <c r="I12" s="15">
        <v>25</v>
      </c>
      <c r="J12" s="15">
        <f>I12*F12</f>
        <v>25</v>
      </c>
      <c r="K12" s="18"/>
      <c r="L12" s="19">
        <v>52</v>
      </c>
      <c r="M12" s="17" t="s">
        <v>26</v>
      </c>
      <c r="N12" s="19">
        <v>49.69</v>
      </c>
      <c r="O12" s="21"/>
      <c r="P12" s="22"/>
      <c r="Q12" s="22"/>
      <c r="R12" s="23"/>
      <c r="S12" s="23"/>
      <c r="T12" s="15"/>
      <c r="U12" s="18" t="s">
        <v>47</v>
      </c>
      <c r="V12" s="24">
        <v>1</v>
      </c>
      <c r="W12" s="25">
        <f>N12-(N12*V12)</f>
        <v>0</v>
      </c>
      <c r="X12" s="26">
        <f>(J12*N12)-(J12*L12)-(J12*O12)-(J12*P12)-(J12*Q12)-(J12*R12)-(J12*W12)</f>
        <v>-57.75</v>
      </c>
      <c r="Y12" s="27"/>
      <c r="Z12" s="28"/>
    </row>
    <row r="13" spans="1:26" s="29" customFormat="1" ht="12" customHeight="1" x14ac:dyDescent="0.2">
      <c r="A13" s="14">
        <v>37105</v>
      </c>
      <c r="B13" s="14"/>
      <c r="C13" s="14" t="s">
        <v>24</v>
      </c>
      <c r="D13" s="15">
        <v>18</v>
      </c>
      <c r="E13" s="15">
        <v>18</v>
      </c>
      <c r="F13" s="16">
        <f t="shared" si="0"/>
        <v>1</v>
      </c>
      <c r="G13" s="17" t="s">
        <v>25</v>
      </c>
      <c r="H13" s="17" t="s">
        <v>46</v>
      </c>
      <c r="I13" s="15">
        <v>25</v>
      </c>
      <c r="J13" s="15">
        <f t="shared" si="1"/>
        <v>25</v>
      </c>
      <c r="K13" s="18"/>
      <c r="L13" s="19">
        <v>52</v>
      </c>
      <c r="M13" s="17" t="s">
        <v>26</v>
      </c>
      <c r="N13" s="19">
        <v>49.69</v>
      </c>
      <c r="O13" s="21"/>
      <c r="P13" s="22"/>
      <c r="Q13" s="22"/>
      <c r="R13" s="23"/>
      <c r="S13" s="23"/>
      <c r="T13" s="15"/>
      <c r="U13" s="18" t="s">
        <v>47</v>
      </c>
      <c r="V13" s="24">
        <v>1</v>
      </c>
      <c r="W13" s="25">
        <f t="shared" si="2"/>
        <v>0</v>
      </c>
      <c r="X13" s="26">
        <f t="shared" si="3"/>
        <v>-57.75</v>
      </c>
      <c r="Y13" s="27"/>
      <c r="Z13" s="28"/>
    </row>
    <row r="14" spans="1:26" s="29" customFormat="1" ht="12" customHeight="1" x14ac:dyDescent="0.2">
      <c r="A14" s="14">
        <v>37105</v>
      </c>
      <c r="B14" s="14"/>
      <c r="C14" s="14" t="s">
        <v>24</v>
      </c>
      <c r="D14" s="15">
        <v>19</v>
      </c>
      <c r="E14" s="15">
        <v>19</v>
      </c>
      <c r="F14" s="16">
        <f t="shared" si="0"/>
        <v>1</v>
      </c>
      <c r="G14" s="17" t="s">
        <v>25</v>
      </c>
      <c r="H14" s="17" t="s">
        <v>46</v>
      </c>
      <c r="I14" s="15">
        <v>25</v>
      </c>
      <c r="J14" s="15">
        <f t="shared" si="1"/>
        <v>25</v>
      </c>
      <c r="K14" s="18"/>
      <c r="L14" s="19">
        <v>52</v>
      </c>
      <c r="M14" s="17" t="s">
        <v>26</v>
      </c>
      <c r="N14" s="19">
        <v>49.69</v>
      </c>
      <c r="O14" s="21"/>
      <c r="P14" s="22"/>
      <c r="Q14" s="22"/>
      <c r="R14" s="23"/>
      <c r="S14" s="23"/>
      <c r="T14" s="15"/>
      <c r="U14" s="18" t="s">
        <v>47</v>
      </c>
      <c r="V14" s="24">
        <v>1</v>
      </c>
      <c r="W14" s="25">
        <f t="shared" si="2"/>
        <v>0</v>
      </c>
      <c r="X14" s="26">
        <f t="shared" si="3"/>
        <v>-57.75</v>
      </c>
      <c r="Y14" s="27"/>
      <c r="Z14" s="28"/>
    </row>
    <row r="15" spans="1:26" s="29" customFormat="1" ht="12" customHeight="1" x14ac:dyDescent="0.2">
      <c r="A15" s="14">
        <v>37105</v>
      </c>
      <c r="B15" s="14"/>
      <c r="C15" s="14" t="s">
        <v>24</v>
      </c>
      <c r="D15" s="15">
        <v>20</v>
      </c>
      <c r="E15" s="15">
        <v>21</v>
      </c>
      <c r="F15" s="16">
        <f>(E15-D15)+1</f>
        <v>2</v>
      </c>
      <c r="G15" s="17" t="s">
        <v>48</v>
      </c>
      <c r="H15" s="17" t="s">
        <v>32</v>
      </c>
      <c r="I15" s="15">
        <v>25</v>
      </c>
      <c r="J15" s="15">
        <f>I15*F15</f>
        <v>50</v>
      </c>
      <c r="K15" s="18"/>
      <c r="L15" s="19">
        <v>58</v>
      </c>
      <c r="M15" s="17" t="s">
        <v>26</v>
      </c>
      <c r="N15" s="19">
        <v>49.69</v>
      </c>
      <c r="O15" s="21"/>
      <c r="P15" s="22"/>
      <c r="Q15" s="22"/>
      <c r="R15" s="23"/>
      <c r="S15" s="23"/>
      <c r="T15" s="15"/>
      <c r="U15" s="18" t="s">
        <v>49</v>
      </c>
      <c r="V15" s="24">
        <v>1</v>
      </c>
      <c r="W15" s="25">
        <f>N15-(N15*V15)</f>
        <v>0</v>
      </c>
      <c r="X15" s="26">
        <f>(J15*N15)-(J15*L15)-(J15*O15)-(J15*P15)-(J15*Q15)-(J15*R15)-(J15*W15)</f>
        <v>-415.5</v>
      </c>
      <c r="Y15" s="27"/>
      <c r="Z15" s="28"/>
    </row>
    <row r="16" spans="1:26" s="29" customFormat="1" ht="12" customHeight="1" x14ac:dyDescent="0.2">
      <c r="A16" s="14">
        <v>37105</v>
      </c>
      <c r="B16" s="14"/>
      <c r="C16" s="14" t="s">
        <v>24</v>
      </c>
      <c r="D16" s="15">
        <v>22</v>
      </c>
      <c r="E16" s="15">
        <v>22</v>
      </c>
      <c r="F16" s="16">
        <f>(E16-D16)+1</f>
        <v>1</v>
      </c>
      <c r="G16" s="17" t="s">
        <v>25</v>
      </c>
      <c r="H16" s="17" t="s">
        <v>34</v>
      </c>
      <c r="I16" s="15">
        <v>8</v>
      </c>
      <c r="J16" s="15">
        <f>I16*F16</f>
        <v>8</v>
      </c>
      <c r="K16" s="18"/>
      <c r="L16" s="19">
        <v>50</v>
      </c>
      <c r="M16" s="17" t="s">
        <v>26</v>
      </c>
      <c r="N16" s="19">
        <v>49.69</v>
      </c>
      <c r="O16" s="21"/>
      <c r="P16" s="22"/>
      <c r="Q16" s="22"/>
      <c r="R16" s="23"/>
      <c r="S16" s="23"/>
      <c r="T16" s="15"/>
      <c r="U16" s="18" t="s">
        <v>43</v>
      </c>
      <c r="V16" s="24">
        <v>1</v>
      </c>
      <c r="W16" s="25">
        <f>N16-(N16*V16)</f>
        <v>0</v>
      </c>
      <c r="X16" s="26">
        <f>(J16*N16)-(J16*L16)-(J16*O16)-(J16*P16)-(J16*Q16)-(J16*R16)-(J16*W16)</f>
        <v>-2.4800000000000182</v>
      </c>
      <c r="Y16" s="27"/>
      <c r="Z16" s="28"/>
    </row>
    <row r="17" spans="1:26" s="29" customFormat="1" ht="12" customHeight="1" x14ac:dyDescent="0.2">
      <c r="A17" s="14">
        <v>37105</v>
      </c>
      <c r="B17" s="14"/>
      <c r="C17" s="14" t="s">
        <v>24</v>
      </c>
      <c r="D17" s="15">
        <v>22</v>
      </c>
      <c r="E17" s="15">
        <v>22</v>
      </c>
      <c r="F17" s="16">
        <f>(E17-D17)+1</f>
        <v>1</v>
      </c>
      <c r="G17" s="17" t="s">
        <v>48</v>
      </c>
      <c r="H17" s="17" t="s">
        <v>32</v>
      </c>
      <c r="I17" s="15">
        <v>17</v>
      </c>
      <c r="J17" s="15">
        <f>I17*F17</f>
        <v>17</v>
      </c>
      <c r="K17" s="18"/>
      <c r="L17" s="19">
        <v>58</v>
      </c>
      <c r="M17" s="17" t="s">
        <v>26</v>
      </c>
      <c r="N17" s="19">
        <v>49.69</v>
      </c>
      <c r="O17" s="21"/>
      <c r="P17" s="22"/>
      <c r="Q17" s="22"/>
      <c r="R17" s="23"/>
      <c r="S17" s="23"/>
      <c r="T17" s="15"/>
      <c r="U17" s="18" t="s">
        <v>49</v>
      </c>
      <c r="V17" s="24">
        <v>1</v>
      </c>
      <c r="W17" s="25">
        <f>N17-(N17*V17)</f>
        <v>0</v>
      </c>
      <c r="X17" s="26">
        <f>(J17*N17)-(J17*L17)-(J17*O17)-(J17*P17)-(J17*Q17)-(J17*R17)-(J17*W17)</f>
        <v>-141.26999999999998</v>
      </c>
      <c r="Y17" s="27"/>
      <c r="Z17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17" sqref="D17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2" customHeight="1" x14ac:dyDescent="0.2">
      <c r="A3" s="14">
        <v>37106</v>
      </c>
      <c r="B3" s="14"/>
      <c r="C3" s="14" t="s">
        <v>24</v>
      </c>
      <c r="D3" s="15">
        <v>7</v>
      </c>
      <c r="E3" s="15">
        <v>7</v>
      </c>
      <c r="F3" s="16">
        <f t="shared" ref="F3:F8" si="0">(E3-D3)+1</f>
        <v>1</v>
      </c>
      <c r="G3" s="17" t="s">
        <v>25</v>
      </c>
      <c r="H3" s="17" t="s">
        <v>41</v>
      </c>
      <c r="I3" s="15">
        <v>12</v>
      </c>
      <c r="J3" s="15">
        <f t="shared" ref="J3:J8" si="1">I3*F3</f>
        <v>12</v>
      </c>
      <c r="K3" s="18"/>
      <c r="L3" s="19">
        <v>25</v>
      </c>
      <c r="M3" s="17" t="s">
        <v>26</v>
      </c>
      <c r="N3" s="19">
        <v>46</v>
      </c>
      <c r="O3" s="21"/>
      <c r="P3" s="22"/>
      <c r="Q3" s="22"/>
      <c r="R3" s="23"/>
      <c r="S3" s="23"/>
      <c r="T3" s="15"/>
      <c r="U3" s="18" t="s">
        <v>50</v>
      </c>
      <c r="V3" s="24">
        <v>1</v>
      </c>
      <c r="W3" s="25">
        <f t="shared" ref="W3:W8" si="2">N3-(N3*V3)</f>
        <v>0</v>
      </c>
      <c r="X3" s="26">
        <f t="shared" ref="X3:X8" si="3">(J3*N3)-(J3*L3)-(J3*O3)-(J3*P3)-(J3*Q3)-(J3*R3)-(J3*W3)</f>
        <v>252</v>
      </c>
      <c r="Y3" s="27"/>
      <c r="Z3" s="28"/>
    </row>
    <row r="4" spans="1:26" s="29" customFormat="1" ht="12" customHeight="1" x14ac:dyDescent="0.2">
      <c r="A4" s="14">
        <v>37106</v>
      </c>
      <c r="B4" s="14"/>
      <c r="C4" s="14" t="s">
        <v>24</v>
      </c>
      <c r="D4" s="15">
        <v>7</v>
      </c>
      <c r="E4" s="15">
        <v>7</v>
      </c>
      <c r="F4" s="16">
        <f t="shared" si="0"/>
        <v>1</v>
      </c>
      <c r="G4" s="17" t="s">
        <v>25</v>
      </c>
      <c r="H4" s="17" t="s">
        <v>34</v>
      </c>
      <c r="I4" s="15">
        <v>13</v>
      </c>
      <c r="J4" s="15">
        <f t="shared" si="1"/>
        <v>13</v>
      </c>
      <c r="K4" s="18"/>
      <c r="L4" s="19">
        <v>25</v>
      </c>
      <c r="M4" s="17" t="s">
        <v>26</v>
      </c>
      <c r="N4" s="19">
        <v>46</v>
      </c>
      <c r="O4" s="21"/>
      <c r="P4" s="22"/>
      <c r="Q4" s="22"/>
      <c r="R4" s="23"/>
      <c r="S4" s="23"/>
      <c r="T4" s="15"/>
      <c r="U4" s="18" t="s">
        <v>51</v>
      </c>
      <c r="V4" s="24">
        <v>1</v>
      </c>
      <c r="W4" s="25">
        <f t="shared" si="2"/>
        <v>0</v>
      </c>
      <c r="X4" s="26">
        <f t="shared" si="3"/>
        <v>273</v>
      </c>
      <c r="Y4" s="27"/>
      <c r="Z4" s="28"/>
    </row>
    <row r="5" spans="1:26" s="29" customFormat="1" ht="12" customHeight="1" x14ac:dyDescent="0.2">
      <c r="A5" s="14">
        <v>37106</v>
      </c>
      <c r="B5" s="14"/>
      <c r="C5" s="14" t="s">
        <v>24</v>
      </c>
      <c r="D5" s="15">
        <v>8</v>
      </c>
      <c r="E5" s="15">
        <v>8</v>
      </c>
      <c r="F5" s="16">
        <f t="shared" si="0"/>
        <v>1</v>
      </c>
      <c r="G5" s="17" t="s">
        <v>25</v>
      </c>
      <c r="H5" s="17" t="s">
        <v>41</v>
      </c>
      <c r="I5" s="15">
        <v>25</v>
      </c>
      <c r="J5" s="15">
        <f t="shared" si="1"/>
        <v>25</v>
      </c>
      <c r="K5" s="18"/>
      <c r="L5" s="19">
        <v>25</v>
      </c>
      <c r="M5" s="17" t="s">
        <v>26</v>
      </c>
      <c r="N5" s="19">
        <v>46</v>
      </c>
      <c r="O5" s="21"/>
      <c r="P5" s="22"/>
      <c r="Q5" s="22"/>
      <c r="R5" s="23"/>
      <c r="S5" s="23"/>
      <c r="T5" s="15"/>
      <c r="U5" s="18" t="s">
        <v>50</v>
      </c>
      <c r="V5" s="24">
        <v>1</v>
      </c>
      <c r="W5" s="25">
        <f t="shared" si="2"/>
        <v>0</v>
      </c>
      <c r="X5" s="26">
        <f t="shared" si="3"/>
        <v>525</v>
      </c>
      <c r="Y5" s="27"/>
      <c r="Z5" s="28"/>
    </row>
    <row r="6" spans="1:26" s="29" customFormat="1" ht="11.25" customHeight="1" x14ac:dyDescent="0.2">
      <c r="A6" s="14">
        <v>37106</v>
      </c>
      <c r="B6" s="14"/>
      <c r="C6" s="14" t="s">
        <v>24</v>
      </c>
      <c r="D6" s="15">
        <v>9</v>
      </c>
      <c r="E6" s="15">
        <v>10</v>
      </c>
      <c r="F6" s="16">
        <f t="shared" si="0"/>
        <v>2</v>
      </c>
      <c r="G6" s="17" t="s">
        <v>25</v>
      </c>
      <c r="H6" s="17" t="s">
        <v>41</v>
      </c>
      <c r="I6" s="15">
        <v>25</v>
      </c>
      <c r="J6" s="15">
        <f t="shared" si="1"/>
        <v>50</v>
      </c>
      <c r="K6" s="18"/>
      <c r="L6" s="19">
        <v>30</v>
      </c>
      <c r="M6" s="17" t="s">
        <v>26</v>
      </c>
      <c r="N6" s="19">
        <v>46</v>
      </c>
      <c r="O6" s="21"/>
      <c r="P6" s="22"/>
      <c r="Q6" s="22"/>
      <c r="R6" s="23"/>
      <c r="S6" s="23"/>
      <c r="T6" s="15"/>
      <c r="U6" s="18" t="s">
        <v>50</v>
      </c>
      <c r="V6" s="24">
        <v>1</v>
      </c>
      <c r="W6" s="25">
        <f t="shared" si="2"/>
        <v>0</v>
      </c>
      <c r="X6" s="26">
        <f t="shared" si="3"/>
        <v>800</v>
      </c>
      <c r="Y6" s="27"/>
      <c r="Z6" s="28"/>
    </row>
    <row r="7" spans="1:26" s="29" customFormat="1" ht="11.25" customHeight="1" x14ac:dyDescent="0.2">
      <c r="A7" s="14">
        <v>37106</v>
      </c>
      <c r="B7" s="14"/>
      <c r="C7" s="14" t="s">
        <v>24</v>
      </c>
      <c r="D7" s="15">
        <v>11</v>
      </c>
      <c r="E7" s="15">
        <v>12</v>
      </c>
      <c r="F7" s="16">
        <f t="shared" si="0"/>
        <v>2</v>
      </c>
      <c r="G7" s="17" t="s">
        <v>25</v>
      </c>
      <c r="H7" s="17" t="s">
        <v>41</v>
      </c>
      <c r="I7" s="15">
        <v>25</v>
      </c>
      <c r="J7" s="15">
        <f t="shared" si="1"/>
        <v>50</v>
      </c>
      <c r="K7" s="18"/>
      <c r="L7" s="19">
        <v>40</v>
      </c>
      <c r="M7" s="17" t="s">
        <v>26</v>
      </c>
      <c r="N7" s="19">
        <v>46</v>
      </c>
      <c r="O7" s="21"/>
      <c r="P7" s="22"/>
      <c r="Q7" s="22"/>
      <c r="R7" s="23"/>
      <c r="S7" s="23"/>
      <c r="T7" s="15"/>
      <c r="U7" s="18" t="s">
        <v>50</v>
      </c>
      <c r="V7" s="24">
        <v>1</v>
      </c>
      <c r="W7" s="25">
        <f t="shared" si="2"/>
        <v>0</v>
      </c>
      <c r="X7" s="26">
        <f t="shared" si="3"/>
        <v>300</v>
      </c>
      <c r="Y7" s="27"/>
      <c r="Z7" s="28"/>
    </row>
    <row r="8" spans="1:26" s="29" customFormat="1" ht="11.25" customHeight="1" x14ac:dyDescent="0.2">
      <c r="A8" s="14">
        <v>37106</v>
      </c>
      <c r="B8" s="14"/>
      <c r="C8" s="14" t="s">
        <v>24</v>
      </c>
      <c r="D8" s="15">
        <v>13</v>
      </c>
      <c r="E8" s="15">
        <v>18</v>
      </c>
      <c r="F8" s="16">
        <f t="shared" si="0"/>
        <v>6</v>
      </c>
      <c r="G8" s="17" t="s">
        <v>25</v>
      </c>
      <c r="H8" s="17" t="s">
        <v>41</v>
      </c>
      <c r="I8" s="15">
        <v>25</v>
      </c>
      <c r="J8" s="15">
        <f t="shared" si="1"/>
        <v>150</v>
      </c>
      <c r="K8" s="18"/>
      <c r="L8" s="19">
        <v>45</v>
      </c>
      <c r="M8" s="17" t="s">
        <v>26</v>
      </c>
      <c r="N8" s="19">
        <v>46</v>
      </c>
      <c r="O8" s="21"/>
      <c r="P8" s="22"/>
      <c r="Q8" s="22"/>
      <c r="R8" s="23"/>
      <c r="S8" s="23"/>
      <c r="T8" s="15"/>
      <c r="U8" s="18" t="s">
        <v>50</v>
      </c>
      <c r="V8" s="24">
        <v>1</v>
      </c>
      <c r="W8" s="25">
        <f t="shared" si="2"/>
        <v>0</v>
      </c>
      <c r="X8" s="26">
        <f t="shared" si="3"/>
        <v>150</v>
      </c>
      <c r="Y8" s="27"/>
      <c r="Z8" s="28"/>
    </row>
    <row r="9" spans="1:26" s="29" customFormat="1" ht="11.25" customHeight="1" x14ac:dyDescent="0.2">
      <c r="A9" s="14">
        <v>37106</v>
      </c>
      <c r="B9" s="14"/>
      <c r="C9" s="14" t="s">
        <v>24</v>
      </c>
      <c r="D9" s="15">
        <v>19</v>
      </c>
      <c r="E9" s="15">
        <v>19</v>
      </c>
      <c r="F9" s="16">
        <f>(E9-D9)+1</f>
        <v>1</v>
      </c>
      <c r="G9" s="17" t="s">
        <v>25</v>
      </c>
      <c r="H9" s="17" t="s">
        <v>52</v>
      </c>
      <c r="I9" s="15">
        <v>25</v>
      </c>
      <c r="J9" s="15">
        <f>I9*F9</f>
        <v>25</v>
      </c>
      <c r="K9" s="18"/>
      <c r="L9" s="19">
        <v>51</v>
      </c>
      <c r="M9" s="17" t="s">
        <v>26</v>
      </c>
      <c r="N9" s="19">
        <v>46</v>
      </c>
      <c r="O9" s="21"/>
      <c r="P9" s="22"/>
      <c r="Q9" s="22"/>
      <c r="R9" s="23"/>
      <c r="S9" s="23"/>
      <c r="T9" s="15"/>
      <c r="U9" s="18" t="s">
        <v>53</v>
      </c>
      <c r="V9" s="24">
        <v>1</v>
      </c>
      <c r="W9" s="25">
        <f>N9-(N9*V9)</f>
        <v>0</v>
      </c>
      <c r="X9" s="26">
        <f>(J9*N9)-(J9*L9)-(J9*O9)-(J9*P9)-(J9*Q9)-(J9*R9)-(J9*W9)</f>
        <v>-125</v>
      </c>
      <c r="Y9" s="27"/>
      <c r="Z9" s="28"/>
    </row>
    <row r="10" spans="1:26" s="29" customFormat="1" ht="11.25" customHeight="1" x14ac:dyDescent="0.2">
      <c r="A10" s="14">
        <v>37106</v>
      </c>
      <c r="B10" s="14"/>
      <c r="C10" s="14" t="s">
        <v>24</v>
      </c>
      <c r="D10" s="15">
        <v>20</v>
      </c>
      <c r="E10" s="15">
        <v>20</v>
      </c>
      <c r="F10" s="16">
        <f>(E10-D10)+1</f>
        <v>1</v>
      </c>
      <c r="G10" s="17" t="s">
        <v>25</v>
      </c>
      <c r="H10" s="17" t="s">
        <v>54</v>
      </c>
      <c r="I10" s="15">
        <v>25</v>
      </c>
      <c r="J10" s="15">
        <f>I10*F10</f>
        <v>25</v>
      </c>
      <c r="K10" s="18" t="s">
        <v>55</v>
      </c>
      <c r="L10" s="19">
        <v>45</v>
      </c>
      <c r="M10" s="17" t="s">
        <v>26</v>
      </c>
      <c r="N10" s="19">
        <v>46</v>
      </c>
      <c r="O10" s="21"/>
      <c r="P10" s="22"/>
      <c r="Q10" s="22"/>
      <c r="R10" s="23"/>
      <c r="S10" s="23"/>
      <c r="T10" s="15"/>
      <c r="U10" s="18" t="s">
        <v>56</v>
      </c>
      <c r="V10" s="24">
        <v>1</v>
      </c>
      <c r="W10" s="25">
        <f>N10-(N10*V10)</f>
        <v>0</v>
      </c>
      <c r="X10" s="26">
        <f>(J10*N10)-(J10*L10)-(J10*O10)-(J10*P10)-(J10*Q10)-(J10*R10)-(J10*W10)</f>
        <v>25</v>
      </c>
      <c r="Y10" s="27"/>
      <c r="Z10" s="28"/>
    </row>
    <row r="11" spans="1:26" s="29" customFormat="1" ht="11.25" customHeight="1" x14ac:dyDescent="0.2">
      <c r="A11" s="14">
        <v>37106</v>
      </c>
      <c r="B11" s="14"/>
      <c r="C11" s="14" t="s">
        <v>24</v>
      </c>
      <c r="D11" s="15">
        <v>21</v>
      </c>
      <c r="E11" s="15">
        <v>21</v>
      </c>
      <c r="F11" s="16">
        <f>(E11-D11)+1</f>
        <v>1</v>
      </c>
      <c r="G11" s="17" t="s">
        <v>25</v>
      </c>
      <c r="H11" s="17" t="s">
        <v>54</v>
      </c>
      <c r="I11" s="15">
        <v>25</v>
      </c>
      <c r="J11" s="15">
        <f>I11*F11</f>
        <v>25</v>
      </c>
      <c r="K11" s="18" t="s">
        <v>55</v>
      </c>
      <c r="L11" s="19">
        <v>45</v>
      </c>
      <c r="M11" s="17" t="s">
        <v>26</v>
      </c>
      <c r="N11" s="19">
        <v>46</v>
      </c>
      <c r="O11" s="21"/>
      <c r="P11" s="22"/>
      <c r="Q11" s="22"/>
      <c r="R11" s="23"/>
      <c r="S11" s="23"/>
      <c r="T11" s="15"/>
      <c r="U11" s="18" t="s">
        <v>56</v>
      </c>
      <c r="V11" s="24">
        <v>1</v>
      </c>
      <c r="W11" s="25">
        <f>N11-(N11*V11)</f>
        <v>0</v>
      </c>
      <c r="X11" s="26">
        <f>(J11*N11)-(J11*L11)-(J11*O11)-(J11*P11)-(J11*Q11)-(J11*R11)-(J11*W11)</f>
        <v>25</v>
      </c>
      <c r="Y11" s="27"/>
      <c r="Z11" s="28"/>
    </row>
    <row r="12" spans="1:26" s="29" customFormat="1" ht="11.25" customHeight="1" x14ac:dyDescent="0.2">
      <c r="A12" s="14">
        <v>37106</v>
      </c>
      <c r="B12" s="14"/>
      <c r="C12" s="14" t="s">
        <v>24</v>
      </c>
      <c r="D12" s="15">
        <v>22</v>
      </c>
      <c r="E12" s="15">
        <v>22</v>
      </c>
      <c r="F12" s="16">
        <f>(E12-D12)+1</f>
        <v>1</v>
      </c>
      <c r="G12" s="17" t="s">
        <v>25</v>
      </c>
      <c r="H12" s="17" t="s">
        <v>57</v>
      </c>
      <c r="I12" s="15">
        <v>25</v>
      </c>
      <c r="J12" s="15">
        <f>I12*F12</f>
        <v>25</v>
      </c>
      <c r="K12" s="18"/>
      <c r="L12" s="19">
        <v>44</v>
      </c>
      <c r="M12" s="17" t="s">
        <v>26</v>
      </c>
      <c r="N12" s="19">
        <v>46</v>
      </c>
      <c r="O12" s="21"/>
      <c r="P12" s="22"/>
      <c r="Q12" s="22"/>
      <c r="R12" s="23"/>
      <c r="S12" s="23"/>
      <c r="T12" s="15"/>
      <c r="U12" s="18" t="s">
        <v>58</v>
      </c>
      <c r="V12" s="24">
        <v>1</v>
      </c>
      <c r="W12" s="25">
        <f>N12-(N12*V12)</f>
        <v>0</v>
      </c>
      <c r="X12" s="26">
        <f>(J12*N12)-(J12*L12)-(J12*O12)-(J12*P12)-(J12*Q12)-(J12*R12)-(J12*W12)</f>
        <v>50</v>
      </c>
      <c r="Y12" s="27"/>
      <c r="Z12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2" spans="1:26" ht="13.5" thickBot="1" x14ac:dyDescent="0.25"/>
    <row r="3" spans="1:26" s="29" customFormat="1" ht="12" customHeight="1" thickBot="1" x14ac:dyDescent="0.25">
      <c r="A3" s="14">
        <v>37107</v>
      </c>
      <c r="B3" s="14"/>
      <c r="C3" s="14" t="s">
        <v>24</v>
      </c>
      <c r="D3" s="15">
        <v>7</v>
      </c>
      <c r="E3" s="15">
        <v>7</v>
      </c>
      <c r="F3" s="16">
        <f t="shared" ref="F3:F20" si="0">(E3-D3)+1</f>
        <v>1</v>
      </c>
      <c r="G3" s="42" t="s">
        <v>25</v>
      </c>
      <c r="H3" s="17" t="s">
        <v>34</v>
      </c>
      <c r="I3" s="15">
        <v>25</v>
      </c>
      <c r="J3" s="15">
        <f t="shared" ref="J3:J20" si="1">I3*F3</f>
        <v>25</v>
      </c>
      <c r="K3" s="18"/>
      <c r="L3" s="19">
        <v>29</v>
      </c>
      <c r="M3" s="20" t="s">
        <v>26</v>
      </c>
      <c r="N3" s="19">
        <v>46</v>
      </c>
      <c r="O3" s="21"/>
      <c r="P3" s="22"/>
      <c r="Q3" s="22"/>
      <c r="R3" s="23"/>
      <c r="S3" s="23"/>
      <c r="T3" s="15"/>
      <c r="U3" s="18" t="s">
        <v>59</v>
      </c>
      <c r="V3" s="24">
        <v>1</v>
      </c>
      <c r="W3" s="25">
        <f t="shared" ref="W3:W20" si="2">N3-(N3*V3)</f>
        <v>0</v>
      </c>
      <c r="X3" s="26">
        <f t="shared" ref="X3:X20" si="3">(J3*N3)-(J3*L3)-(J3*O3)-(J3*P3)-(J3*Q3)-(J3*R3)-(J3*W3)</f>
        <v>425</v>
      </c>
      <c r="Y3" s="27"/>
      <c r="Z3" s="28"/>
    </row>
    <row r="4" spans="1:26" s="29" customFormat="1" ht="12" customHeight="1" thickBot="1" x14ac:dyDescent="0.25">
      <c r="A4" s="14">
        <v>37107</v>
      </c>
      <c r="B4" s="14"/>
      <c r="C4" s="14" t="s">
        <v>24</v>
      </c>
      <c r="D4" s="15">
        <v>8</v>
      </c>
      <c r="E4" s="15">
        <v>8</v>
      </c>
      <c r="F4" s="16">
        <f t="shared" si="0"/>
        <v>1</v>
      </c>
      <c r="G4" s="42" t="s">
        <v>25</v>
      </c>
      <c r="H4" s="17" t="s">
        <v>34</v>
      </c>
      <c r="I4" s="15">
        <v>25</v>
      </c>
      <c r="J4" s="15">
        <f t="shared" si="1"/>
        <v>25</v>
      </c>
      <c r="K4" s="18"/>
      <c r="L4" s="19">
        <v>29</v>
      </c>
      <c r="M4" s="20" t="s">
        <v>26</v>
      </c>
      <c r="N4" s="19">
        <v>46</v>
      </c>
      <c r="O4" s="21"/>
      <c r="P4" s="22"/>
      <c r="Q4" s="22"/>
      <c r="R4" s="23"/>
      <c r="S4" s="23"/>
      <c r="T4" s="15"/>
      <c r="U4" s="18" t="s">
        <v>59</v>
      </c>
      <c r="V4" s="24">
        <v>1</v>
      </c>
      <c r="W4" s="25">
        <f t="shared" si="2"/>
        <v>0</v>
      </c>
      <c r="X4" s="26">
        <f t="shared" si="3"/>
        <v>425</v>
      </c>
      <c r="Y4" s="27"/>
      <c r="Z4" s="28"/>
    </row>
    <row r="5" spans="1:26" s="29" customFormat="1" ht="12" customHeight="1" thickBot="1" x14ac:dyDescent="0.25">
      <c r="A5" s="14">
        <v>37107</v>
      </c>
      <c r="B5" s="14"/>
      <c r="C5" s="14" t="s">
        <v>24</v>
      </c>
      <c r="D5" s="15">
        <v>9</v>
      </c>
      <c r="E5" s="15">
        <v>9</v>
      </c>
      <c r="F5" s="16">
        <f t="shared" si="0"/>
        <v>1</v>
      </c>
      <c r="G5" s="42" t="s">
        <v>25</v>
      </c>
      <c r="H5" s="17" t="s">
        <v>34</v>
      </c>
      <c r="I5" s="15">
        <v>25</v>
      </c>
      <c r="J5" s="15">
        <f t="shared" si="1"/>
        <v>25</v>
      </c>
      <c r="K5" s="18"/>
      <c r="L5" s="19">
        <v>29</v>
      </c>
      <c r="M5" s="20" t="s">
        <v>26</v>
      </c>
      <c r="N5" s="19">
        <v>46</v>
      </c>
      <c r="O5" s="21"/>
      <c r="P5" s="22"/>
      <c r="Q5" s="22"/>
      <c r="R5" s="23"/>
      <c r="S5" s="23"/>
      <c r="T5" s="15"/>
      <c r="U5" s="18" t="s">
        <v>59</v>
      </c>
      <c r="V5" s="24">
        <v>1</v>
      </c>
      <c r="W5" s="25">
        <f t="shared" si="2"/>
        <v>0</v>
      </c>
      <c r="X5" s="26">
        <f t="shared" si="3"/>
        <v>425</v>
      </c>
      <c r="Y5" s="27"/>
      <c r="Z5" s="28"/>
    </row>
    <row r="6" spans="1:26" s="29" customFormat="1" ht="12" customHeight="1" thickBot="1" x14ac:dyDescent="0.25">
      <c r="A6" s="14">
        <v>37107</v>
      </c>
      <c r="B6" s="14"/>
      <c r="C6" s="14" t="s">
        <v>24</v>
      </c>
      <c r="D6" s="15">
        <v>10</v>
      </c>
      <c r="E6" s="15">
        <v>10</v>
      </c>
      <c r="F6" s="16">
        <f t="shared" si="0"/>
        <v>1</v>
      </c>
      <c r="G6" s="42" t="s">
        <v>25</v>
      </c>
      <c r="H6" s="17" t="s">
        <v>34</v>
      </c>
      <c r="I6" s="15">
        <v>25</v>
      </c>
      <c r="J6" s="15">
        <f t="shared" si="1"/>
        <v>25</v>
      </c>
      <c r="K6" s="18"/>
      <c r="L6" s="19">
        <v>29</v>
      </c>
      <c r="M6" s="20" t="s">
        <v>26</v>
      </c>
      <c r="N6" s="19">
        <v>46</v>
      </c>
      <c r="O6" s="21"/>
      <c r="P6" s="22"/>
      <c r="Q6" s="22"/>
      <c r="R6" s="23"/>
      <c r="S6" s="23"/>
      <c r="T6" s="15"/>
      <c r="U6" s="18" t="s">
        <v>59</v>
      </c>
      <c r="V6" s="24">
        <v>1</v>
      </c>
      <c r="W6" s="25">
        <f t="shared" si="2"/>
        <v>0</v>
      </c>
      <c r="X6" s="26">
        <f t="shared" si="3"/>
        <v>425</v>
      </c>
      <c r="Y6" s="27"/>
      <c r="Z6" s="28"/>
    </row>
    <row r="7" spans="1:26" s="29" customFormat="1" ht="12" customHeight="1" thickBot="1" x14ac:dyDescent="0.25">
      <c r="A7" s="14">
        <v>37107</v>
      </c>
      <c r="B7" s="14"/>
      <c r="C7" s="14" t="s">
        <v>24</v>
      </c>
      <c r="D7" s="15">
        <v>11</v>
      </c>
      <c r="E7" s="15">
        <v>11</v>
      </c>
      <c r="F7" s="16">
        <f t="shared" si="0"/>
        <v>1</v>
      </c>
      <c r="G7" s="42" t="s">
        <v>25</v>
      </c>
      <c r="H7" s="17" t="s">
        <v>27</v>
      </c>
      <c r="I7" s="15">
        <v>10</v>
      </c>
      <c r="J7" s="15">
        <f t="shared" si="1"/>
        <v>10</v>
      </c>
      <c r="K7" s="18"/>
      <c r="L7" s="19">
        <v>48</v>
      </c>
      <c r="M7" s="20" t="s">
        <v>26</v>
      </c>
      <c r="N7" s="19">
        <v>46</v>
      </c>
      <c r="O7" s="21"/>
      <c r="P7" s="22"/>
      <c r="Q7" s="22"/>
      <c r="R7" s="23"/>
      <c r="S7" s="23"/>
      <c r="T7" s="15"/>
      <c r="U7" s="18" t="s">
        <v>60</v>
      </c>
      <c r="V7" s="24">
        <v>1</v>
      </c>
      <c r="W7" s="25">
        <f t="shared" si="2"/>
        <v>0</v>
      </c>
      <c r="X7" s="26">
        <f t="shared" si="3"/>
        <v>-20</v>
      </c>
      <c r="Y7" s="27"/>
      <c r="Z7" s="28"/>
    </row>
    <row r="8" spans="1:26" s="29" customFormat="1" ht="12" customHeight="1" thickBot="1" x14ac:dyDescent="0.25">
      <c r="A8" s="14">
        <v>37107</v>
      </c>
      <c r="B8" s="14"/>
      <c r="C8" s="14" t="s">
        <v>24</v>
      </c>
      <c r="D8" s="15">
        <v>11</v>
      </c>
      <c r="E8" s="15">
        <v>11</v>
      </c>
      <c r="F8" s="16">
        <f t="shared" si="0"/>
        <v>1</v>
      </c>
      <c r="G8" s="42" t="s">
        <v>25</v>
      </c>
      <c r="H8" s="17" t="s">
        <v>46</v>
      </c>
      <c r="I8" s="15">
        <v>15</v>
      </c>
      <c r="J8" s="15">
        <f t="shared" si="1"/>
        <v>15</v>
      </c>
      <c r="K8" s="18"/>
      <c r="L8" s="19">
        <v>47</v>
      </c>
      <c r="M8" s="20" t="s">
        <v>26</v>
      </c>
      <c r="N8" s="19">
        <v>46</v>
      </c>
      <c r="O8" s="21"/>
      <c r="P8" s="22"/>
      <c r="Q8" s="22"/>
      <c r="R8" s="23"/>
      <c r="S8" s="23"/>
      <c r="T8" s="15"/>
      <c r="U8" s="18" t="s">
        <v>61</v>
      </c>
      <c r="V8" s="24">
        <v>1</v>
      </c>
      <c r="W8" s="25">
        <f t="shared" si="2"/>
        <v>0</v>
      </c>
      <c r="X8" s="26">
        <f t="shared" si="3"/>
        <v>-15</v>
      </c>
      <c r="Y8" s="27"/>
      <c r="Z8" s="28"/>
    </row>
    <row r="9" spans="1:26" s="29" customFormat="1" ht="12" customHeight="1" thickBot="1" x14ac:dyDescent="0.25">
      <c r="A9" s="14">
        <v>37107</v>
      </c>
      <c r="B9" s="14"/>
      <c r="C9" s="14" t="s">
        <v>24</v>
      </c>
      <c r="D9" s="15">
        <v>12</v>
      </c>
      <c r="E9" s="15">
        <v>12</v>
      </c>
      <c r="F9" s="16">
        <f t="shared" si="0"/>
        <v>1</v>
      </c>
      <c r="G9" s="42" t="s">
        <v>25</v>
      </c>
      <c r="H9" s="17" t="s">
        <v>46</v>
      </c>
      <c r="I9" s="15">
        <v>25</v>
      </c>
      <c r="J9" s="15">
        <f t="shared" si="1"/>
        <v>25</v>
      </c>
      <c r="K9" s="18"/>
      <c r="L9" s="19">
        <v>47</v>
      </c>
      <c r="M9" s="20" t="s">
        <v>26</v>
      </c>
      <c r="N9" s="19">
        <v>46</v>
      </c>
      <c r="O9" s="21"/>
      <c r="P9" s="22"/>
      <c r="Q9" s="22"/>
      <c r="R9" s="23"/>
      <c r="S9" s="23"/>
      <c r="T9" s="15"/>
      <c r="U9" s="18" t="s">
        <v>61</v>
      </c>
      <c r="V9" s="24">
        <v>1</v>
      </c>
      <c r="W9" s="25">
        <f t="shared" si="2"/>
        <v>0</v>
      </c>
      <c r="X9" s="26">
        <f t="shared" si="3"/>
        <v>-25</v>
      </c>
      <c r="Y9" s="27"/>
      <c r="Z9" s="28"/>
    </row>
    <row r="10" spans="1:26" s="29" customFormat="1" ht="12" customHeight="1" thickBot="1" x14ac:dyDescent="0.25">
      <c r="A10" s="14">
        <v>37107</v>
      </c>
      <c r="B10" s="14"/>
      <c r="C10" s="14" t="s">
        <v>24</v>
      </c>
      <c r="D10" s="15">
        <v>13</v>
      </c>
      <c r="E10" s="15">
        <v>13</v>
      </c>
      <c r="F10" s="16">
        <f t="shared" si="0"/>
        <v>1</v>
      </c>
      <c r="G10" s="42" t="s">
        <v>25</v>
      </c>
      <c r="H10" s="17" t="s">
        <v>27</v>
      </c>
      <c r="I10" s="15">
        <v>25</v>
      </c>
      <c r="J10" s="15">
        <f t="shared" si="1"/>
        <v>25</v>
      </c>
      <c r="K10" s="18"/>
      <c r="L10" s="19">
        <v>48</v>
      </c>
      <c r="M10" s="20" t="s">
        <v>26</v>
      </c>
      <c r="N10" s="19">
        <v>46</v>
      </c>
      <c r="O10" s="21"/>
      <c r="P10" s="22"/>
      <c r="Q10" s="22"/>
      <c r="R10" s="23"/>
      <c r="S10" s="23"/>
      <c r="T10" s="15"/>
      <c r="U10" s="18" t="s">
        <v>60</v>
      </c>
      <c r="V10" s="24">
        <v>1</v>
      </c>
      <c r="W10" s="25">
        <f t="shared" si="2"/>
        <v>0</v>
      </c>
      <c r="X10" s="26">
        <f t="shared" si="3"/>
        <v>-50</v>
      </c>
      <c r="Y10" s="27"/>
      <c r="Z10" s="28"/>
    </row>
    <row r="11" spans="1:26" s="29" customFormat="1" ht="12" customHeight="1" thickBot="1" x14ac:dyDescent="0.25">
      <c r="A11" s="14">
        <v>37107</v>
      </c>
      <c r="B11" s="14"/>
      <c r="C11" s="14" t="s">
        <v>24</v>
      </c>
      <c r="D11" s="15">
        <v>14</v>
      </c>
      <c r="E11" s="15">
        <v>14</v>
      </c>
      <c r="F11" s="16">
        <f t="shared" si="0"/>
        <v>1</v>
      </c>
      <c r="G11" s="42" t="s">
        <v>25</v>
      </c>
      <c r="H11" s="17" t="s">
        <v>27</v>
      </c>
      <c r="I11" s="15">
        <v>25</v>
      </c>
      <c r="J11" s="15">
        <f t="shared" si="1"/>
        <v>25</v>
      </c>
      <c r="K11" s="18"/>
      <c r="L11" s="19">
        <v>48</v>
      </c>
      <c r="M11" s="20" t="s">
        <v>26</v>
      </c>
      <c r="N11" s="19">
        <v>46</v>
      </c>
      <c r="O11" s="21"/>
      <c r="P11" s="22"/>
      <c r="Q11" s="22"/>
      <c r="R11" s="23"/>
      <c r="S11" s="23"/>
      <c r="T11" s="15"/>
      <c r="U11" s="18" t="s">
        <v>60</v>
      </c>
      <c r="V11" s="24">
        <v>1</v>
      </c>
      <c r="W11" s="25">
        <f t="shared" si="2"/>
        <v>0</v>
      </c>
      <c r="X11" s="26">
        <f t="shared" si="3"/>
        <v>-50</v>
      </c>
      <c r="Y11" s="27"/>
      <c r="Z11" s="28"/>
    </row>
    <row r="12" spans="1:26" s="29" customFormat="1" ht="12" customHeight="1" thickBot="1" x14ac:dyDescent="0.25">
      <c r="A12" s="14">
        <v>37107</v>
      </c>
      <c r="B12" s="14"/>
      <c r="C12" s="14" t="s">
        <v>24</v>
      </c>
      <c r="D12" s="15">
        <v>15</v>
      </c>
      <c r="E12" s="15">
        <v>15</v>
      </c>
      <c r="F12" s="16">
        <f t="shared" si="0"/>
        <v>1</v>
      </c>
      <c r="G12" s="42" t="s">
        <v>25</v>
      </c>
      <c r="H12" s="17" t="s">
        <v>27</v>
      </c>
      <c r="I12" s="15">
        <v>24</v>
      </c>
      <c r="J12" s="15">
        <f t="shared" si="1"/>
        <v>24</v>
      </c>
      <c r="K12" s="18"/>
      <c r="L12" s="19">
        <v>48</v>
      </c>
      <c r="M12" s="20" t="s">
        <v>26</v>
      </c>
      <c r="N12" s="19">
        <v>46</v>
      </c>
      <c r="O12" s="21"/>
      <c r="P12" s="22"/>
      <c r="Q12" s="22"/>
      <c r="R12" s="23"/>
      <c r="S12" s="23"/>
      <c r="T12" s="15"/>
      <c r="U12" s="18" t="s">
        <v>60</v>
      </c>
      <c r="V12" s="24">
        <v>1</v>
      </c>
      <c r="W12" s="25">
        <f t="shared" si="2"/>
        <v>0</v>
      </c>
      <c r="X12" s="26">
        <f t="shared" si="3"/>
        <v>-48</v>
      </c>
      <c r="Y12" s="27"/>
      <c r="Z12" s="28"/>
    </row>
    <row r="13" spans="1:26" s="29" customFormat="1" ht="12" customHeight="1" thickBot="1" x14ac:dyDescent="0.25">
      <c r="A13" s="14">
        <v>37107</v>
      </c>
      <c r="B13" s="14"/>
      <c r="C13" s="14" t="s">
        <v>24</v>
      </c>
      <c r="D13" s="15">
        <v>15</v>
      </c>
      <c r="E13" s="15">
        <v>15</v>
      </c>
      <c r="F13" s="16">
        <f t="shared" si="0"/>
        <v>1</v>
      </c>
      <c r="G13" s="42" t="s">
        <v>25</v>
      </c>
      <c r="H13" s="17" t="s">
        <v>46</v>
      </c>
      <c r="I13" s="15">
        <v>1</v>
      </c>
      <c r="J13" s="15">
        <f t="shared" si="1"/>
        <v>1</v>
      </c>
      <c r="K13" s="18"/>
      <c r="L13" s="19">
        <v>47</v>
      </c>
      <c r="M13" s="20" t="s">
        <v>26</v>
      </c>
      <c r="N13" s="19">
        <v>46</v>
      </c>
      <c r="O13" s="21"/>
      <c r="P13" s="22"/>
      <c r="Q13" s="22"/>
      <c r="R13" s="23"/>
      <c r="S13" s="23"/>
      <c r="T13" s="15"/>
      <c r="U13" s="18" t="s">
        <v>61</v>
      </c>
      <c r="V13" s="24">
        <v>1</v>
      </c>
      <c r="W13" s="25">
        <f t="shared" si="2"/>
        <v>0</v>
      </c>
      <c r="X13" s="26">
        <f t="shared" si="3"/>
        <v>-1</v>
      </c>
      <c r="Y13" s="27"/>
      <c r="Z13" s="28"/>
    </row>
    <row r="14" spans="1:26" s="29" customFormat="1" ht="12" customHeight="1" thickBot="1" x14ac:dyDescent="0.25">
      <c r="A14" s="14">
        <v>37107</v>
      </c>
      <c r="B14" s="14"/>
      <c r="C14" s="14" t="s">
        <v>24</v>
      </c>
      <c r="D14" s="15">
        <v>16</v>
      </c>
      <c r="E14" s="15">
        <v>16</v>
      </c>
      <c r="F14" s="16">
        <f t="shared" si="0"/>
        <v>1</v>
      </c>
      <c r="G14" s="42" t="s">
        <v>25</v>
      </c>
      <c r="H14" s="17" t="s">
        <v>27</v>
      </c>
      <c r="I14" s="15">
        <v>25</v>
      </c>
      <c r="J14" s="15">
        <f t="shared" si="1"/>
        <v>25</v>
      </c>
      <c r="K14" s="18"/>
      <c r="L14" s="19">
        <v>48</v>
      </c>
      <c r="M14" s="20" t="s">
        <v>26</v>
      </c>
      <c r="N14" s="19">
        <v>46</v>
      </c>
      <c r="O14" s="21"/>
      <c r="P14" s="22"/>
      <c r="Q14" s="22"/>
      <c r="R14" s="23"/>
      <c r="S14" s="23"/>
      <c r="T14" s="15"/>
      <c r="U14" s="18" t="s">
        <v>60</v>
      </c>
      <c r="V14" s="24">
        <v>1</v>
      </c>
      <c r="W14" s="25">
        <f t="shared" si="2"/>
        <v>0</v>
      </c>
      <c r="X14" s="26">
        <f t="shared" si="3"/>
        <v>-50</v>
      </c>
      <c r="Y14" s="27"/>
      <c r="Z14" s="28"/>
    </row>
    <row r="15" spans="1:26" s="29" customFormat="1" ht="12" customHeight="1" thickBot="1" x14ac:dyDescent="0.25">
      <c r="A15" s="14">
        <v>37107</v>
      </c>
      <c r="B15" s="14"/>
      <c r="C15" s="14" t="s">
        <v>24</v>
      </c>
      <c r="D15" s="15">
        <v>17</v>
      </c>
      <c r="E15" s="15">
        <v>17</v>
      </c>
      <c r="F15" s="16">
        <f t="shared" si="0"/>
        <v>1</v>
      </c>
      <c r="G15" s="42" t="s">
        <v>25</v>
      </c>
      <c r="H15" s="17" t="s">
        <v>62</v>
      </c>
      <c r="I15" s="15">
        <v>25</v>
      </c>
      <c r="J15" s="15">
        <f t="shared" si="1"/>
        <v>25</v>
      </c>
      <c r="K15" s="18"/>
      <c r="L15" s="19">
        <v>52</v>
      </c>
      <c r="M15" s="20" t="s">
        <v>26</v>
      </c>
      <c r="N15" s="19">
        <v>46</v>
      </c>
      <c r="O15" s="21"/>
      <c r="P15" s="22"/>
      <c r="Q15" s="22"/>
      <c r="R15" s="23"/>
      <c r="S15" s="23"/>
      <c r="T15" s="15"/>
      <c r="U15" s="18" t="s">
        <v>63</v>
      </c>
      <c r="V15" s="24">
        <v>1</v>
      </c>
      <c r="W15" s="25">
        <f t="shared" si="2"/>
        <v>0</v>
      </c>
      <c r="X15" s="26">
        <f t="shared" si="3"/>
        <v>-150</v>
      </c>
      <c r="Y15" s="27"/>
      <c r="Z15" s="28"/>
    </row>
    <row r="16" spans="1:26" s="29" customFormat="1" ht="12" customHeight="1" thickBot="1" x14ac:dyDescent="0.25">
      <c r="A16" s="14">
        <v>37107</v>
      </c>
      <c r="B16" s="14"/>
      <c r="C16" s="14" t="s">
        <v>24</v>
      </c>
      <c r="D16" s="15">
        <v>18</v>
      </c>
      <c r="E16" s="15">
        <v>18</v>
      </c>
      <c r="F16" s="16">
        <f t="shared" si="0"/>
        <v>1</v>
      </c>
      <c r="G16" s="42" t="s">
        <v>25</v>
      </c>
      <c r="H16" s="17" t="s">
        <v>62</v>
      </c>
      <c r="I16" s="15">
        <v>25</v>
      </c>
      <c r="J16" s="15">
        <f t="shared" si="1"/>
        <v>25</v>
      </c>
      <c r="K16" s="18"/>
      <c r="L16" s="19">
        <v>52</v>
      </c>
      <c r="M16" s="20" t="s">
        <v>26</v>
      </c>
      <c r="N16" s="19">
        <v>46</v>
      </c>
      <c r="O16" s="21"/>
      <c r="P16" s="22"/>
      <c r="Q16" s="22"/>
      <c r="R16" s="23"/>
      <c r="S16" s="23"/>
      <c r="T16" s="15"/>
      <c r="U16" s="18" t="s">
        <v>63</v>
      </c>
      <c r="V16" s="24">
        <v>1</v>
      </c>
      <c r="W16" s="25">
        <f t="shared" si="2"/>
        <v>0</v>
      </c>
      <c r="X16" s="26">
        <f t="shared" si="3"/>
        <v>-150</v>
      </c>
      <c r="Y16" s="27"/>
      <c r="Z16" s="28"/>
    </row>
    <row r="17" spans="1:26" s="29" customFormat="1" ht="12" customHeight="1" thickBot="1" x14ac:dyDescent="0.25">
      <c r="A17" s="14">
        <v>37107</v>
      </c>
      <c r="B17" s="14"/>
      <c r="C17" s="14" t="s">
        <v>24</v>
      </c>
      <c r="D17" s="15">
        <v>19</v>
      </c>
      <c r="E17" s="15">
        <v>19</v>
      </c>
      <c r="F17" s="16">
        <f t="shared" si="0"/>
        <v>1</v>
      </c>
      <c r="G17" s="42" t="s">
        <v>25</v>
      </c>
      <c r="H17" s="17" t="s">
        <v>34</v>
      </c>
      <c r="I17" s="15">
        <v>25</v>
      </c>
      <c r="J17" s="15">
        <f t="shared" si="1"/>
        <v>25</v>
      </c>
      <c r="K17" s="18"/>
      <c r="L17" s="19">
        <v>43</v>
      </c>
      <c r="M17" s="20" t="s">
        <v>26</v>
      </c>
      <c r="N17" s="19">
        <v>46</v>
      </c>
      <c r="O17" s="21"/>
      <c r="P17" s="22"/>
      <c r="Q17" s="22"/>
      <c r="R17" s="23"/>
      <c r="S17" s="23"/>
      <c r="T17" s="15"/>
      <c r="U17" s="18" t="s">
        <v>64</v>
      </c>
      <c r="V17" s="24">
        <v>1</v>
      </c>
      <c r="W17" s="25">
        <f t="shared" si="2"/>
        <v>0</v>
      </c>
      <c r="X17" s="26">
        <f t="shared" si="3"/>
        <v>75</v>
      </c>
      <c r="Y17" s="27"/>
      <c r="Z17" s="28"/>
    </row>
    <row r="18" spans="1:26" s="29" customFormat="1" ht="12" customHeight="1" thickBot="1" x14ac:dyDescent="0.25">
      <c r="A18" s="14">
        <v>37107</v>
      </c>
      <c r="B18" s="14"/>
      <c r="C18" s="14" t="s">
        <v>24</v>
      </c>
      <c r="D18" s="15">
        <v>20</v>
      </c>
      <c r="E18" s="15">
        <v>20</v>
      </c>
      <c r="F18" s="16">
        <f t="shared" si="0"/>
        <v>1</v>
      </c>
      <c r="G18" s="42" t="s">
        <v>25</v>
      </c>
      <c r="H18" s="17" t="s">
        <v>34</v>
      </c>
      <c r="I18" s="15">
        <v>25</v>
      </c>
      <c r="J18" s="15">
        <f t="shared" si="1"/>
        <v>25</v>
      </c>
      <c r="K18" s="18"/>
      <c r="L18" s="19">
        <v>43</v>
      </c>
      <c r="M18" s="20" t="s">
        <v>26</v>
      </c>
      <c r="N18" s="19">
        <v>46</v>
      </c>
      <c r="O18" s="21"/>
      <c r="P18" s="22"/>
      <c r="Q18" s="22"/>
      <c r="R18" s="23"/>
      <c r="S18" s="23"/>
      <c r="T18" s="15"/>
      <c r="U18" s="18" t="s">
        <v>64</v>
      </c>
      <c r="V18" s="24">
        <v>1</v>
      </c>
      <c r="W18" s="25">
        <f t="shared" si="2"/>
        <v>0</v>
      </c>
      <c r="X18" s="26">
        <f t="shared" si="3"/>
        <v>75</v>
      </c>
      <c r="Y18" s="27"/>
      <c r="Z18" s="28"/>
    </row>
    <row r="19" spans="1:26" s="29" customFormat="1" ht="12" customHeight="1" thickBot="1" x14ac:dyDescent="0.25">
      <c r="A19" s="14">
        <v>37107</v>
      </c>
      <c r="B19" s="14"/>
      <c r="C19" s="14" t="s">
        <v>24</v>
      </c>
      <c r="D19" s="15">
        <v>21</v>
      </c>
      <c r="E19" s="15">
        <v>21</v>
      </c>
      <c r="F19" s="16">
        <f t="shared" si="0"/>
        <v>1</v>
      </c>
      <c r="G19" s="42" t="s">
        <v>25</v>
      </c>
      <c r="H19" s="17" t="s">
        <v>65</v>
      </c>
      <c r="I19" s="15">
        <v>25</v>
      </c>
      <c r="J19" s="15">
        <f t="shared" si="1"/>
        <v>25</v>
      </c>
      <c r="K19" s="18"/>
      <c r="L19" s="19">
        <v>42</v>
      </c>
      <c r="M19" s="20" t="s">
        <v>26</v>
      </c>
      <c r="N19" s="19">
        <v>46</v>
      </c>
      <c r="O19" s="21"/>
      <c r="P19" s="22"/>
      <c r="Q19" s="22"/>
      <c r="R19" s="23"/>
      <c r="S19" s="23"/>
      <c r="T19" s="15"/>
      <c r="U19" s="18" t="s">
        <v>66</v>
      </c>
      <c r="V19" s="24">
        <v>1</v>
      </c>
      <c r="W19" s="25">
        <f t="shared" si="2"/>
        <v>0</v>
      </c>
      <c r="X19" s="26">
        <f t="shared" si="3"/>
        <v>100</v>
      </c>
      <c r="Y19" s="27"/>
      <c r="Z19" s="28"/>
    </row>
    <row r="20" spans="1:26" s="29" customFormat="1" ht="12" customHeight="1" x14ac:dyDescent="0.2">
      <c r="A20" s="14">
        <v>37107</v>
      </c>
      <c r="B20" s="14"/>
      <c r="C20" s="14" t="s">
        <v>24</v>
      </c>
      <c r="D20" s="15">
        <v>22</v>
      </c>
      <c r="E20" s="15">
        <v>22</v>
      </c>
      <c r="F20" s="16">
        <f t="shared" si="0"/>
        <v>1</v>
      </c>
      <c r="G20" s="42" t="s">
        <v>25</v>
      </c>
      <c r="H20" s="17" t="s">
        <v>65</v>
      </c>
      <c r="I20" s="15">
        <v>25</v>
      </c>
      <c r="J20" s="15">
        <f t="shared" si="1"/>
        <v>25</v>
      </c>
      <c r="K20" s="18"/>
      <c r="L20" s="19">
        <v>42</v>
      </c>
      <c r="M20" s="20" t="s">
        <v>26</v>
      </c>
      <c r="N20" s="19">
        <v>46</v>
      </c>
      <c r="O20" s="21"/>
      <c r="P20" s="22"/>
      <c r="Q20" s="22"/>
      <c r="R20" s="23"/>
      <c r="S20" s="23"/>
      <c r="T20" s="15"/>
      <c r="U20" s="18" t="s">
        <v>66</v>
      </c>
      <c r="V20" s="24">
        <v>1</v>
      </c>
      <c r="W20" s="25">
        <f t="shared" si="2"/>
        <v>0</v>
      </c>
      <c r="X20" s="26">
        <f t="shared" si="3"/>
        <v>100</v>
      </c>
      <c r="Y20" s="27"/>
      <c r="Z20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sqref="A1:IV1"/>
    </sheetView>
  </sheetViews>
  <sheetFormatPr defaultRowHeight="12.75" x14ac:dyDescent="0.2"/>
  <cols>
    <col min="2" max="3" width="0" hidden="1" customWidth="1"/>
    <col min="11" max="11" width="0" hidden="1" customWidth="1"/>
    <col min="14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75">
        <v>37109</v>
      </c>
      <c r="B3" s="75"/>
      <c r="C3" s="75" t="s">
        <v>24</v>
      </c>
      <c r="D3" s="76">
        <v>7</v>
      </c>
      <c r="E3" s="76">
        <v>8</v>
      </c>
      <c r="F3" s="77">
        <f t="shared" ref="F3:F15" si="0">(E3-D3)+1</f>
        <v>2</v>
      </c>
      <c r="G3" s="78" t="s">
        <v>25</v>
      </c>
      <c r="H3" s="78" t="s">
        <v>27</v>
      </c>
      <c r="I3" s="76">
        <v>50</v>
      </c>
      <c r="J3" s="76">
        <f t="shared" ref="J3:J15" si="1">I3*F3</f>
        <v>100</v>
      </c>
      <c r="K3" s="79"/>
      <c r="L3" s="80">
        <v>48</v>
      </c>
      <c r="M3" s="81" t="s">
        <v>67</v>
      </c>
      <c r="N3" s="35">
        <v>68.14</v>
      </c>
      <c r="O3" s="37"/>
      <c r="P3" s="38"/>
      <c r="Q3" s="38"/>
      <c r="R3" s="39"/>
      <c r="S3" s="39"/>
      <c r="T3" s="31"/>
      <c r="U3" s="34" t="s">
        <v>68</v>
      </c>
      <c r="V3" s="40">
        <v>1</v>
      </c>
      <c r="W3" s="41">
        <f t="shared" ref="W3:W15" si="2">N3-(N3*V3)</f>
        <v>0</v>
      </c>
      <c r="X3" s="26">
        <v>0</v>
      </c>
      <c r="Y3" s="27"/>
      <c r="Z3" s="28"/>
    </row>
    <row r="4" spans="1:26" s="29" customFormat="1" ht="10.5" customHeight="1" x14ac:dyDescent="0.2">
      <c r="A4" s="75">
        <f t="shared" ref="A4:A15" si="3">$A$3</f>
        <v>37109</v>
      </c>
      <c r="B4" s="75"/>
      <c r="C4" s="75" t="s">
        <v>24</v>
      </c>
      <c r="D4" s="76">
        <v>9</v>
      </c>
      <c r="E4" s="76">
        <v>9</v>
      </c>
      <c r="F4" s="77">
        <f t="shared" si="0"/>
        <v>1</v>
      </c>
      <c r="G4" s="78" t="s">
        <v>25</v>
      </c>
      <c r="H4" s="78" t="s">
        <v>46</v>
      </c>
      <c r="I4" s="76">
        <v>25</v>
      </c>
      <c r="J4" s="76">
        <f t="shared" si="1"/>
        <v>25</v>
      </c>
      <c r="K4" s="79"/>
      <c r="L4" s="80">
        <v>42.5</v>
      </c>
      <c r="M4" s="81" t="s">
        <v>67</v>
      </c>
      <c r="N4" s="45">
        <v>68.14</v>
      </c>
      <c r="O4" s="46"/>
      <c r="P4" s="47"/>
      <c r="Q4" s="47"/>
      <c r="R4" s="48"/>
      <c r="S4" s="48"/>
      <c r="T4" s="43"/>
      <c r="U4" s="44" t="s">
        <v>69</v>
      </c>
      <c r="V4" s="49">
        <v>1</v>
      </c>
      <c r="W4" s="50">
        <f t="shared" si="2"/>
        <v>0</v>
      </c>
      <c r="X4" s="26">
        <v>0</v>
      </c>
      <c r="Y4" s="27"/>
      <c r="Z4" s="28"/>
    </row>
    <row r="5" spans="1:26" s="29" customFormat="1" ht="10.5" customHeight="1" x14ac:dyDescent="0.2">
      <c r="A5" s="75">
        <f t="shared" si="3"/>
        <v>37109</v>
      </c>
      <c r="B5" s="75"/>
      <c r="C5" s="75" t="s">
        <v>24</v>
      </c>
      <c r="D5" s="76">
        <v>9</v>
      </c>
      <c r="E5" s="76">
        <v>9</v>
      </c>
      <c r="F5" s="77">
        <f t="shared" si="0"/>
        <v>1</v>
      </c>
      <c r="G5" s="78" t="s">
        <v>25</v>
      </c>
      <c r="H5" s="78" t="s">
        <v>37</v>
      </c>
      <c r="I5" s="76">
        <v>18</v>
      </c>
      <c r="J5" s="76">
        <f t="shared" si="1"/>
        <v>18</v>
      </c>
      <c r="K5" s="79"/>
      <c r="L5" s="80">
        <v>47</v>
      </c>
      <c r="M5" s="81" t="s">
        <v>67</v>
      </c>
      <c r="N5" s="53">
        <v>68.14</v>
      </c>
      <c r="O5" s="54"/>
      <c r="P5" s="55"/>
      <c r="Q5" s="55"/>
      <c r="R5" s="56"/>
      <c r="S5" s="56"/>
      <c r="T5" s="51"/>
      <c r="U5" s="52" t="s">
        <v>70</v>
      </c>
      <c r="V5" s="57">
        <v>1</v>
      </c>
      <c r="W5" s="58">
        <f t="shared" si="2"/>
        <v>0</v>
      </c>
      <c r="X5" s="26">
        <v>0</v>
      </c>
      <c r="Y5" s="27"/>
      <c r="Z5" s="28"/>
    </row>
    <row r="6" spans="1:26" s="29" customFormat="1" ht="10.5" customHeight="1" x14ac:dyDescent="0.2">
      <c r="A6" s="75">
        <f t="shared" si="3"/>
        <v>37109</v>
      </c>
      <c r="B6" s="75"/>
      <c r="C6" s="75" t="s">
        <v>24</v>
      </c>
      <c r="D6" s="76">
        <v>9</v>
      </c>
      <c r="E6" s="76">
        <v>9</v>
      </c>
      <c r="F6" s="77">
        <f t="shared" si="0"/>
        <v>1</v>
      </c>
      <c r="G6" s="78" t="s">
        <v>25</v>
      </c>
      <c r="H6" s="78" t="s">
        <v>34</v>
      </c>
      <c r="I6" s="76">
        <v>7</v>
      </c>
      <c r="J6" s="76">
        <f t="shared" si="1"/>
        <v>7</v>
      </c>
      <c r="K6" s="79"/>
      <c r="L6" s="80">
        <v>20</v>
      </c>
      <c r="M6" s="81" t="s">
        <v>67</v>
      </c>
      <c r="N6" s="61">
        <v>68.14</v>
      </c>
      <c r="O6" s="62"/>
      <c r="P6" s="63"/>
      <c r="Q6" s="63"/>
      <c r="R6" s="64"/>
      <c r="S6" s="64"/>
      <c r="T6" s="59"/>
      <c r="U6" s="60" t="s">
        <v>71</v>
      </c>
      <c r="V6" s="65">
        <v>1</v>
      </c>
      <c r="W6" s="66">
        <f t="shared" si="2"/>
        <v>0</v>
      </c>
      <c r="X6" s="26">
        <v>0</v>
      </c>
      <c r="Y6" s="27"/>
      <c r="Z6" s="28"/>
    </row>
    <row r="7" spans="1:26" s="29" customFormat="1" ht="10.5" customHeight="1" x14ac:dyDescent="0.2">
      <c r="A7" s="75">
        <f t="shared" si="3"/>
        <v>37109</v>
      </c>
      <c r="B7" s="75"/>
      <c r="C7" s="75" t="s">
        <v>24</v>
      </c>
      <c r="D7" s="76">
        <v>10</v>
      </c>
      <c r="E7" s="76">
        <v>10</v>
      </c>
      <c r="F7" s="77">
        <f t="shared" si="0"/>
        <v>1</v>
      </c>
      <c r="G7" s="78" t="s">
        <v>25</v>
      </c>
      <c r="H7" s="78" t="s">
        <v>46</v>
      </c>
      <c r="I7" s="76">
        <v>25</v>
      </c>
      <c r="J7" s="76">
        <f t="shared" si="1"/>
        <v>25</v>
      </c>
      <c r="K7" s="79"/>
      <c r="L7" s="80">
        <v>42.5</v>
      </c>
      <c r="M7" s="81" t="s">
        <v>67</v>
      </c>
      <c r="N7" s="45">
        <v>68.14</v>
      </c>
      <c r="O7" s="46"/>
      <c r="P7" s="47"/>
      <c r="Q7" s="47"/>
      <c r="R7" s="48"/>
      <c r="S7" s="48"/>
      <c r="T7" s="43"/>
      <c r="U7" s="44" t="s">
        <v>69</v>
      </c>
      <c r="V7" s="49">
        <v>1</v>
      </c>
      <c r="W7" s="50">
        <f t="shared" si="2"/>
        <v>0</v>
      </c>
      <c r="X7" s="26">
        <v>0</v>
      </c>
      <c r="Y7" s="27"/>
      <c r="Z7" s="28"/>
    </row>
    <row r="8" spans="1:26" s="29" customFormat="1" ht="10.5" customHeight="1" x14ac:dyDescent="0.2">
      <c r="A8" s="75">
        <f t="shared" si="3"/>
        <v>37109</v>
      </c>
      <c r="B8" s="75"/>
      <c r="C8" s="75" t="s">
        <v>24</v>
      </c>
      <c r="D8" s="76">
        <v>10</v>
      </c>
      <c r="E8" s="76">
        <v>10</v>
      </c>
      <c r="F8" s="77">
        <f t="shared" si="0"/>
        <v>1</v>
      </c>
      <c r="G8" s="78" t="s">
        <v>25</v>
      </c>
      <c r="H8" s="78" t="s">
        <v>37</v>
      </c>
      <c r="I8" s="76">
        <v>25</v>
      </c>
      <c r="J8" s="76">
        <f t="shared" si="1"/>
        <v>25</v>
      </c>
      <c r="K8" s="79"/>
      <c r="L8" s="80">
        <v>47</v>
      </c>
      <c r="M8" s="81" t="s">
        <v>67</v>
      </c>
      <c r="N8" s="53">
        <v>68.14</v>
      </c>
      <c r="O8" s="54"/>
      <c r="P8" s="55"/>
      <c r="Q8" s="55"/>
      <c r="R8" s="56"/>
      <c r="S8" s="56"/>
      <c r="T8" s="51"/>
      <c r="U8" s="52" t="s">
        <v>70</v>
      </c>
      <c r="V8" s="57">
        <v>1</v>
      </c>
      <c r="W8" s="58">
        <f t="shared" si="2"/>
        <v>0</v>
      </c>
      <c r="X8" s="26">
        <v>0</v>
      </c>
      <c r="Y8" s="27"/>
      <c r="Z8" s="28"/>
    </row>
    <row r="9" spans="1:26" s="29" customFormat="1" ht="10.5" customHeight="1" x14ac:dyDescent="0.2">
      <c r="A9" s="75">
        <f t="shared" si="3"/>
        <v>37109</v>
      </c>
      <c r="B9" s="75"/>
      <c r="C9" s="75" t="s">
        <v>24</v>
      </c>
      <c r="D9" s="76">
        <v>11</v>
      </c>
      <c r="E9" s="76">
        <v>22</v>
      </c>
      <c r="F9" s="77">
        <f t="shared" si="0"/>
        <v>12</v>
      </c>
      <c r="G9" s="78" t="s">
        <v>25</v>
      </c>
      <c r="H9" s="78" t="s">
        <v>27</v>
      </c>
      <c r="I9" s="76">
        <v>25</v>
      </c>
      <c r="J9" s="76">
        <f t="shared" si="1"/>
        <v>300</v>
      </c>
      <c r="K9" s="79"/>
      <c r="L9" s="80">
        <v>53</v>
      </c>
      <c r="M9" s="81" t="s">
        <v>67</v>
      </c>
      <c r="N9" s="35">
        <v>68.14</v>
      </c>
      <c r="O9" s="37"/>
      <c r="P9" s="38"/>
      <c r="Q9" s="38"/>
      <c r="R9" s="39"/>
      <c r="S9" s="39"/>
      <c r="T9" s="31"/>
      <c r="U9" s="34" t="s">
        <v>68</v>
      </c>
      <c r="V9" s="40">
        <v>1</v>
      </c>
      <c r="W9" s="41">
        <f t="shared" si="2"/>
        <v>0</v>
      </c>
      <c r="X9" s="26">
        <v>0</v>
      </c>
      <c r="Y9" s="27"/>
      <c r="Z9" s="28"/>
    </row>
    <row r="10" spans="1:26" s="29" customFormat="1" ht="10.5" customHeight="1" x14ac:dyDescent="0.2">
      <c r="A10" s="75">
        <f t="shared" si="3"/>
        <v>37109</v>
      </c>
      <c r="B10" s="75"/>
      <c r="C10" s="75" t="s">
        <v>24</v>
      </c>
      <c r="D10" s="76">
        <v>11</v>
      </c>
      <c r="E10" s="76">
        <v>12</v>
      </c>
      <c r="F10" s="77">
        <f t="shared" si="0"/>
        <v>2</v>
      </c>
      <c r="G10" s="78" t="s">
        <v>25</v>
      </c>
      <c r="H10" s="78" t="s">
        <v>27</v>
      </c>
      <c r="I10" s="76">
        <v>25</v>
      </c>
      <c r="J10" s="76">
        <f t="shared" si="1"/>
        <v>50</v>
      </c>
      <c r="K10" s="79"/>
      <c r="L10" s="80">
        <v>50</v>
      </c>
      <c r="M10" s="81" t="s">
        <v>67</v>
      </c>
      <c r="N10" s="35">
        <v>68.14</v>
      </c>
      <c r="O10" s="37"/>
      <c r="P10" s="38">
        <v>0.6</v>
      </c>
      <c r="Q10" s="38"/>
      <c r="R10" s="39"/>
      <c r="S10" s="39"/>
      <c r="T10" s="31"/>
      <c r="U10" s="34" t="s">
        <v>72</v>
      </c>
      <c r="V10" s="40">
        <v>1</v>
      </c>
      <c r="W10" s="41">
        <f t="shared" si="2"/>
        <v>0</v>
      </c>
      <c r="X10" s="26">
        <v>0</v>
      </c>
      <c r="Y10" s="27"/>
      <c r="Z10" s="28"/>
    </row>
    <row r="11" spans="1:26" s="29" customFormat="1" ht="10.5" customHeight="1" x14ac:dyDescent="0.2">
      <c r="A11" s="75">
        <f t="shared" si="3"/>
        <v>37109</v>
      </c>
      <c r="B11" s="75"/>
      <c r="C11" s="75" t="s">
        <v>24</v>
      </c>
      <c r="D11" s="76">
        <v>13</v>
      </c>
      <c r="E11" s="76">
        <v>18</v>
      </c>
      <c r="F11" s="77">
        <f>(E11-D11)+1</f>
        <v>6</v>
      </c>
      <c r="G11" s="78" t="s">
        <v>25</v>
      </c>
      <c r="H11" s="78" t="s">
        <v>27</v>
      </c>
      <c r="I11" s="76">
        <v>25</v>
      </c>
      <c r="J11" s="76">
        <f>I11*F11</f>
        <v>150</v>
      </c>
      <c r="K11" s="79"/>
      <c r="L11" s="80">
        <v>58</v>
      </c>
      <c r="M11" s="81" t="s">
        <v>67</v>
      </c>
      <c r="N11" s="35">
        <v>68.14</v>
      </c>
      <c r="O11" s="37"/>
      <c r="P11" s="38"/>
      <c r="Q11" s="38"/>
      <c r="R11" s="39"/>
      <c r="S11" s="39"/>
      <c r="T11" s="31"/>
      <c r="U11" s="34" t="s">
        <v>68</v>
      </c>
      <c r="V11" s="40">
        <v>1</v>
      </c>
      <c r="W11" s="41">
        <f>N11-(N11*V11)</f>
        <v>0</v>
      </c>
      <c r="X11" s="26">
        <v>0</v>
      </c>
      <c r="Y11" s="27"/>
      <c r="Z11" s="28"/>
    </row>
    <row r="12" spans="1:26" s="29" customFormat="1" ht="10.5" customHeight="1" x14ac:dyDescent="0.2">
      <c r="A12" s="75">
        <f t="shared" si="3"/>
        <v>37109</v>
      </c>
      <c r="B12" s="75"/>
      <c r="C12" s="75" t="s">
        <v>24</v>
      </c>
      <c r="D12" s="76">
        <v>19</v>
      </c>
      <c r="E12" s="76">
        <v>19</v>
      </c>
      <c r="F12" s="77">
        <f>(E12-D12)+1</f>
        <v>1</v>
      </c>
      <c r="G12" s="78" t="s">
        <v>25</v>
      </c>
      <c r="H12" s="78" t="s">
        <v>46</v>
      </c>
      <c r="I12" s="76">
        <v>25</v>
      </c>
      <c r="J12" s="76">
        <f>I12*F12</f>
        <v>25</v>
      </c>
      <c r="K12" s="79"/>
      <c r="L12" s="80">
        <v>58</v>
      </c>
      <c r="M12" s="81" t="s">
        <v>67</v>
      </c>
      <c r="N12" s="45">
        <v>68.14</v>
      </c>
      <c r="O12" s="46"/>
      <c r="P12" s="47"/>
      <c r="Q12" s="47"/>
      <c r="R12" s="48"/>
      <c r="S12" s="48"/>
      <c r="T12" s="43"/>
      <c r="U12" s="44" t="s">
        <v>69</v>
      </c>
      <c r="V12" s="49">
        <v>1</v>
      </c>
      <c r="W12" s="50">
        <f>N12-(N12*V12)</f>
        <v>0</v>
      </c>
      <c r="X12" s="26">
        <v>0</v>
      </c>
      <c r="Y12" s="27"/>
      <c r="Z12" s="28"/>
    </row>
    <row r="13" spans="1:26" s="29" customFormat="1" ht="10.5" customHeight="1" x14ac:dyDescent="0.2">
      <c r="A13" s="75">
        <f t="shared" si="3"/>
        <v>37109</v>
      </c>
      <c r="B13" s="75"/>
      <c r="C13" s="75" t="s">
        <v>24</v>
      </c>
      <c r="D13" s="76">
        <v>20</v>
      </c>
      <c r="E13" s="76">
        <v>20</v>
      </c>
      <c r="F13" s="77">
        <f>(E13-D13)+1</f>
        <v>1</v>
      </c>
      <c r="G13" s="78" t="s">
        <v>25</v>
      </c>
      <c r="H13" s="78" t="s">
        <v>46</v>
      </c>
      <c r="I13" s="76">
        <v>10</v>
      </c>
      <c r="J13" s="76">
        <f>I13*F13</f>
        <v>10</v>
      </c>
      <c r="K13" s="79"/>
      <c r="L13" s="80">
        <v>58</v>
      </c>
      <c r="M13" s="81" t="s">
        <v>67</v>
      </c>
      <c r="N13" s="45">
        <v>68.14</v>
      </c>
      <c r="O13" s="46"/>
      <c r="P13" s="47"/>
      <c r="Q13" s="47"/>
      <c r="R13" s="48"/>
      <c r="S13" s="48"/>
      <c r="T13" s="43"/>
      <c r="U13" s="44" t="s">
        <v>69</v>
      </c>
      <c r="V13" s="49">
        <v>1</v>
      </c>
      <c r="W13" s="50">
        <f>N13-(N13*V13)</f>
        <v>0</v>
      </c>
      <c r="X13" s="26">
        <v>0</v>
      </c>
      <c r="Y13" s="27"/>
      <c r="Z13" s="28"/>
    </row>
    <row r="14" spans="1:26" s="29" customFormat="1" ht="10.5" customHeight="1" x14ac:dyDescent="0.2">
      <c r="A14" s="75">
        <f t="shared" si="3"/>
        <v>37109</v>
      </c>
      <c r="B14" s="75"/>
      <c r="C14" s="75" t="s">
        <v>24</v>
      </c>
      <c r="D14" s="76">
        <v>20</v>
      </c>
      <c r="E14" s="76">
        <v>20</v>
      </c>
      <c r="F14" s="77">
        <f>(E14-D14)+1</f>
        <v>1</v>
      </c>
      <c r="G14" s="78" t="s">
        <v>25</v>
      </c>
      <c r="H14" s="78" t="s">
        <v>34</v>
      </c>
      <c r="I14" s="76">
        <v>15</v>
      </c>
      <c r="J14" s="76">
        <f>I14*F14</f>
        <v>15</v>
      </c>
      <c r="K14" s="79"/>
      <c r="L14" s="80">
        <v>48</v>
      </c>
      <c r="M14" s="81" t="s">
        <v>67</v>
      </c>
      <c r="N14" s="69">
        <v>68.14</v>
      </c>
      <c r="O14" s="70"/>
      <c r="P14" s="71"/>
      <c r="Q14" s="71"/>
      <c r="R14" s="72"/>
      <c r="S14" s="72"/>
      <c r="T14" s="67"/>
      <c r="U14" s="68" t="s">
        <v>73</v>
      </c>
      <c r="V14" s="73">
        <v>1</v>
      </c>
      <c r="W14" s="74">
        <f>N14-(N14*V14)</f>
        <v>0</v>
      </c>
      <c r="X14" s="26">
        <v>0</v>
      </c>
      <c r="Y14" s="27"/>
      <c r="Z14" s="28"/>
    </row>
    <row r="15" spans="1:26" s="29" customFormat="1" ht="10.5" customHeight="1" x14ac:dyDescent="0.2">
      <c r="A15" s="75">
        <f t="shared" si="3"/>
        <v>37109</v>
      </c>
      <c r="B15" s="75"/>
      <c r="C15" s="75" t="s">
        <v>24</v>
      </c>
      <c r="D15" s="76">
        <v>21</v>
      </c>
      <c r="E15" s="76">
        <v>22</v>
      </c>
      <c r="F15" s="77">
        <f t="shared" si="0"/>
        <v>2</v>
      </c>
      <c r="G15" s="78" t="s">
        <v>25</v>
      </c>
      <c r="H15" s="78" t="s">
        <v>34</v>
      </c>
      <c r="I15" s="76">
        <v>25</v>
      </c>
      <c r="J15" s="76">
        <f t="shared" si="1"/>
        <v>50</v>
      </c>
      <c r="K15" s="79"/>
      <c r="L15" s="80">
        <v>48</v>
      </c>
      <c r="M15" s="81" t="s">
        <v>67</v>
      </c>
      <c r="N15" s="69">
        <v>68.14</v>
      </c>
      <c r="O15" s="70"/>
      <c r="P15" s="71"/>
      <c r="Q15" s="71"/>
      <c r="R15" s="72"/>
      <c r="S15" s="72"/>
      <c r="T15" s="67"/>
      <c r="U15" s="68" t="s">
        <v>73</v>
      </c>
      <c r="V15" s="73">
        <v>1</v>
      </c>
      <c r="W15" s="74">
        <f t="shared" si="2"/>
        <v>0</v>
      </c>
      <c r="X15" s="26">
        <v>0</v>
      </c>
      <c r="Y15" s="27"/>
      <c r="Z15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H1" workbookViewId="0">
      <selection activeCell="J25" sqref="J25"/>
    </sheetView>
  </sheetViews>
  <sheetFormatPr defaultRowHeight="12.75" x14ac:dyDescent="0.2"/>
  <cols>
    <col min="2" max="3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37110</v>
      </c>
      <c r="B3" s="82"/>
      <c r="C3" s="83"/>
      <c r="D3" s="84">
        <v>10</v>
      </c>
      <c r="E3" s="84">
        <v>10</v>
      </c>
      <c r="F3" s="85">
        <f t="shared" ref="F3:F34" si="0">+E3-D3+1</f>
        <v>1</v>
      </c>
      <c r="G3" s="86" t="s">
        <v>74</v>
      </c>
      <c r="H3" s="86" t="s">
        <v>37</v>
      </c>
      <c r="I3" s="87">
        <v>45</v>
      </c>
      <c r="J3" s="84">
        <f t="shared" ref="J3:J34" si="1">F3*I3</f>
        <v>45</v>
      </c>
      <c r="K3" s="88"/>
      <c r="L3" s="89">
        <v>55</v>
      </c>
      <c r="M3" s="90" t="s">
        <v>26</v>
      </c>
      <c r="N3" s="91">
        <v>63.49</v>
      </c>
      <c r="O3" s="92"/>
      <c r="P3" s="92"/>
      <c r="Q3" s="93"/>
      <c r="R3" s="94"/>
      <c r="S3" s="95"/>
      <c r="T3" s="84"/>
      <c r="U3" s="96" t="s">
        <v>75</v>
      </c>
      <c r="V3" s="97"/>
      <c r="W3" s="98">
        <v>0</v>
      </c>
      <c r="X3" s="26">
        <f t="shared" ref="X3:X34" si="2">(J3*N3)-(J3*L3)-(J3*O3)-(J3*P3)-(J3*Q3)-(J3*R3)-(J3*W3)</f>
        <v>382.05000000000018</v>
      </c>
      <c r="Y3" s="99" t="str">
        <f t="shared" ref="Y3:Y34" ca="1" si="3">CELL("filename",$A$1)</f>
        <v>P:\RealTime\Kate\STCA\[RT-STCA August.xls]Aug07</v>
      </c>
      <c r="Z3" s="100"/>
    </row>
    <row r="4" spans="1:26" s="29" customFormat="1" ht="10.5" customHeight="1" x14ac:dyDescent="0.2">
      <c r="A4" s="82">
        <v>37110</v>
      </c>
      <c r="B4" s="82"/>
      <c r="C4" s="83"/>
      <c r="D4" s="84">
        <v>10</v>
      </c>
      <c r="E4" s="84">
        <v>10</v>
      </c>
      <c r="F4" s="85">
        <f t="shared" si="0"/>
        <v>1</v>
      </c>
      <c r="G4" s="86" t="s">
        <v>48</v>
      </c>
      <c r="H4" s="86" t="s">
        <v>65</v>
      </c>
      <c r="I4" s="87">
        <v>30</v>
      </c>
      <c r="J4" s="84">
        <f t="shared" si="1"/>
        <v>30</v>
      </c>
      <c r="K4" s="88"/>
      <c r="L4" s="89">
        <v>55</v>
      </c>
      <c r="M4" s="90" t="s">
        <v>26</v>
      </c>
      <c r="N4" s="91">
        <v>63.49</v>
      </c>
      <c r="O4" s="92"/>
      <c r="P4" s="92"/>
      <c r="Q4" s="93"/>
      <c r="R4" s="94"/>
      <c r="S4" s="95"/>
      <c r="T4" s="84"/>
      <c r="U4" s="96" t="s">
        <v>76</v>
      </c>
      <c r="V4" s="97"/>
      <c r="W4" s="98">
        <v>0</v>
      </c>
      <c r="X4" s="26">
        <f t="shared" si="2"/>
        <v>254.70000000000005</v>
      </c>
      <c r="Y4" s="99" t="str">
        <f t="shared" ca="1" si="3"/>
        <v>P:\RealTime\Kate\STCA\[RT-STCA August.xls]Aug07</v>
      </c>
      <c r="Z4" s="100"/>
    </row>
    <row r="5" spans="1:26" s="29" customFormat="1" ht="10.5" customHeight="1" x14ac:dyDescent="0.2">
      <c r="A5" s="82">
        <v>37110</v>
      </c>
      <c r="B5" s="82"/>
      <c r="C5" s="83"/>
      <c r="D5" s="84">
        <v>11</v>
      </c>
      <c r="E5" s="84">
        <v>11</v>
      </c>
      <c r="F5" s="85">
        <f t="shared" si="0"/>
        <v>1</v>
      </c>
      <c r="G5" s="86" t="s">
        <v>74</v>
      </c>
      <c r="H5" s="86" t="s">
        <v>27</v>
      </c>
      <c r="I5" s="87">
        <v>20</v>
      </c>
      <c r="J5" s="84">
        <f t="shared" si="1"/>
        <v>20</v>
      </c>
      <c r="K5" s="88"/>
      <c r="L5" s="89">
        <v>60</v>
      </c>
      <c r="M5" s="90" t="s">
        <v>26</v>
      </c>
      <c r="N5" s="91">
        <v>63.49</v>
      </c>
      <c r="O5" s="92"/>
      <c r="P5" s="92"/>
      <c r="Q5" s="93"/>
      <c r="R5" s="94"/>
      <c r="S5" s="95"/>
      <c r="T5" s="84"/>
      <c r="U5" s="96" t="s">
        <v>77</v>
      </c>
      <c r="V5" s="97"/>
      <c r="W5" s="98">
        <v>0</v>
      </c>
      <c r="X5" s="26">
        <f t="shared" si="2"/>
        <v>69.799999999999955</v>
      </c>
      <c r="Y5" s="99" t="str">
        <f t="shared" ca="1" si="3"/>
        <v>P:\RealTime\Kate\STCA\[RT-STCA August.xls]Aug07</v>
      </c>
      <c r="Z5" s="100"/>
    </row>
    <row r="6" spans="1:26" s="29" customFormat="1" ht="10.5" customHeight="1" x14ac:dyDescent="0.2">
      <c r="A6" s="82">
        <v>37110</v>
      </c>
      <c r="B6" s="82"/>
      <c r="C6" s="83"/>
      <c r="D6" s="84">
        <v>11</v>
      </c>
      <c r="E6" s="84">
        <v>11</v>
      </c>
      <c r="F6" s="85">
        <f t="shared" si="0"/>
        <v>1</v>
      </c>
      <c r="G6" s="86" t="s">
        <v>74</v>
      </c>
      <c r="H6" s="86" t="s">
        <v>46</v>
      </c>
      <c r="I6" s="87">
        <v>50</v>
      </c>
      <c r="J6" s="84">
        <f t="shared" si="1"/>
        <v>50</v>
      </c>
      <c r="K6" s="88"/>
      <c r="L6" s="89">
        <v>60</v>
      </c>
      <c r="M6" s="90" t="s">
        <v>26</v>
      </c>
      <c r="N6" s="91">
        <v>63.49</v>
      </c>
      <c r="O6" s="92"/>
      <c r="P6" s="92"/>
      <c r="Q6" s="93"/>
      <c r="R6" s="94"/>
      <c r="S6" s="95"/>
      <c r="T6" s="84"/>
      <c r="U6" s="96" t="s">
        <v>78</v>
      </c>
      <c r="V6" s="97"/>
      <c r="W6" s="98">
        <v>0</v>
      </c>
      <c r="X6" s="26">
        <f t="shared" si="2"/>
        <v>174.5</v>
      </c>
      <c r="Y6" s="99" t="str">
        <f t="shared" ca="1" si="3"/>
        <v>P:\RealTime\Kate\STCA\[RT-STCA August.xls]Aug07</v>
      </c>
      <c r="Z6" s="100"/>
    </row>
    <row r="7" spans="1:26" s="29" customFormat="1" ht="10.5" customHeight="1" x14ac:dyDescent="0.2">
      <c r="A7" s="82">
        <v>37110</v>
      </c>
      <c r="B7" s="82"/>
      <c r="C7" s="83"/>
      <c r="D7" s="84">
        <v>11</v>
      </c>
      <c r="E7" s="84">
        <v>11</v>
      </c>
      <c r="F7" s="85">
        <f t="shared" si="0"/>
        <v>1</v>
      </c>
      <c r="G7" s="86" t="s">
        <v>74</v>
      </c>
      <c r="H7" s="86" t="s">
        <v>57</v>
      </c>
      <c r="I7" s="87">
        <v>5</v>
      </c>
      <c r="J7" s="84">
        <f t="shared" si="1"/>
        <v>5</v>
      </c>
      <c r="K7" s="88"/>
      <c r="L7" s="89">
        <v>61</v>
      </c>
      <c r="M7" s="90" t="s">
        <v>26</v>
      </c>
      <c r="N7" s="91">
        <v>63.49</v>
      </c>
      <c r="O7" s="92"/>
      <c r="P7" s="92"/>
      <c r="Q7" s="93"/>
      <c r="R7" s="94"/>
      <c r="S7" s="95"/>
      <c r="T7" s="84"/>
      <c r="U7" s="96" t="s">
        <v>79</v>
      </c>
      <c r="V7" s="97"/>
      <c r="W7" s="98">
        <v>0</v>
      </c>
      <c r="X7" s="26">
        <f t="shared" si="2"/>
        <v>12.449999999999989</v>
      </c>
      <c r="Y7" s="99" t="str">
        <f t="shared" ca="1" si="3"/>
        <v>P:\RealTime\Kate\STCA\[RT-STCA August.xls]Aug07</v>
      </c>
      <c r="Z7" s="100"/>
    </row>
    <row r="8" spans="1:26" s="29" customFormat="1" ht="10.5" customHeight="1" x14ac:dyDescent="0.2">
      <c r="A8" s="82">
        <v>37110</v>
      </c>
      <c r="B8" s="82"/>
      <c r="C8" s="83"/>
      <c r="D8" s="84">
        <v>12</v>
      </c>
      <c r="E8" s="84">
        <v>12</v>
      </c>
      <c r="F8" s="85">
        <f t="shared" si="0"/>
        <v>1</v>
      </c>
      <c r="G8" s="86" t="s">
        <v>74</v>
      </c>
      <c r="H8" s="86" t="s">
        <v>46</v>
      </c>
      <c r="I8" s="87">
        <v>11</v>
      </c>
      <c r="J8" s="84">
        <f t="shared" si="1"/>
        <v>11</v>
      </c>
      <c r="K8" s="88"/>
      <c r="L8" s="89">
        <v>60</v>
      </c>
      <c r="M8" s="90" t="s">
        <v>26</v>
      </c>
      <c r="N8" s="91">
        <v>63.49</v>
      </c>
      <c r="O8" s="92"/>
      <c r="P8" s="92"/>
      <c r="Q8" s="93"/>
      <c r="R8" s="94"/>
      <c r="S8" s="95"/>
      <c r="T8" s="84"/>
      <c r="U8" s="96" t="s">
        <v>78</v>
      </c>
      <c r="V8" s="97"/>
      <c r="W8" s="98">
        <v>0</v>
      </c>
      <c r="X8" s="26">
        <f t="shared" si="2"/>
        <v>38.389999999999986</v>
      </c>
      <c r="Y8" s="99" t="str">
        <f t="shared" ca="1" si="3"/>
        <v>P:\RealTime\Kate\STCA\[RT-STCA August.xls]Aug07</v>
      </c>
      <c r="Z8" s="100"/>
    </row>
    <row r="9" spans="1:26" s="29" customFormat="1" ht="10.5" customHeight="1" x14ac:dyDescent="0.2">
      <c r="A9" s="82">
        <v>37110</v>
      </c>
      <c r="B9" s="82"/>
      <c r="C9" s="83"/>
      <c r="D9" s="84">
        <v>12</v>
      </c>
      <c r="E9" s="84">
        <v>12</v>
      </c>
      <c r="F9" s="85">
        <f t="shared" si="0"/>
        <v>1</v>
      </c>
      <c r="G9" s="86" t="s">
        <v>74</v>
      </c>
      <c r="H9" s="86" t="s">
        <v>57</v>
      </c>
      <c r="I9" s="87">
        <v>25</v>
      </c>
      <c r="J9" s="84">
        <f t="shared" si="1"/>
        <v>25</v>
      </c>
      <c r="K9" s="88"/>
      <c r="L9" s="89">
        <v>61</v>
      </c>
      <c r="M9" s="90" t="s">
        <v>26</v>
      </c>
      <c r="N9" s="91">
        <v>63.49</v>
      </c>
      <c r="O9" s="92"/>
      <c r="P9" s="92"/>
      <c r="Q9" s="93"/>
      <c r="R9" s="94"/>
      <c r="S9" s="95"/>
      <c r="T9" s="84"/>
      <c r="U9" s="96" t="s">
        <v>79</v>
      </c>
      <c r="V9" s="97"/>
      <c r="W9" s="98">
        <v>0</v>
      </c>
      <c r="X9" s="26">
        <f t="shared" si="2"/>
        <v>62.25</v>
      </c>
      <c r="Y9" s="99" t="str">
        <f t="shared" ca="1" si="3"/>
        <v>P:\RealTime\Kate\STCA\[RT-STCA August.xls]Aug07</v>
      </c>
      <c r="Z9" s="100"/>
    </row>
    <row r="10" spans="1:26" s="29" customFormat="1" ht="10.5" customHeight="1" x14ac:dyDescent="0.2">
      <c r="A10" s="82">
        <v>37110</v>
      </c>
      <c r="B10" s="82"/>
      <c r="C10" s="83"/>
      <c r="D10" s="84">
        <v>12</v>
      </c>
      <c r="E10" s="84">
        <v>12</v>
      </c>
      <c r="F10" s="85">
        <f t="shared" si="0"/>
        <v>1</v>
      </c>
      <c r="G10" s="86" t="s">
        <v>74</v>
      </c>
      <c r="H10" s="86" t="s">
        <v>46</v>
      </c>
      <c r="I10" s="87">
        <v>39</v>
      </c>
      <c r="J10" s="84">
        <f t="shared" si="1"/>
        <v>39</v>
      </c>
      <c r="K10" s="88"/>
      <c r="L10" s="89">
        <v>62</v>
      </c>
      <c r="M10" s="90" t="s">
        <v>26</v>
      </c>
      <c r="N10" s="91">
        <v>63.49</v>
      </c>
      <c r="O10" s="92"/>
      <c r="P10" s="92"/>
      <c r="Q10" s="93"/>
      <c r="R10" s="94"/>
      <c r="S10" s="95"/>
      <c r="T10" s="84"/>
      <c r="U10" s="96" t="s">
        <v>78</v>
      </c>
      <c r="V10" s="97"/>
      <c r="W10" s="98">
        <v>0</v>
      </c>
      <c r="X10" s="26">
        <f t="shared" si="2"/>
        <v>58.110000000000127</v>
      </c>
      <c r="Y10" s="99" t="str">
        <f t="shared" ca="1" si="3"/>
        <v>P:\RealTime\Kate\STCA\[RT-STCA August.xls]Aug07</v>
      </c>
      <c r="Z10" s="100"/>
    </row>
    <row r="11" spans="1:26" s="29" customFormat="1" ht="10.5" customHeight="1" x14ac:dyDescent="0.2">
      <c r="A11" s="82">
        <v>37110</v>
      </c>
      <c r="B11" s="82"/>
      <c r="C11" s="83"/>
      <c r="D11" s="84">
        <v>13</v>
      </c>
      <c r="E11" s="84">
        <v>13</v>
      </c>
      <c r="F11" s="85">
        <f t="shared" si="0"/>
        <v>1</v>
      </c>
      <c r="G11" s="86" t="s">
        <v>74</v>
      </c>
      <c r="H11" s="86" t="s">
        <v>46</v>
      </c>
      <c r="I11" s="87">
        <v>31</v>
      </c>
      <c r="J11" s="84">
        <f t="shared" si="1"/>
        <v>31</v>
      </c>
      <c r="K11" s="88"/>
      <c r="L11" s="89">
        <v>62</v>
      </c>
      <c r="M11" s="90" t="s">
        <v>26</v>
      </c>
      <c r="N11" s="91">
        <v>63.49</v>
      </c>
      <c r="O11" s="92"/>
      <c r="P11" s="92"/>
      <c r="Q11" s="93"/>
      <c r="R11" s="94"/>
      <c r="S11" s="95"/>
      <c r="T11" s="84"/>
      <c r="U11" s="96" t="s">
        <v>78</v>
      </c>
      <c r="V11" s="97"/>
      <c r="W11" s="98">
        <v>0</v>
      </c>
      <c r="X11" s="26">
        <f t="shared" si="2"/>
        <v>46.190000000000055</v>
      </c>
      <c r="Y11" s="99" t="str">
        <f t="shared" ca="1" si="3"/>
        <v>P:\RealTime\Kate\STCA\[RT-STCA August.xls]Aug07</v>
      </c>
      <c r="Z11" s="100"/>
    </row>
    <row r="12" spans="1:26" s="29" customFormat="1" ht="10.5" customHeight="1" x14ac:dyDescent="0.2">
      <c r="A12" s="82">
        <v>37110</v>
      </c>
      <c r="B12" s="82"/>
      <c r="C12" s="83"/>
      <c r="D12" s="84">
        <v>13</v>
      </c>
      <c r="E12" s="84">
        <v>13</v>
      </c>
      <c r="F12" s="85">
        <f t="shared" si="0"/>
        <v>1</v>
      </c>
      <c r="G12" s="86" t="s">
        <v>74</v>
      </c>
      <c r="H12" s="86" t="s">
        <v>80</v>
      </c>
      <c r="I12" s="87">
        <v>15</v>
      </c>
      <c r="J12" s="84">
        <f t="shared" si="1"/>
        <v>15</v>
      </c>
      <c r="K12" s="88"/>
      <c r="L12" s="89">
        <v>68</v>
      </c>
      <c r="M12" s="90" t="s">
        <v>26</v>
      </c>
      <c r="N12" s="91">
        <v>63.49</v>
      </c>
      <c r="O12" s="92"/>
      <c r="P12" s="92"/>
      <c r="Q12" s="93"/>
      <c r="R12" s="94"/>
      <c r="S12" s="95"/>
      <c r="T12" s="84"/>
      <c r="U12" s="96" t="s">
        <v>81</v>
      </c>
      <c r="V12" s="97"/>
      <c r="W12" s="98">
        <v>0</v>
      </c>
      <c r="X12" s="26">
        <f t="shared" si="2"/>
        <v>-67.649999999999977</v>
      </c>
      <c r="Y12" s="99" t="str">
        <f t="shared" ca="1" si="3"/>
        <v>P:\RealTime\Kate\STCA\[RT-STCA August.xls]Aug07</v>
      </c>
      <c r="Z12" s="100"/>
    </row>
    <row r="13" spans="1:26" s="29" customFormat="1" ht="10.5" customHeight="1" x14ac:dyDescent="0.2">
      <c r="A13" s="82">
        <v>37110</v>
      </c>
      <c r="B13" s="82"/>
      <c r="C13" s="83"/>
      <c r="D13" s="84">
        <v>13</v>
      </c>
      <c r="E13" s="84">
        <v>13</v>
      </c>
      <c r="F13" s="85">
        <f t="shared" si="0"/>
        <v>1</v>
      </c>
      <c r="G13" s="86" t="s">
        <v>74</v>
      </c>
      <c r="H13" s="86" t="s">
        <v>27</v>
      </c>
      <c r="I13" s="87">
        <v>25</v>
      </c>
      <c r="J13" s="84">
        <f t="shared" si="1"/>
        <v>25</v>
      </c>
      <c r="K13" s="88"/>
      <c r="L13" s="89">
        <v>70</v>
      </c>
      <c r="M13" s="90" t="s">
        <v>26</v>
      </c>
      <c r="N13" s="91">
        <v>63.49</v>
      </c>
      <c r="O13" s="92"/>
      <c r="P13" s="92"/>
      <c r="Q13" s="93"/>
      <c r="R13" s="94"/>
      <c r="S13" s="95"/>
      <c r="T13" s="84"/>
      <c r="U13" s="96" t="s">
        <v>77</v>
      </c>
      <c r="V13" s="97"/>
      <c r="W13" s="98">
        <v>0</v>
      </c>
      <c r="X13" s="26">
        <f t="shared" si="2"/>
        <v>-162.75</v>
      </c>
      <c r="Y13" s="99" t="str">
        <f t="shared" ca="1" si="3"/>
        <v>P:\RealTime\Kate\STCA\[RT-STCA August.xls]Aug07</v>
      </c>
      <c r="Z13" s="100"/>
    </row>
    <row r="14" spans="1:26" s="29" customFormat="1" ht="10.5" customHeight="1" x14ac:dyDescent="0.2">
      <c r="A14" s="82">
        <v>37110</v>
      </c>
      <c r="B14" s="82"/>
      <c r="C14" s="83"/>
      <c r="D14" s="84">
        <v>13</v>
      </c>
      <c r="E14" s="84">
        <v>13</v>
      </c>
      <c r="F14" s="85">
        <f t="shared" si="0"/>
        <v>1</v>
      </c>
      <c r="G14" s="86" t="s">
        <v>74</v>
      </c>
      <c r="H14" s="86" t="s">
        <v>41</v>
      </c>
      <c r="I14" s="87">
        <v>4</v>
      </c>
      <c r="J14" s="84">
        <f t="shared" si="1"/>
        <v>4</v>
      </c>
      <c r="K14" s="88"/>
      <c r="L14" s="89">
        <v>69</v>
      </c>
      <c r="M14" s="90" t="s">
        <v>26</v>
      </c>
      <c r="N14" s="91">
        <v>63.49</v>
      </c>
      <c r="O14" s="92"/>
      <c r="P14" s="92"/>
      <c r="Q14" s="93"/>
      <c r="R14" s="94"/>
      <c r="S14" s="95"/>
      <c r="T14" s="84"/>
      <c r="U14" s="96" t="s">
        <v>82</v>
      </c>
      <c r="V14" s="97"/>
      <c r="W14" s="98">
        <v>0</v>
      </c>
      <c r="X14" s="26">
        <f t="shared" si="2"/>
        <v>-22.039999999999992</v>
      </c>
      <c r="Y14" s="99" t="str">
        <f t="shared" ca="1" si="3"/>
        <v>P:\RealTime\Kate\STCA\[RT-STCA August.xls]Aug07</v>
      </c>
      <c r="Z14" s="100"/>
    </row>
    <row r="15" spans="1:26" s="29" customFormat="1" ht="10.5" customHeight="1" x14ac:dyDescent="0.2">
      <c r="A15" s="82">
        <v>37110</v>
      </c>
      <c r="B15" s="82"/>
      <c r="C15" s="83"/>
      <c r="D15" s="84">
        <v>14</v>
      </c>
      <c r="E15" s="84">
        <v>14</v>
      </c>
      <c r="F15" s="85">
        <f t="shared" si="0"/>
        <v>1</v>
      </c>
      <c r="G15" s="86" t="s">
        <v>74</v>
      </c>
      <c r="H15" s="86" t="s">
        <v>41</v>
      </c>
      <c r="I15" s="87">
        <v>75</v>
      </c>
      <c r="J15" s="84">
        <f t="shared" si="1"/>
        <v>75</v>
      </c>
      <c r="K15" s="88"/>
      <c r="L15" s="89">
        <v>69</v>
      </c>
      <c r="M15" s="90" t="s">
        <v>26</v>
      </c>
      <c r="N15" s="91">
        <v>63.49</v>
      </c>
      <c r="O15" s="92"/>
      <c r="P15" s="92"/>
      <c r="Q15" s="93"/>
      <c r="R15" s="94"/>
      <c r="S15" s="95"/>
      <c r="T15" s="84"/>
      <c r="U15" s="96" t="s">
        <v>82</v>
      </c>
      <c r="V15" s="97"/>
      <c r="W15" s="98">
        <v>0</v>
      </c>
      <c r="X15" s="26">
        <f t="shared" si="2"/>
        <v>-413.25</v>
      </c>
      <c r="Y15" s="99" t="str">
        <f t="shared" ca="1" si="3"/>
        <v>P:\RealTime\Kate\STCA\[RT-STCA August.xls]Aug07</v>
      </c>
      <c r="Z15" s="100"/>
    </row>
    <row r="16" spans="1:26" s="29" customFormat="1" ht="10.5" customHeight="1" x14ac:dyDescent="0.2">
      <c r="A16" s="82">
        <v>37110</v>
      </c>
      <c r="B16" s="82"/>
      <c r="C16" s="83"/>
      <c r="D16" s="84">
        <v>15</v>
      </c>
      <c r="E16" s="84">
        <v>15</v>
      </c>
      <c r="F16" s="85">
        <f t="shared" si="0"/>
        <v>1</v>
      </c>
      <c r="G16" s="86" t="s">
        <v>74</v>
      </c>
      <c r="H16" s="86" t="s">
        <v>41</v>
      </c>
      <c r="I16" s="87">
        <v>75</v>
      </c>
      <c r="J16" s="84">
        <f t="shared" si="1"/>
        <v>75</v>
      </c>
      <c r="K16" s="88"/>
      <c r="L16" s="89">
        <v>69</v>
      </c>
      <c r="M16" s="90" t="s">
        <v>26</v>
      </c>
      <c r="N16" s="91">
        <v>63.49</v>
      </c>
      <c r="O16" s="92"/>
      <c r="P16" s="92"/>
      <c r="Q16" s="93"/>
      <c r="R16" s="94"/>
      <c r="S16" s="95"/>
      <c r="T16" s="84"/>
      <c r="U16" s="96" t="s">
        <v>82</v>
      </c>
      <c r="V16" s="97"/>
      <c r="W16" s="98">
        <v>0</v>
      </c>
      <c r="X16" s="26">
        <f t="shared" si="2"/>
        <v>-413.25</v>
      </c>
      <c r="Y16" s="99" t="str">
        <f t="shared" ca="1" si="3"/>
        <v>P:\RealTime\Kate\STCA\[RT-STCA August.xls]Aug07</v>
      </c>
      <c r="Z16" s="100"/>
    </row>
    <row r="17" spans="1:26" s="29" customFormat="1" ht="10.5" customHeight="1" x14ac:dyDescent="0.2">
      <c r="A17" s="82">
        <v>37110</v>
      </c>
      <c r="B17" s="82"/>
      <c r="C17" s="83"/>
      <c r="D17" s="84">
        <v>16</v>
      </c>
      <c r="E17" s="84">
        <v>16</v>
      </c>
      <c r="F17" s="85">
        <f t="shared" si="0"/>
        <v>1</v>
      </c>
      <c r="G17" s="86" t="s">
        <v>74</v>
      </c>
      <c r="H17" s="86" t="s">
        <v>41</v>
      </c>
      <c r="I17" s="87">
        <v>75</v>
      </c>
      <c r="J17" s="84">
        <f t="shared" si="1"/>
        <v>75</v>
      </c>
      <c r="K17" s="88"/>
      <c r="L17" s="89">
        <v>69</v>
      </c>
      <c r="M17" s="90" t="s">
        <v>26</v>
      </c>
      <c r="N17" s="91">
        <v>63.49</v>
      </c>
      <c r="O17" s="92"/>
      <c r="P17" s="92"/>
      <c r="Q17" s="93"/>
      <c r="R17" s="94"/>
      <c r="S17" s="95"/>
      <c r="T17" s="84"/>
      <c r="U17" s="96" t="s">
        <v>82</v>
      </c>
      <c r="V17" s="97"/>
      <c r="W17" s="98">
        <v>0</v>
      </c>
      <c r="X17" s="26">
        <f t="shared" si="2"/>
        <v>-413.25</v>
      </c>
      <c r="Y17" s="99" t="str">
        <f t="shared" ca="1" si="3"/>
        <v>P:\RealTime\Kate\STCA\[RT-STCA August.xls]Aug07</v>
      </c>
      <c r="Z17" s="100"/>
    </row>
    <row r="18" spans="1:26" s="29" customFormat="1" ht="10.5" customHeight="1" x14ac:dyDescent="0.2">
      <c r="A18" s="82">
        <v>37110</v>
      </c>
      <c r="B18" s="82"/>
      <c r="C18" s="83"/>
      <c r="D18" s="84">
        <v>17</v>
      </c>
      <c r="E18" s="84">
        <v>17</v>
      </c>
      <c r="F18" s="85">
        <f t="shared" si="0"/>
        <v>1</v>
      </c>
      <c r="G18" s="86" t="s">
        <v>74</v>
      </c>
      <c r="H18" s="86" t="s">
        <v>41</v>
      </c>
      <c r="I18" s="87">
        <v>75</v>
      </c>
      <c r="J18" s="84">
        <f t="shared" si="1"/>
        <v>75</v>
      </c>
      <c r="K18" s="88"/>
      <c r="L18" s="89">
        <v>69</v>
      </c>
      <c r="M18" s="90" t="s">
        <v>26</v>
      </c>
      <c r="N18" s="91">
        <v>63.49</v>
      </c>
      <c r="O18" s="92"/>
      <c r="P18" s="92"/>
      <c r="Q18" s="93"/>
      <c r="R18" s="94"/>
      <c r="S18" s="95"/>
      <c r="T18" s="84"/>
      <c r="U18" s="96" t="s">
        <v>82</v>
      </c>
      <c r="V18" s="97"/>
      <c r="W18" s="98">
        <v>0</v>
      </c>
      <c r="X18" s="26">
        <f t="shared" si="2"/>
        <v>-413.25</v>
      </c>
      <c r="Y18" s="99" t="str">
        <f t="shared" ca="1" si="3"/>
        <v>P:\RealTime\Kate\STCA\[RT-STCA August.xls]Aug07</v>
      </c>
      <c r="Z18" s="100"/>
    </row>
    <row r="19" spans="1:26" s="29" customFormat="1" ht="10.5" customHeight="1" x14ac:dyDescent="0.2">
      <c r="A19" s="82">
        <v>37110</v>
      </c>
      <c r="B19" s="82"/>
      <c r="C19" s="83"/>
      <c r="D19" s="84">
        <v>18</v>
      </c>
      <c r="E19" s="84">
        <v>18</v>
      </c>
      <c r="F19" s="85">
        <f t="shared" si="0"/>
        <v>1</v>
      </c>
      <c r="G19" s="86" t="s">
        <v>74</v>
      </c>
      <c r="H19" s="86" t="s">
        <v>41</v>
      </c>
      <c r="I19" s="87">
        <v>75</v>
      </c>
      <c r="J19" s="84">
        <f t="shared" si="1"/>
        <v>75</v>
      </c>
      <c r="K19" s="88"/>
      <c r="L19" s="89">
        <v>69</v>
      </c>
      <c r="M19" s="90" t="s">
        <v>26</v>
      </c>
      <c r="N19" s="91">
        <v>63.49</v>
      </c>
      <c r="O19" s="92"/>
      <c r="P19" s="92"/>
      <c r="Q19" s="93"/>
      <c r="R19" s="94"/>
      <c r="S19" s="95"/>
      <c r="T19" s="84"/>
      <c r="U19" s="96" t="s">
        <v>82</v>
      </c>
      <c r="V19" s="97"/>
      <c r="W19" s="98">
        <v>0</v>
      </c>
      <c r="X19" s="26">
        <f t="shared" si="2"/>
        <v>-413.25</v>
      </c>
      <c r="Y19" s="99" t="str">
        <f t="shared" ca="1" si="3"/>
        <v>P:\RealTime\Kate\STCA\[RT-STCA August.xls]Aug07</v>
      </c>
      <c r="Z19" s="100"/>
    </row>
    <row r="20" spans="1:26" s="29" customFormat="1" ht="10.5" customHeight="1" x14ac:dyDescent="0.2">
      <c r="A20" s="82">
        <v>37110</v>
      </c>
      <c r="B20" s="82"/>
      <c r="C20" s="83"/>
      <c r="D20" s="84">
        <v>19</v>
      </c>
      <c r="E20" s="84">
        <v>19</v>
      </c>
      <c r="F20" s="85">
        <f t="shared" si="0"/>
        <v>1</v>
      </c>
      <c r="G20" s="86" t="s">
        <v>74</v>
      </c>
      <c r="H20" s="86" t="s">
        <v>41</v>
      </c>
      <c r="I20" s="87">
        <v>75</v>
      </c>
      <c r="J20" s="84">
        <f t="shared" si="1"/>
        <v>75</v>
      </c>
      <c r="K20" s="88"/>
      <c r="L20" s="89">
        <v>69</v>
      </c>
      <c r="M20" s="90" t="s">
        <v>26</v>
      </c>
      <c r="N20" s="91">
        <v>63.49</v>
      </c>
      <c r="O20" s="92"/>
      <c r="P20" s="92"/>
      <c r="Q20" s="93"/>
      <c r="R20" s="94"/>
      <c r="S20" s="95"/>
      <c r="T20" s="84"/>
      <c r="U20" s="96" t="s">
        <v>82</v>
      </c>
      <c r="V20" s="97"/>
      <c r="W20" s="98">
        <v>0</v>
      </c>
      <c r="X20" s="26">
        <f t="shared" si="2"/>
        <v>-413.25</v>
      </c>
      <c r="Y20" s="99" t="str">
        <f t="shared" ca="1" si="3"/>
        <v>P:\RealTime\Kate\STCA\[RT-STCA August.xls]Aug07</v>
      </c>
      <c r="Z20" s="100"/>
    </row>
    <row r="21" spans="1:26" s="29" customFormat="1" ht="10.5" customHeight="1" x14ac:dyDescent="0.2">
      <c r="A21" s="82">
        <v>37110</v>
      </c>
      <c r="B21" s="82"/>
      <c r="C21" s="83"/>
      <c r="D21" s="84">
        <v>20</v>
      </c>
      <c r="E21" s="84">
        <v>20</v>
      </c>
      <c r="F21" s="85">
        <f t="shared" si="0"/>
        <v>1</v>
      </c>
      <c r="G21" s="86" t="s">
        <v>74</v>
      </c>
      <c r="H21" s="86" t="s">
        <v>46</v>
      </c>
      <c r="I21" s="87">
        <v>37</v>
      </c>
      <c r="J21" s="84">
        <f t="shared" si="1"/>
        <v>37</v>
      </c>
      <c r="K21" s="88"/>
      <c r="L21" s="89">
        <v>62</v>
      </c>
      <c r="M21" s="90" t="s">
        <v>26</v>
      </c>
      <c r="N21" s="91">
        <v>63.49</v>
      </c>
      <c r="O21" s="92"/>
      <c r="P21" s="92"/>
      <c r="Q21" s="93"/>
      <c r="R21" s="94"/>
      <c r="S21" s="95"/>
      <c r="T21" s="84"/>
      <c r="U21" s="96" t="s">
        <v>78</v>
      </c>
      <c r="V21" s="97"/>
      <c r="W21" s="98">
        <v>0</v>
      </c>
      <c r="X21" s="26">
        <f t="shared" si="2"/>
        <v>55.130000000000109</v>
      </c>
      <c r="Y21" s="99" t="str">
        <f t="shared" ca="1" si="3"/>
        <v>P:\RealTime\Kate\STCA\[RT-STCA August.xls]Aug07</v>
      </c>
      <c r="Z21" s="100"/>
    </row>
    <row r="22" spans="1:26" s="29" customFormat="1" ht="10.5" customHeight="1" x14ac:dyDescent="0.2">
      <c r="A22" s="82">
        <v>37110</v>
      </c>
      <c r="B22" s="82"/>
      <c r="C22" s="83"/>
      <c r="D22" s="84">
        <v>20</v>
      </c>
      <c r="E22" s="84">
        <v>20</v>
      </c>
      <c r="F22" s="85">
        <f t="shared" si="0"/>
        <v>1</v>
      </c>
      <c r="G22" s="86" t="s">
        <v>83</v>
      </c>
      <c r="H22" s="86" t="s">
        <v>84</v>
      </c>
      <c r="I22" s="87">
        <v>38</v>
      </c>
      <c r="J22" s="84">
        <f t="shared" si="1"/>
        <v>38</v>
      </c>
      <c r="K22" s="101" t="s">
        <v>55</v>
      </c>
      <c r="L22" s="89">
        <v>45</v>
      </c>
      <c r="M22" s="90" t="s">
        <v>26</v>
      </c>
      <c r="N22" s="91">
        <v>63.49</v>
      </c>
      <c r="O22" s="92"/>
      <c r="P22" s="92"/>
      <c r="Q22" s="93"/>
      <c r="R22" s="94"/>
      <c r="S22" s="95"/>
      <c r="T22" s="84"/>
      <c r="U22" s="96" t="s">
        <v>85</v>
      </c>
      <c r="V22" s="97"/>
      <c r="W22" s="98">
        <v>0</v>
      </c>
      <c r="X22" s="26">
        <f t="shared" si="2"/>
        <v>702.61999999999989</v>
      </c>
      <c r="Y22" s="99" t="str">
        <f t="shared" ca="1" si="3"/>
        <v>P:\RealTime\Kate\STCA\[RT-STCA August.xls]Aug07</v>
      </c>
      <c r="Z22" s="100"/>
    </row>
    <row r="23" spans="1:26" s="29" customFormat="1" ht="10.5" customHeight="1" x14ac:dyDescent="0.2">
      <c r="A23" s="82">
        <v>37110</v>
      </c>
      <c r="B23" s="82"/>
      <c r="C23" s="83"/>
      <c r="D23" s="84">
        <v>21</v>
      </c>
      <c r="E23" s="84">
        <v>22</v>
      </c>
      <c r="F23" s="85">
        <f t="shared" si="0"/>
        <v>2</v>
      </c>
      <c r="G23" s="86" t="s">
        <v>74</v>
      </c>
      <c r="H23" s="86" t="s">
        <v>46</v>
      </c>
      <c r="I23" s="87">
        <v>50</v>
      </c>
      <c r="J23" s="84">
        <f t="shared" si="1"/>
        <v>100</v>
      </c>
      <c r="K23" s="88"/>
      <c r="L23" s="89">
        <v>62</v>
      </c>
      <c r="M23" s="90" t="s">
        <v>26</v>
      </c>
      <c r="N23" s="91">
        <v>63.49</v>
      </c>
      <c r="O23" s="92"/>
      <c r="P23" s="92"/>
      <c r="Q23" s="93"/>
      <c r="R23" s="94"/>
      <c r="S23" s="95"/>
      <c r="T23" s="84"/>
      <c r="U23" s="96" t="s">
        <v>78</v>
      </c>
      <c r="V23" s="97"/>
      <c r="W23" s="98">
        <v>0</v>
      </c>
      <c r="X23" s="26">
        <f t="shared" si="2"/>
        <v>149</v>
      </c>
      <c r="Y23" s="99" t="str">
        <f t="shared" ca="1" si="3"/>
        <v>P:\RealTime\Kate\STCA\[RT-STCA August.xls]Aug07</v>
      </c>
      <c r="Z23" s="100"/>
    </row>
    <row r="24" spans="1:26" s="29" customFormat="1" ht="10.5" customHeight="1" x14ac:dyDescent="0.2">
      <c r="A24" s="82">
        <v>37110</v>
      </c>
      <c r="B24" s="82"/>
      <c r="C24" s="83"/>
      <c r="D24" s="84">
        <v>21</v>
      </c>
      <c r="E24" s="84">
        <v>21</v>
      </c>
      <c r="F24" s="85">
        <f t="shared" si="0"/>
        <v>1</v>
      </c>
      <c r="G24" s="86" t="s">
        <v>74</v>
      </c>
      <c r="H24" s="86" t="s">
        <v>34</v>
      </c>
      <c r="I24" s="87">
        <v>9</v>
      </c>
      <c r="J24" s="84">
        <f t="shared" si="1"/>
        <v>9</v>
      </c>
      <c r="K24" s="88"/>
      <c r="L24" s="89">
        <v>50</v>
      </c>
      <c r="M24" s="90" t="s">
        <v>26</v>
      </c>
      <c r="N24" s="91">
        <v>63.49</v>
      </c>
      <c r="O24" s="92"/>
      <c r="P24" s="92"/>
      <c r="Q24" s="93"/>
      <c r="R24" s="94"/>
      <c r="S24" s="95"/>
      <c r="T24" s="84"/>
      <c r="U24" s="96" t="s">
        <v>86</v>
      </c>
      <c r="V24" s="97"/>
      <c r="W24" s="98">
        <v>0</v>
      </c>
      <c r="X24" s="26">
        <f t="shared" si="2"/>
        <v>121.40999999999997</v>
      </c>
      <c r="Y24" s="99" t="str">
        <f t="shared" ca="1" si="3"/>
        <v>P:\RealTime\Kate\STCA\[RT-STCA August.xls]Aug07</v>
      </c>
      <c r="Z24" s="100"/>
    </row>
    <row r="25" spans="1:26" s="29" customFormat="1" ht="10.5" customHeight="1" x14ac:dyDescent="0.2">
      <c r="A25" s="82">
        <v>37110</v>
      </c>
      <c r="B25" s="82"/>
      <c r="C25" s="83"/>
      <c r="D25" s="84">
        <v>21</v>
      </c>
      <c r="E25" s="84">
        <v>21</v>
      </c>
      <c r="F25" s="85">
        <f t="shared" si="0"/>
        <v>1</v>
      </c>
      <c r="G25" s="86" t="s">
        <v>83</v>
      </c>
      <c r="H25" s="86" t="s">
        <v>84</v>
      </c>
      <c r="I25" s="87">
        <v>16</v>
      </c>
      <c r="J25" s="84">
        <f t="shared" si="1"/>
        <v>16</v>
      </c>
      <c r="K25" s="101" t="s">
        <v>55</v>
      </c>
      <c r="L25" s="89">
        <v>45</v>
      </c>
      <c r="M25" s="90" t="s">
        <v>26</v>
      </c>
      <c r="N25" s="91">
        <v>63.49</v>
      </c>
      <c r="O25" s="92"/>
      <c r="P25" s="92"/>
      <c r="Q25" s="93"/>
      <c r="R25" s="94"/>
      <c r="S25" s="95"/>
      <c r="T25" s="84"/>
      <c r="U25" s="96" t="s">
        <v>85</v>
      </c>
      <c r="V25" s="97"/>
      <c r="W25" s="98">
        <v>0</v>
      </c>
      <c r="X25" s="26">
        <f t="shared" si="2"/>
        <v>295.84000000000003</v>
      </c>
      <c r="Y25" s="99" t="str">
        <f t="shared" ca="1" si="3"/>
        <v>P:\RealTime\Kate\STCA\[RT-STCA August.xls]Aug07</v>
      </c>
      <c r="Z25" s="100"/>
    </row>
    <row r="26" spans="1:26" s="29" customFormat="1" ht="10.5" customHeight="1" x14ac:dyDescent="0.2">
      <c r="A26" s="82">
        <v>37110</v>
      </c>
      <c r="B26" s="82"/>
      <c r="C26" s="83"/>
      <c r="D26" s="84">
        <v>22</v>
      </c>
      <c r="E26" s="84">
        <v>22</v>
      </c>
      <c r="F26" s="85">
        <f t="shared" si="0"/>
        <v>1</v>
      </c>
      <c r="G26" s="86" t="s">
        <v>74</v>
      </c>
      <c r="H26" s="86" t="s">
        <v>34</v>
      </c>
      <c r="I26" s="87">
        <v>25</v>
      </c>
      <c r="J26" s="84">
        <f t="shared" si="1"/>
        <v>25</v>
      </c>
      <c r="K26" s="88"/>
      <c r="L26" s="89">
        <v>50</v>
      </c>
      <c r="M26" s="90" t="s">
        <v>26</v>
      </c>
      <c r="N26" s="91">
        <v>63.49</v>
      </c>
      <c r="O26" s="92"/>
      <c r="P26" s="92"/>
      <c r="Q26" s="93"/>
      <c r="R26" s="94"/>
      <c r="S26" s="95"/>
      <c r="T26" s="84"/>
      <c r="U26" s="96" t="s">
        <v>86</v>
      </c>
      <c r="V26" s="97"/>
      <c r="W26" s="98">
        <v>0</v>
      </c>
      <c r="X26" s="26">
        <f t="shared" si="2"/>
        <v>337.25</v>
      </c>
      <c r="Y26" s="99" t="str">
        <f t="shared" ca="1" si="3"/>
        <v>P:\RealTime\Kate\STCA\[RT-STCA August.xls]Aug07</v>
      </c>
      <c r="Z26" s="100"/>
    </row>
    <row r="27" spans="1:26" s="29" customFormat="1" ht="10.5" customHeight="1" x14ac:dyDescent="0.2">
      <c r="A27" s="82">
        <v>37110</v>
      </c>
      <c r="B27" s="82"/>
      <c r="C27" s="83"/>
      <c r="D27" s="84">
        <v>23</v>
      </c>
      <c r="E27" s="84">
        <v>23</v>
      </c>
      <c r="F27" s="85">
        <f t="shared" si="0"/>
        <v>1</v>
      </c>
      <c r="G27" s="86" t="s">
        <v>74</v>
      </c>
      <c r="H27" s="86" t="s">
        <v>46</v>
      </c>
      <c r="I27" s="87">
        <v>120</v>
      </c>
      <c r="J27" s="84">
        <f t="shared" si="1"/>
        <v>120</v>
      </c>
      <c r="K27" s="88"/>
      <c r="L27" s="89">
        <v>38</v>
      </c>
      <c r="M27" s="90" t="s">
        <v>26</v>
      </c>
      <c r="N27" s="91">
        <v>63.49</v>
      </c>
      <c r="O27" s="92"/>
      <c r="P27" s="92"/>
      <c r="Q27" s="93"/>
      <c r="R27" s="94"/>
      <c r="S27" s="95"/>
      <c r="T27" s="84"/>
      <c r="U27" s="96" t="s">
        <v>78</v>
      </c>
      <c r="V27" s="97"/>
      <c r="W27" s="98">
        <v>0</v>
      </c>
      <c r="X27" s="26">
        <f t="shared" si="2"/>
        <v>3058.8</v>
      </c>
      <c r="Y27" s="99" t="str">
        <f t="shared" ca="1" si="3"/>
        <v>P:\RealTime\Kate\STCA\[RT-STCA August.xls]Aug07</v>
      </c>
      <c r="Z27" s="100"/>
    </row>
    <row r="28" spans="1:26" s="29" customFormat="1" ht="10.5" customHeight="1" x14ac:dyDescent="0.2">
      <c r="A28" s="82">
        <v>37110</v>
      </c>
      <c r="B28" s="82"/>
      <c r="C28" s="83"/>
      <c r="D28" s="84">
        <v>23</v>
      </c>
      <c r="E28" s="84">
        <v>23</v>
      </c>
      <c r="F28" s="85">
        <f t="shared" si="0"/>
        <v>1</v>
      </c>
      <c r="G28" s="86" t="s">
        <v>74</v>
      </c>
      <c r="H28" s="86" t="s">
        <v>27</v>
      </c>
      <c r="I28" s="87">
        <v>50</v>
      </c>
      <c r="J28" s="84">
        <f t="shared" si="1"/>
        <v>50</v>
      </c>
      <c r="K28" s="88"/>
      <c r="L28" s="89">
        <v>40</v>
      </c>
      <c r="M28" s="90" t="s">
        <v>26</v>
      </c>
      <c r="N28" s="91">
        <v>63.49</v>
      </c>
      <c r="O28" s="92"/>
      <c r="P28" s="92"/>
      <c r="Q28" s="93"/>
      <c r="R28" s="94"/>
      <c r="S28" s="95"/>
      <c r="T28" s="84"/>
      <c r="U28" s="96" t="s">
        <v>77</v>
      </c>
      <c r="V28" s="97"/>
      <c r="W28" s="98">
        <v>0</v>
      </c>
      <c r="X28" s="26">
        <f t="shared" si="2"/>
        <v>1174.5</v>
      </c>
      <c r="Y28" s="99" t="str">
        <f t="shared" ca="1" si="3"/>
        <v>P:\RealTime\Kate\STCA\[RT-STCA August.xls]Aug07</v>
      </c>
      <c r="Z28" s="100"/>
    </row>
    <row r="29" spans="1:26" s="29" customFormat="1" ht="10.5" customHeight="1" x14ac:dyDescent="0.2">
      <c r="A29" s="82">
        <v>37110</v>
      </c>
      <c r="B29" s="82"/>
      <c r="C29" s="83"/>
      <c r="D29" s="84">
        <v>23</v>
      </c>
      <c r="E29" s="84">
        <v>23</v>
      </c>
      <c r="F29" s="85">
        <f t="shared" si="0"/>
        <v>1</v>
      </c>
      <c r="G29" s="86" t="s">
        <v>74</v>
      </c>
      <c r="H29" s="86" t="s">
        <v>37</v>
      </c>
      <c r="I29" s="87">
        <v>20</v>
      </c>
      <c r="J29" s="84">
        <f t="shared" si="1"/>
        <v>20</v>
      </c>
      <c r="K29" s="88"/>
      <c r="L29" s="89">
        <v>35</v>
      </c>
      <c r="M29" s="90" t="s">
        <v>26</v>
      </c>
      <c r="N29" s="91">
        <v>63.49</v>
      </c>
      <c r="O29" s="92"/>
      <c r="P29" s="92"/>
      <c r="Q29" s="93"/>
      <c r="R29" s="94"/>
      <c r="S29" s="95"/>
      <c r="T29" s="84"/>
      <c r="U29" s="96" t="s">
        <v>75</v>
      </c>
      <c r="V29" s="97"/>
      <c r="W29" s="98">
        <v>0</v>
      </c>
      <c r="X29" s="26">
        <f t="shared" si="2"/>
        <v>569.79999999999995</v>
      </c>
      <c r="Y29" s="99" t="str">
        <f t="shared" ca="1" si="3"/>
        <v>P:\RealTime\Kate\STCA\[RT-STCA August.xls]Aug07</v>
      </c>
      <c r="Z29" s="100"/>
    </row>
    <row r="30" spans="1:26" s="29" customFormat="1" ht="10.5" customHeight="1" x14ac:dyDescent="0.2">
      <c r="A30" s="82">
        <v>37110</v>
      </c>
      <c r="B30" s="82"/>
      <c r="C30" s="83"/>
      <c r="D30" s="84">
        <v>23</v>
      </c>
      <c r="E30" s="84">
        <v>23</v>
      </c>
      <c r="F30" s="85">
        <f t="shared" si="0"/>
        <v>1</v>
      </c>
      <c r="G30" s="86" t="s">
        <v>74</v>
      </c>
      <c r="H30" s="86" t="s">
        <v>39</v>
      </c>
      <c r="I30" s="87">
        <v>25</v>
      </c>
      <c r="J30" s="84">
        <f t="shared" si="1"/>
        <v>25</v>
      </c>
      <c r="K30" s="88"/>
      <c r="L30" s="89">
        <v>40</v>
      </c>
      <c r="M30" s="90" t="s">
        <v>26</v>
      </c>
      <c r="N30" s="91">
        <v>63.49</v>
      </c>
      <c r="O30" s="92"/>
      <c r="P30" s="92"/>
      <c r="Q30" s="93"/>
      <c r="R30" s="94"/>
      <c r="S30" s="95"/>
      <c r="T30" s="84"/>
      <c r="U30" s="96" t="s">
        <v>87</v>
      </c>
      <c r="V30" s="97"/>
      <c r="W30" s="98">
        <v>0</v>
      </c>
      <c r="X30" s="26">
        <f t="shared" si="2"/>
        <v>587.25</v>
      </c>
      <c r="Y30" s="99" t="str">
        <f t="shared" ca="1" si="3"/>
        <v>P:\RealTime\Kate\STCA\[RT-STCA August.xls]Aug07</v>
      </c>
      <c r="Z30" s="100"/>
    </row>
    <row r="31" spans="1:26" s="29" customFormat="1" ht="10.5" customHeight="1" x14ac:dyDescent="0.2">
      <c r="A31" s="82">
        <v>37110</v>
      </c>
      <c r="B31" s="82"/>
      <c r="C31" s="83"/>
      <c r="D31" s="84">
        <v>24</v>
      </c>
      <c r="E31" s="84">
        <v>24</v>
      </c>
      <c r="F31" s="85">
        <f t="shared" si="0"/>
        <v>1</v>
      </c>
      <c r="G31" s="86" t="s">
        <v>74</v>
      </c>
      <c r="H31" s="86" t="s">
        <v>46</v>
      </c>
      <c r="I31" s="87">
        <v>121</v>
      </c>
      <c r="J31" s="84">
        <f t="shared" si="1"/>
        <v>121</v>
      </c>
      <c r="K31" s="88"/>
      <c r="L31" s="89">
        <v>38</v>
      </c>
      <c r="M31" s="90" t="s">
        <v>26</v>
      </c>
      <c r="N31" s="91">
        <v>63.49</v>
      </c>
      <c r="O31" s="92"/>
      <c r="P31" s="92"/>
      <c r="Q31" s="93"/>
      <c r="R31" s="94"/>
      <c r="S31" s="95"/>
      <c r="T31" s="84"/>
      <c r="U31" s="96" t="s">
        <v>78</v>
      </c>
      <c r="V31" s="97"/>
      <c r="W31" s="98">
        <v>0</v>
      </c>
      <c r="X31" s="26">
        <f t="shared" si="2"/>
        <v>3084.29</v>
      </c>
      <c r="Y31" s="99" t="str">
        <f t="shared" ca="1" si="3"/>
        <v>P:\RealTime\Kate\STCA\[RT-STCA August.xls]Aug07</v>
      </c>
      <c r="Z31" s="100"/>
    </row>
    <row r="32" spans="1:26" s="29" customFormat="1" ht="10.5" customHeight="1" x14ac:dyDescent="0.2">
      <c r="A32" s="82">
        <v>37110</v>
      </c>
      <c r="B32" s="82"/>
      <c r="C32" s="83"/>
      <c r="D32" s="84">
        <v>24</v>
      </c>
      <c r="E32" s="84">
        <v>24</v>
      </c>
      <c r="F32" s="85">
        <f t="shared" si="0"/>
        <v>1</v>
      </c>
      <c r="G32" s="86" t="s">
        <v>74</v>
      </c>
      <c r="H32" s="86" t="s">
        <v>27</v>
      </c>
      <c r="I32" s="87">
        <v>50</v>
      </c>
      <c r="J32" s="84">
        <f t="shared" si="1"/>
        <v>50</v>
      </c>
      <c r="K32" s="88"/>
      <c r="L32" s="89">
        <v>40</v>
      </c>
      <c r="M32" s="90" t="s">
        <v>26</v>
      </c>
      <c r="N32" s="91">
        <v>63.49</v>
      </c>
      <c r="O32" s="92"/>
      <c r="P32" s="92"/>
      <c r="Q32" s="93"/>
      <c r="R32" s="94"/>
      <c r="S32" s="95"/>
      <c r="T32" s="84"/>
      <c r="U32" s="96" t="s">
        <v>77</v>
      </c>
      <c r="V32" s="97"/>
      <c r="W32" s="98">
        <v>0</v>
      </c>
      <c r="X32" s="26">
        <f t="shared" si="2"/>
        <v>1174.5</v>
      </c>
      <c r="Y32" s="99" t="str">
        <f t="shared" ca="1" si="3"/>
        <v>P:\RealTime\Kate\STCA\[RT-STCA August.xls]Aug07</v>
      </c>
      <c r="Z32" s="100"/>
    </row>
    <row r="33" spans="1:26" s="29" customFormat="1" ht="10.5" customHeight="1" x14ac:dyDescent="0.2">
      <c r="A33" s="82">
        <v>37110</v>
      </c>
      <c r="B33" s="82"/>
      <c r="C33" s="83"/>
      <c r="D33" s="84">
        <v>24</v>
      </c>
      <c r="E33" s="84">
        <v>24</v>
      </c>
      <c r="F33" s="85">
        <f t="shared" si="0"/>
        <v>1</v>
      </c>
      <c r="G33" s="86" t="s">
        <v>74</v>
      </c>
      <c r="H33" s="86" t="s">
        <v>37</v>
      </c>
      <c r="I33" s="87">
        <v>20</v>
      </c>
      <c r="J33" s="84">
        <f t="shared" si="1"/>
        <v>20</v>
      </c>
      <c r="K33" s="88"/>
      <c r="L33" s="89">
        <v>35</v>
      </c>
      <c r="M33" s="90" t="s">
        <v>26</v>
      </c>
      <c r="N33" s="91">
        <v>63.49</v>
      </c>
      <c r="O33" s="92"/>
      <c r="P33" s="92"/>
      <c r="Q33" s="93"/>
      <c r="R33" s="94"/>
      <c r="S33" s="95"/>
      <c r="T33" s="84"/>
      <c r="U33" s="96" t="s">
        <v>75</v>
      </c>
      <c r="V33" s="97"/>
      <c r="W33" s="98">
        <v>0</v>
      </c>
      <c r="X33" s="26">
        <f t="shared" si="2"/>
        <v>569.79999999999995</v>
      </c>
      <c r="Y33" s="99" t="str">
        <f t="shared" ca="1" si="3"/>
        <v>P:\RealTime\Kate\STCA\[RT-STCA August.xls]Aug07</v>
      </c>
      <c r="Z33" s="100"/>
    </row>
    <row r="34" spans="1:26" s="29" customFormat="1" ht="10.5" customHeight="1" x14ac:dyDescent="0.2">
      <c r="A34" s="82">
        <v>37110</v>
      </c>
      <c r="B34" s="82"/>
      <c r="C34" s="83"/>
      <c r="D34" s="84">
        <v>24</v>
      </c>
      <c r="E34" s="84">
        <v>24</v>
      </c>
      <c r="F34" s="85">
        <f t="shared" si="0"/>
        <v>1</v>
      </c>
      <c r="G34" s="86" t="s">
        <v>74</v>
      </c>
      <c r="H34" s="86" t="s">
        <v>39</v>
      </c>
      <c r="I34" s="87">
        <v>24</v>
      </c>
      <c r="J34" s="84">
        <f t="shared" si="1"/>
        <v>24</v>
      </c>
      <c r="K34" s="88"/>
      <c r="L34" s="89">
        <v>40</v>
      </c>
      <c r="M34" s="90" t="s">
        <v>26</v>
      </c>
      <c r="N34" s="91">
        <v>63.49</v>
      </c>
      <c r="O34" s="92"/>
      <c r="P34" s="92"/>
      <c r="Q34" s="93"/>
      <c r="R34" s="94"/>
      <c r="S34" s="95"/>
      <c r="T34" s="84"/>
      <c r="U34" s="96" t="s">
        <v>87</v>
      </c>
      <c r="V34" s="97"/>
      <c r="W34" s="98">
        <v>0</v>
      </c>
      <c r="X34" s="26">
        <f t="shared" si="2"/>
        <v>563.76</v>
      </c>
      <c r="Y34" s="99" t="str">
        <f t="shared" ca="1" si="3"/>
        <v>P:\RealTime\Kate\STCA\[RT-STCA August.xls]Aug07</v>
      </c>
      <c r="Z34" s="100"/>
    </row>
    <row r="36" spans="1:26" s="29" customFormat="1" ht="10.5" customHeight="1" x14ac:dyDescent="0.2">
      <c r="A36" s="102">
        <v>37110</v>
      </c>
      <c r="B36" s="102"/>
      <c r="C36" s="102" t="s">
        <v>24</v>
      </c>
      <c r="D36" s="67">
        <v>1</v>
      </c>
      <c r="E36" s="67">
        <v>1</v>
      </c>
      <c r="F36" s="103">
        <f t="shared" ref="F36:F53" si="4">(E36-D36)+1</f>
        <v>1</v>
      </c>
      <c r="G36" s="104" t="s">
        <v>25</v>
      </c>
      <c r="H36" s="104" t="s">
        <v>34</v>
      </c>
      <c r="I36" s="67">
        <v>10</v>
      </c>
      <c r="J36" s="67">
        <f t="shared" ref="J36:J53" si="5">I36*F36</f>
        <v>10</v>
      </c>
      <c r="K36" s="68"/>
      <c r="L36" s="69">
        <v>25</v>
      </c>
      <c r="M36" s="105" t="s">
        <v>67</v>
      </c>
      <c r="N36" s="69">
        <v>32</v>
      </c>
      <c r="O36" s="70"/>
      <c r="P36" s="71"/>
      <c r="Q36" s="71"/>
      <c r="R36" s="72"/>
      <c r="S36" s="72"/>
      <c r="T36" s="67"/>
      <c r="U36" s="68" t="s">
        <v>88</v>
      </c>
      <c r="V36" s="73">
        <v>1</v>
      </c>
      <c r="W36" s="74">
        <f t="shared" ref="W36:W53" si="6">N36-(N36*V36)</f>
        <v>0</v>
      </c>
      <c r="X36" s="26">
        <v>0</v>
      </c>
      <c r="Y36" s="27"/>
      <c r="Z36" s="28"/>
    </row>
    <row r="37" spans="1:26" s="29" customFormat="1" ht="10.5" customHeight="1" x14ac:dyDescent="0.2">
      <c r="A37" s="106">
        <v>37110</v>
      </c>
      <c r="B37" s="106"/>
      <c r="C37" s="106" t="s">
        <v>24</v>
      </c>
      <c r="D37" s="51">
        <v>1</v>
      </c>
      <c r="E37" s="51">
        <v>1</v>
      </c>
      <c r="F37" s="107">
        <f t="shared" si="4"/>
        <v>1</v>
      </c>
      <c r="G37" s="108" t="s">
        <v>25</v>
      </c>
      <c r="H37" s="108" t="s">
        <v>46</v>
      </c>
      <c r="I37" s="51">
        <v>95</v>
      </c>
      <c r="J37" s="51">
        <f t="shared" si="5"/>
        <v>95</v>
      </c>
      <c r="K37" s="52"/>
      <c r="L37" s="53">
        <v>29</v>
      </c>
      <c r="M37" s="109" t="s">
        <v>67</v>
      </c>
      <c r="N37" s="53">
        <v>32</v>
      </c>
      <c r="O37" s="54"/>
      <c r="P37" s="55"/>
      <c r="Q37" s="55"/>
      <c r="R37" s="56"/>
      <c r="S37" s="56"/>
      <c r="T37" s="51"/>
      <c r="U37" s="52" t="s">
        <v>89</v>
      </c>
      <c r="V37" s="57">
        <v>1</v>
      </c>
      <c r="W37" s="58">
        <f t="shared" si="6"/>
        <v>0</v>
      </c>
      <c r="X37" s="26">
        <v>0</v>
      </c>
      <c r="Y37" s="27"/>
      <c r="Z37" s="28"/>
    </row>
    <row r="38" spans="1:26" s="29" customFormat="1" ht="10.5" customHeight="1" x14ac:dyDescent="0.2">
      <c r="A38" s="110">
        <v>37110</v>
      </c>
      <c r="B38" s="110"/>
      <c r="C38" s="110" t="s">
        <v>24</v>
      </c>
      <c r="D38" s="111">
        <v>1</v>
      </c>
      <c r="E38" s="111">
        <v>1</v>
      </c>
      <c r="F38" s="112">
        <f t="shared" si="4"/>
        <v>1</v>
      </c>
      <c r="G38" s="113" t="s">
        <v>83</v>
      </c>
      <c r="H38" s="113" t="s">
        <v>90</v>
      </c>
      <c r="I38" s="111">
        <v>110</v>
      </c>
      <c r="J38" s="111">
        <f t="shared" si="5"/>
        <v>110</v>
      </c>
      <c r="K38" s="114"/>
      <c r="L38" s="115">
        <v>27</v>
      </c>
      <c r="M38" s="116" t="s">
        <v>67</v>
      </c>
      <c r="N38" s="115">
        <v>32</v>
      </c>
      <c r="O38" s="117"/>
      <c r="P38" s="118"/>
      <c r="Q38" s="118"/>
      <c r="R38" s="119"/>
      <c r="S38" s="119"/>
      <c r="T38" s="111"/>
      <c r="U38" s="114" t="s">
        <v>91</v>
      </c>
      <c r="V38" s="120">
        <v>1</v>
      </c>
      <c r="W38" s="121">
        <f t="shared" si="6"/>
        <v>0</v>
      </c>
      <c r="X38" s="26">
        <v>0</v>
      </c>
      <c r="Y38" s="27"/>
      <c r="Z38" s="28"/>
    </row>
    <row r="39" spans="1:26" s="29" customFormat="1" ht="10.5" customHeight="1" x14ac:dyDescent="0.2">
      <c r="A39" s="102">
        <v>37110</v>
      </c>
      <c r="B39" s="102"/>
      <c r="C39" s="102" t="s">
        <v>24</v>
      </c>
      <c r="D39" s="67">
        <v>2</v>
      </c>
      <c r="E39" s="67">
        <v>2</v>
      </c>
      <c r="F39" s="103">
        <f t="shared" si="4"/>
        <v>1</v>
      </c>
      <c r="G39" s="104" t="s">
        <v>25</v>
      </c>
      <c r="H39" s="104" t="s">
        <v>34</v>
      </c>
      <c r="I39" s="67">
        <v>26</v>
      </c>
      <c r="J39" s="67">
        <f t="shared" si="5"/>
        <v>26</v>
      </c>
      <c r="K39" s="68"/>
      <c r="L39" s="69">
        <v>25</v>
      </c>
      <c r="M39" s="105" t="s">
        <v>67</v>
      </c>
      <c r="N39" s="69">
        <v>32</v>
      </c>
      <c r="O39" s="70"/>
      <c r="P39" s="71"/>
      <c r="Q39" s="71"/>
      <c r="R39" s="72"/>
      <c r="S39" s="72"/>
      <c r="T39" s="67"/>
      <c r="U39" s="68" t="s">
        <v>88</v>
      </c>
      <c r="V39" s="73">
        <v>1</v>
      </c>
      <c r="W39" s="74">
        <f t="shared" si="6"/>
        <v>0</v>
      </c>
      <c r="X39" s="26">
        <v>0</v>
      </c>
      <c r="Y39" s="27"/>
      <c r="Z39" s="28"/>
    </row>
    <row r="40" spans="1:26" s="29" customFormat="1" ht="10.5" customHeight="1" x14ac:dyDescent="0.2">
      <c r="A40" s="106">
        <v>37110</v>
      </c>
      <c r="B40" s="106"/>
      <c r="C40" s="106" t="s">
        <v>24</v>
      </c>
      <c r="D40" s="51">
        <v>2</v>
      </c>
      <c r="E40" s="51">
        <v>2</v>
      </c>
      <c r="F40" s="107">
        <f t="shared" si="4"/>
        <v>1</v>
      </c>
      <c r="G40" s="108" t="s">
        <v>25</v>
      </c>
      <c r="H40" s="108" t="s">
        <v>46</v>
      </c>
      <c r="I40" s="51">
        <v>95</v>
      </c>
      <c r="J40" s="51">
        <f t="shared" si="5"/>
        <v>95</v>
      </c>
      <c r="K40" s="52"/>
      <c r="L40" s="53">
        <v>29</v>
      </c>
      <c r="M40" s="109" t="s">
        <v>67</v>
      </c>
      <c r="N40" s="53">
        <v>32</v>
      </c>
      <c r="O40" s="54"/>
      <c r="P40" s="55"/>
      <c r="Q40" s="55"/>
      <c r="R40" s="56"/>
      <c r="S40" s="56"/>
      <c r="T40" s="51"/>
      <c r="U40" s="52" t="s">
        <v>89</v>
      </c>
      <c r="V40" s="57">
        <v>1</v>
      </c>
      <c r="W40" s="58">
        <f t="shared" si="6"/>
        <v>0</v>
      </c>
      <c r="X40" s="26">
        <v>0</v>
      </c>
      <c r="Y40" s="27"/>
      <c r="Z40" s="28"/>
    </row>
    <row r="41" spans="1:26" s="29" customFormat="1" ht="10.5" customHeight="1" x14ac:dyDescent="0.2">
      <c r="A41" s="110">
        <v>37110</v>
      </c>
      <c r="B41" s="110"/>
      <c r="C41" s="110" t="s">
        <v>24</v>
      </c>
      <c r="D41" s="111">
        <v>2</v>
      </c>
      <c r="E41" s="111">
        <v>2</v>
      </c>
      <c r="F41" s="112">
        <f t="shared" si="4"/>
        <v>1</v>
      </c>
      <c r="G41" s="113" t="s">
        <v>83</v>
      </c>
      <c r="H41" s="113" t="s">
        <v>90</v>
      </c>
      <c r="I41" s="111">
        <v>94</v>
      </c>
      <c r="J41" s="111">
        <f t="shared" si="5"/>
        <v>94</v>
      </c>
      <c r="K41" s="114"/>
      <c r="L41" s="115">
        <v>27</v>
      </c>
      <c r="M41" s="116" t="s">
        <v>67</v>
      </c>
      <c r="N41" s="115">
        <v>32</v>
      </c>
      <c r="O41" s="117"/>
      <c r="P41" s="118"/>
      <c r="Q41" s="118"/>
      <c r="R41" s="119"/>
      <c r="S41" s="119"/>
      <c r="T41" s="111"/>
      <c r="U41" s="114" t="s">
        <v>91</v>
      </c>
      <c r="V41" s="120">
        <v>1</v>
      </c>
      <c r="W41" s="121">
        <f t="shared" si="6"/>
        <v>0</v>
      </c>
      <c r="X41" s="26">
        <v>0</v>
      </c>
      <c r="Y41" s="27"/>
      <c r="Z41" s="28"/>
    </row>
    <row r="42" spans="1:26" s="29" customFormat="1" ht="10.5" customHeight="1" x14ac:dyDescent="0.2">
      <c r="A42" s="102">
        <v>37110</v>
      </c>
      <c r="B42" s="102"/>
      <c r="C42" s="102" t="s">
        <v>24</v>
      </c>
      <c r="D42" s="67">
        <v>3</v>
      </c>
      <c r="E42" s="67">
        <v>3</v>
      </c>
      <c r="F42" s="103">
        <f t="shared" si="4"/>
        <v>1</v>
      </c>
      <c r="G42" s="104" t="s">
        <v>25</v>
      </c>
      <c r="H42" s="104" t="s">
        <v>34</v>
      </c>
      <c r="I42" s="67">
        <v>36</v>
      </c>
      <c r="J42" s="67">
        <f t="shared" si="5"/>
        <v>36</v>
      </c>
      <c r="K42" s="68"/>
      <c r="L42" s="69">
        <v>25</v>
      </c>
      <c r="M42" s="105" t="s">
        <v>67</v>
      </c>
      <c r="N42" s="69">
        <v>32</v>
      </c>
      <c r="O42" s="70"/>
      <c r="P42" s="71"/>
      <c r="Q42" s="71"/>
      <c r="R42" s="72"/>
      <c r="S42" s="72"/>
      <c r="T42" s="67"/>
      <c r="U42" s="68" t="s">
        <v>88</v>
      </c>
      <c r="V42" s="73">
        <v>1</v>
      </c>
      <c r="W42" s="74">
        <f t="shared" si="6"/>
        <v>0</v>
      </c>
      <c r="X42" s="26">
        <v>0</v>
      </c>
      <c r="Y42" s="27"/>
      <c r="Z42" s="28"/>
    </row>
    <row r="43" spans="1:26" s="29" customFormat="1" ht="10.5" customHeight="1" x14ac:dyDescent="0.2">
      <c r="A43" s="106">
        <v>37110</v>
      </c>
      <c r="B43" s="106"/>
      <c r="C43" s="106" t="s">
        <v>24</v>
      </c>
      <c r="D43" s="51">
        <v>3</v>
      </c>
      <c r="E43" s="51">
        <v>3</v>
      </c>
      <c r="F43" s="107">
        <f t="shared" si="4"/>
        <v>1</v>
      </c>
      <c r="G43" s="108" t="s">
        <v>25</v>
      </c>
      <c r="H43" s="108" t="s">
        <v>46</v>
      </c>
      <c r="I43" s="51">
        <v>95</v>
      </c>
      <c r="J43" s="51">
        <f t="shared" si="5"/>
        <v>95</v>
      </c>
      <c r="K43" s="52"/>
      <c r="L43" s="53">
        <v>29</v>
      </c>
      <c r="M43" s="109" t="s">
        <v>67</v>
      </c>
      <c r="N43" s="53">
        <v>32</v>
      </c>
      <c r="O43" s="54"/>
      <c r="P43" s="55"/>
      <c r="Q43" s="55"/>
      <c r="R43" s="56"/>
      <c r="S43" s="56"/>
      <c r="T43" s="51"/>
      <c r="U43" s="52" t="s">
        <v>89</v>
      </c>
      <c r="V43" s="57">
        <v>1</v>
      </c>
      <c r="W43" s="58">
        <f t="shared" si="6"/>
        <v>0</v>
      </c>
      <c r="X43" s="26">
        <v>0</v>
      </c>
      <c r="Y43" s="27"/>
      <c r="Z43" s="28"/>
    </row>
    <row r="44" spans="1:26" s="29" customFormat="1" ht="10.5" customHeight="1" x14ac:dyDescent="0.2">
      <c r="A44" s="110">
        <v>37110</v>
      </c>
      <c r="B44" s="110"/>
      <c r="C44" s="110" t="s">
        <v>24</v>
      </c>
      <c r="D44" s="111">
        <v>3</v>
      </c>
      <c r="E44" s="111">
        <v>3</v>
      </c>
      <c r="F44" s="112">
        <f t="shared" si="4"/>
        <v>1</v>
      </c>
      <c r="G44" s="113" t="s">
        <v>83</v>
      </c>
      <c r="H44" s="113" t="s">
        <v>90</v>
      </c>
      <c r="I44" s="111">
        <v>84</v>
      </c>
      <c r="J44" s="111">
        <f t="shared" si="5"/>
        <v>84</v>
      </c>
      <c r="K44" s="114"/>
      <c r="L44" s="115">
        <v>27</v>
      </c>
      <c r="M44" s="116" t="s">
        <v>67</v>
      </c>
      <c r="N44" s="115">
        <v>32</v>
      </c>
      <c r="O44" s="117"/>
      <c r="P44" s="118"/>
      <c r="Q44" s="118"/>
      <c r="R44" s="119"/>
      <c r="S44" s="119"/>
      <c r="T44" s="111"/>
      <c r="U44" s="114" t="s">
        <v>91</v>
      </c>
      <c r="V44" s="120">
        <v>1</v>
      </c>
      <c r="W44" s="121">
        <f t="shared" si="6"/>
        <v>0</v>
      </c>
      <c r="X44" s="26">
        <v>0</v>
      </c>
      <c r="Y44" s="27"/>
      <c r="Z44" s="28"/>
    </row>
    <row r="45" spans="1:26" s="29" customFormat="1" ht="10.5" customHeight="1" x14ac:dyDescent="0.2">
      <c r="A45" s="102">
        <v>37110</v>
      </c>
      <c r="B45" s="102"/>
      <c r="C45" s="102" t="s">
        <v>24</v>
      </c>
      <c r="D45" s="67">
        <v>4</v>
      </c>
      <c r="E45" s="67">
        <v>4</v>
      </c>
      <c r="F45" s="103">
        <f t="shared" si="4"/>
        <v>1</v>
      </c>
      <c r="G45" s="104" t="s">
        <v>25</v>
      </c>
      <c r="H45" s="104" t="s">
        <v>34</v>
      </c>
      <c r="I45" s="67">
        <v>36</v>
      </c>
      <c r="J45" s="67">
        <f t="shared" si="5"/>
        <v>36</v>
      </c>
      <c r="K45" s="68"/>
      <c r="L45" s="69">
        <v>25</v>
      </c>
      <c r="M45" s="105" t="s">
        <v>67</v>
      </c>
      <c r="N45" s="69">
        <v>32</v>
      </c>
      <c r="O45" s="70"/>
      <c r="P45" s="71"/>
      <c r="Q45" s="71"/>
      <c r="R45" s="72"/>
      <c r="S45" s="72"/>
      <c r="T45" s="67"/>
      <c r="U45" s="68" t="s">
        <v>88</v>
      </c>
      <c r="V45" s="73">
        <v>1</v>
      </c>
      <c r="W45" s="74">
        <f t="shared" si="6"/>
        <v>0</v>
      </c>
      <c r="X45" s="26">
        <v>0</v>
      </c>
      <c r="Y45" s="27"/>
      <c r="Z45" s="28"/>
    </row>
    <row r="46" spans="1:26" s="29" customFormat="1" ht="10.5" customHeight="1" x14ac:dyDescent="0.2">
      <c r="A46" s="106">
        <v>37110</v>
      </c>
      <c r="B46" s="106"/>
      <c r="C46" s="106" t="s">
        <v>24</v>
      </c>
      <c r="D46" s="51">
        <v>4</v>
      </c>
      <c r="E46" s="51">
        <v>4</v>
      </c>
      <c r="F46" s="107">
        <f t="shared" si="4"/>
        <v>1</v>
      </c>
      <c r="G46" s="108" t="s">
        <v>25</v>
      </c>
      <c r="H46" s="108" t="s">
        <v>46</v>
      </c>
      <c r="I46" s="51">
        <v>95</v>
      </c>
      <c r="J46" s="51">
        <f t="shared" si="5"/>
        <v>95</v>
      </c>
      <c r="K46" s="52"/>
      <c r="L46" s="53">
        <v>29</v>
      </c>
      <c r="M46" s="109" t="s">
        <v>67</v>
      </c>
      <c r="N46" s="53">
        <v>32</v>
      </c>
      <c r="O46" s="54"/>
      <c r="P46" s="55"/>
      <c r="Q46" s="55"/>
      <c r="R46" s="56"/>
      <c r="S46" s="56"/>
      <c r="T46" s="51"/>
      <c r="U46" s="52" t="s">
        <v>89</v>
      </c>
      <c r="V46" s="57">
        <v>1</v>
      </c>
      <c r="W46" s="58">
        <f t="shared" si="6"/>
        <v>0</v>
      </c>
      <c r="X46" s="26">
        <v>0</v>
      </c>
      <c r="Y46" s="27"/>
      <c r="Z46" s="28"/>
    </row>
    <row r="47" spans="1:26" s="29" customFormat="1" ht="10.5" customHeight="1" x14ac:dyDescent="0.2">
      <c r="A47" s="110">
        <v>37110</v>
      </c>
      <c r="B47" s="110"/>
      <c r="C47" s="110" t="s">
        <v>24</v>
      </c>
      <c r="D47" s="111">
        <v>4</v>
      </c>
      <c r="E47" s="111">
        <v>4</v>
      </c>
      <c r="F47" s="112">
        <f t="shared" si="4"/>
        <v>1</v>
      </c>
      <c r="G47" s="113" t="s">
        <v>83</v>
      </c>
      <c r="H47" s="113" t="s">
        <v>90</v>
      </c>
      <c r="I47" s="111">
        <v>84</v>
      </c>
      <c r="J47" s="111">
        <f t="shared" si="5"/>
        <v>84</v>
      </c>
      <c r="K47" s="114"/>
      <c r="L47" s="115">
        <v>27</v>
      </c>
      <c r="M47" s="116" t="s">
        <v>67</v>
      </c>
      <c r="N47" s="115">
        <v>32</v>
      </c>
      <c r="O47" s="117"/>
      <c r="P47" s="118"/>
      <c r="Q47" s="118"/>
      <c r="R47" s="119"/>
      <c r="S47" s="119"/>
      <c r="T47" s="111"/>
      <c r="U47" s="114" t="s">
        <v>91</v>
      </c>
      <c r="V47" s="120">
        <v>1</v>
      </c>
      <c r="W47" s="121">
        <f t="shared" si="6"/>
        <v>0</v>
      </c>
      <c r="X47" s="26">
        <v>0</v>
      </c>
      <c r="Y47" s="27"/>
      <c r="Z47" s="28"/>
    </row>
    <row r="48" spans="1:26" s="29" customFormat="1" ht="10.5" customHeight="1" x14ac:dyDescent="0.2">
      <c r="A48" s="102">
        <v>37110</v>
      </c>
      <c r="B48" s="102"/>
      <c r="C48" s="102" t="s">
        <v>24</v>
      </c>
      <c r="D48" s="67">
        <v>5</v>
      </c>
      <c r="E48" s="67">
        <v>5</v>
      </c>
      <c r="F48" s="103">
        <f t="shared" si="4"/>
        <v>1</v>
      </c>
      <c r="G48" s="104" t="s">
        <v>25</v>
      </c>
      <c r="H48" s="104" t="s">
        <v>34</v>
      </c>
      <c r="I48" s="67">
        <v>13</v>
      </c>
      <c r="J48" s="67">
        <f t="shared" si="5"/>
        <v>13</v>
      </c>
      <c r="K48" s="68"/>
      <c r="L48" s="69">
        <v>25</v>
      </c>
      <c r="M48" s="105" t="s">
        <v>67</v>
      </c>
      <c r="N48" s="69">
        <v>32</v>
      </c>
      <c r="O48" s="70"/>
      <c r="P48" s="71"/>
      <c r="Q48" s="71"/>
      <c r="R48" s="72"/>
      <c r="S48" s="72"/>
      <c r="T48" s="67"/>
      <c r="U48" s="68" t="s">
        <v>88</v>
      </c>
      <c r="V48" s="73">
        <v>1</v>
      </c>
      <c r="W48" s="74">
        <f t="shared" si="6"/>
        <v>0</v>
      </c>
      <c r="X48" s="26">
        <v>0</v>
      </c>
      <c r="Y48" s="27"/>
      <c r="Z48" s="28"/>
    </row>
    <row r="49" spans="1:26" s="29" customFormat="1" ht="10.5" customHeight="1" x14ac:dyDescent="0.2">
      <c r="A49" s="106">
        <v>37110</v>
      </c>
      <c r="B49" s="106"/>
      <c r="C49" s="106" t="s">
        <v>24</v>
      </c>
      <c r="D49" s="51">
        <v>5</v>
      </c>
      <c r="E49" s="51">
        <v>5</v>
      </c>
      <c r="F49" s="107">
        <f t="shared" si="4"/>
        <v>1</v>
      </c>
      <c r="G49" s="108" t="s">
        <v>25</v>
      </c>
      <c r="H49" s="108" t="s">
        <v>46</v>
      </c>
      <c r="I49" s="51">
        <v>95</v>
      </c>
      <c r="J49" s="51">
        <f t="shared" si="5"/>
        <v>95</v>
      </c>
      <c r="K49" s="52"/>
      <c r="L49" s="53">
        <v>29</v>
      </c>
      <c r="M49" s="109" t="s">
        <v>67</v>
      </c>
      <c r="N49" s="53">
        <v>32</v>
      </c>
      <c r="O49" s="54"/>
      <c r="P49" s="55"/>
      <c r="Q49" s="55"/>
      <c r="R49" s="56"/>
      <c r="S49" s="56"/>
      <c r="T49" s="51"/>
      <c r="U49" s="52" t="s">
        <v>89</v>
      </c>
      <c r="V49" s="57">
        <v>1</v>
      </c>
      <c r="W49" s="58">
        <f t="shared" si="6"/>
        <v>0</v>
      </c>
      <c r="X49" s="26">
        <v>0</v>
      </c>
      <c r="Y49" s="27"/>
      <c r="Z49" s="28"/>
    </row>
    <row r="50" spans="1:26" s="29" customFormat="1" ht="10.5" customHeight="1" x14ac:dyDescent="0.2">
      <c r="A50" s="110">
        <v>37110</v>
      </c>
      <c r="B50" s="110"/>
      <c r="C50" s="110" t="s">
        <v>24</v>
      </c>
      <c r="D50" s="111">
        <v>5</v>
      </c>
      <c r="E50" s="111">
        <v>5</v>
      </c>
      <c r="F50" s="112">
        <f t="shared" si="4"/>
        <v>1</v>
      </c>
      <c r="G50" s="113" t="s">
        <v>83</v>
      </c>
      <c r="H50" s="113" t="s">
        <v>90</v>
      </c>
      <c r="I50" s="111">
        <v>107</v>
      </c>
      <c r="J50" s="111">
        <f t="shared" si="5"/>
        <v>107</v>
      </c>
      <c r="K50" s="114"/>
      <c r="L50" s="115">
        <v>27</v>
      </c>
      <c r="M50" s="116" t="s">
        <v>67</v>
      </c>
      <c r="N50" s="115">
        <v>32</v>
      </c>
      <c r="O50" s="117"/>
      <c r="P50" s="118"/>
      <c r="Q50" s="118"/>
      <c r="R50" s="119"/>
      <c r="S50" s="119"/>
      <c r="T50" s="111"/>
      <c r="U50" s="114" t="s">
        <v>91</v>
      </c>
      <c r="V50" s="120">
        <v>1</v>
      </c>
      <c r="W50" s="121">
        <f t="shared" si="6"/>
        <v>0</v>
      </c>
      <c r="X50" s="26">
        <v>0</v>
      </c>
      <c r="Y50" s="27"/>
      <c r="Z50" s="28"/>
    </row>
    <row r="51" spans="1:26" s="29" customFormat="1" ht="10.5" customHeight="1" x14ac:dyDescent="0.2">
      <c r="A51" s="106">
        <v>37110</v>
      </c>
      <c r="B51" s="106"/>
      <c r="C51" s="106" t="s">
        <v>24</v>
      </c>
      <c r="D51" s="51">
        <v>6</v>
      </c>
      <c r="E51" s="51">
        <v>6</v>
      </c>
      <c r="F51" s="107">
        <f t="shared" si="4"/>
        <v>1</v>
      </c>
      <c r="G51" s="108" t="s">
        <v>25</v>
      </c>
      <c r="H51" s="108" t="s">
        <v>46</v>
      </c>
      <c r="I51" s="51">
        <v>95</v>
      </c>
      <c r="J51" s="51">
        <f t="shared" si="5"/>
        <v>95</v>
      </c>
      <c r="K51" s="52"/>
      <c r="L51" s="53">
        <v>29</v>
      </c>
      <c r="M51" s="109" t="s">
        <v>67</v>
      </c>
      <c r="N51" s="53">
        <v>32</v>
      </c>
      <c r="O51" s="54"/>
      <c r="P51" s="55"/>
      <c r="Q51" s="55"/>
      <c r="R51" s="56"/>
      <c r="S51" s="56"/>
      <c r="T51" s="51"/>
      <c r="U51" s="52" t="s">
        <v>89</v>
      </c>
      <c r="V51" s="57">
        <v>1</v>
      </c>
      <c r="W51" s="58">
        <f t="shared" si="6"/>
        <v>0</v>
      </c>
      <c r="X51" s="26">
        <v>0</v>
      </c>
      <c r="Y51" s="27"/>
      <c r="Z51" s="28"/>
    </row>
    <row r="52" spans="1:26" s="29" customFormat="1" ht="10.5" customHeight="1" x14ac:dyDescent="0.2">
      <c r="A52" s="110">
        <v>37110</v>
      </c>
      <c r="B52" s="110"/>
      <c r="C52" s="110" t="s">
        <v>24</v>
      </c>
      <c r="D52" s="111">
        <v>6</v>
      </c>
      <c r="E52" s="111">
        <v>6</v>
      </c>
      <c r="F52" s="112">
        <f t="shared" si="4"/>
        <v>1</v>
      </c>
      <c r="G52" s="113" t="s">
        <v>83</v>
      </c>
      <c r="H52" s="113" t="s">
        <v>90</v>
      </c>
      <c r="I52" s="111">
        <v>110</v>
      </c>
      <c r="J52" s="111">
        <f t="shared" si="5"/>
        <v>110</v>
      </c>
      <c r="K52" s="114"/>
      <c r="L52" s="115">
        <v>27</v>
      </c>
      <c r="M52" s="116" t="s">
        <v>67</v>
      </c>
      <c r="N52" s="115">
        <v>32</v>
      </c>
      <c r="O52" s="117"/>
      <c r="P52" s="118"/>
      <c r="Q52" s="118"/>
      <c r="R52" s="119"/>
      <c r="S52" s="119"/>
      <c r="T52" s="111"/>
      <c r="U52" s="114" t="s">
        <v>91</v>
      </c>
      <c r="V52" s="120">
        <v>1</v>
      </c>
      <c r="W52" s="121">
        <f t="shared" si="6"/>
        <v>0</v>
      </c>
      <c r="X52" s="26">
        <v>0</v>
      </c>
      <c r="Y52" s="27"/>
      <c r="Z52" s="28"/>
    </row>
    <row r="53" spans="1:26" s="29" customFormat="1" ht="10.5" customHeight="1" x14ac:dyDescent="0.2">
      <c r="A53" s="14">
        <v>37110</v>
      </c>
      <c r="B53" s="14"/>
      <c r="C53" s="14" t="s">
        <v>24</v>
      </c>
      <c r="D53" s="15">
        <v>6</v>
      </c>
      <c r="E53" s="15">
        <v>6</v>
      </c>
      <c r="F53" s="16">
        <f t="shared" si="4"/>
        <v>1</v>
      </c>
      <c r="G53" s="17" t="s">
        <v>83</v>
      </c>
      <c r="H53" s="17" t="s">
        <v>84</v>
      </c>
      <c r="I53" s="15">
        <v>10</v>
      </c>
      <c r="J53" s="15">
        <f t="shared" si="5"/>
        <v>10</v>
      </c>
      <c r="K53" s="18"/>
      <c r="L53" s="19">
        <v>20</v>
      </c>
      <c r="M53" s="20" t="s">
        <v>67</v>
      </c>
      <c r="N53" s="19">
        <v>32</v>
      </c>
      <c r="O53" s="21"/>
      <c r="P53" s="22"/>
      <c r="Q53" s="22"/>
      <c r="R53" s="23"/>
      <c r="S53" s="23"/>
      <c r="T53" s="15"/>
      <c r="U53" s="18" t="s">
        <v>92</v>
      </c>
      <c r="V53" s="24">
        <v>1</v>
      </c>
      <c r="W53" s="25">
        <f t="shared" si="6"/>
        <v>0</v>
      </c>
      <c r="X53" s="26">
        <v>0</v>
      </c>
      <c r="Y53" s="27"/>
      <c r="Z53" s="28"/>
    </row>
    <row r="54" spans="1:26" s="29" customFormat="1" ht="10.5" customHeight="1" x14ac:dyDescent="0.15">
      <c r="A54" s="122"/>
      <c r="B54" s="123"/>
      <c r="C54" s="123"/>
      <c r="G54" s="124"/>
      <c r="H54" s="124"/>
      <c r="J54" s="125"/>
      <c r="K54" s="124"/>
      <c r="L54" s="126"/>
      <c r="N54" s="126"/>
      <c r="O54" s="126"/>
      <c r="P54" s="126"/>
      <c r="Q54" s="127"/>
      <c r="R54" s="128"/>
      <c r="S54" s="128"/>
      <c r="U54" s="124"/>
      <c r="W54" s="128"/>
    </row>
    <row r="55" spans="1:26" s="29" customFormat="1" ht="10.5" customHeight="1" x14ac:dyDescent="0.2">
      <c r="A55" s="14">
        <v>37110</v>
      </c>
      <c r="B55" s="14"/>
      <c r="C55" s="14" t="s">
        <v>24</v>
      </c>
      <c r="D55" s="15">
        <v>7</v>
      </c>
      <c r="E55" s="15">
        <v>7</v>
      </c>
      <c r="F55" s="16">
        <f>(E55-D55)+1</f>
        <v>1</v>
      </c>
      <c r="G55" s="17" t="s">
        <v>83</v>
      </c>
      <c r="H55" s="17" t="s">
        <v>84</v>
      </c>
      <c r="I55" s="15">
        <v>16</v>
      </c>
      <c r="J55" s="15">
        <f>I55*F55</f>
        <v>16</v>
      </c>
      <c r="K55" s="18"/>
      <c r="L55" s="19">
        <v>20</v>
      </c>
      <c r="M55" s="20" t="s">
        <v>67</v>
      </c>
      <c r="N55" s="19">
        <v>63</v>
      </c>
      <c r="O55" s="21"/>
      <c r="P55" s="22"/>
      <c r="Q55" s="22"/>
      <c r="R55" s="23"/>
      <c r="S55" s="23"/>
      <c r="T55" s="15"/>
      <c r="U55" s="18" t="s">
        <v>92</v>
      </c>
      <c r="V55" s="24">
        <v>1</v>
      </c>
      <c r="W55" s="25">
        <f>N55-(N55*V55)</f>
        <v>0</v>
      </c>
      <c r="X55" s="26">
        <v>0</v>
      </c>
      <c r="Y55" s="27"/>
      <c r="Z55" s="28"/>
    </row>
    <row r="56" spans="1:26" s="29" customFormat="1" ht="10.5" customHeight="1" x14ac:dyDescent="0.2">
      <c r="A56" s="110">
        <v>37110</v>
      </c>
      <c r="B56" s="110"/>
      <c r="C56" s="110" t="s">
        <v>24</v>
      </c>
      <c r="D56" s="111">
        <v>7</v>
      </c>
      <c r="E56" s="111">
        <v>7</v>
      </c>
      <c r="F56" s="112">
        <f>(E56-D56)+1</f>
        <v>1</v>
      </c>
      <c r="G56" s="113" t="s">
        <v>25</v>
      </c>
      <c r="H56" s="113" t="s">
        <v>34</v>
      </c>
      <c r="I56" s="111">
        <v>59</v>
      </c>
      <c r="J56" s="111">
        <f>I56*F56</f>
        <v>59</v>
      </c>
      <c r="K56" s="114"/>
      <c r="L56" s="115">
        <v>20</v>
      </c>
      <c r="M56" s="116" t="s">
        <v>67</v>
      </c>
      <c r="N56" s="115">
        <v>63</v>
      </c>
      <c r="O56" s="117"/>
      <c r="P56" s="118"/>
      <c r="Q56" s="118"/>
      <c r="R56" s="119"/>
      <c r="S56" s="119"/>
      <c r="T56" s="111"/>
      <c r="U56" s="114" t="s">
        <v>88</v>
      </c>
      <c r="V56" s="120">
        <v>1</v>
      </c>
      <c r="W56" s="121">
        <f>N56-(N56*V56)</f>
        <v>0</v>
      </c>
      <c r="X56" s="26">
        <v>0</v>
      </c>
      <c r="Y56" s="27"/>
      <c r="Z56" s="28"/>
    </row>
    <row r="57" spans="1:26" s="29" customFormat="1" ht="10.5" customHeight="1" x14ac:dyDescent="0.2">
      <c r="A57" s="14">
        <v>37110</v>
      </c>
      <c r="B57" s="14"/>
      <c r="C57" s="14" t="s">
        <v>24</v>
      </c>
      <c r="D57" s="15">
        <v>8</v>
      </c>
      <c r="E57" s="15">
        <v>8</v>
      </c>
      <c r="F57" s="16">
        <f>(E57-D57)+1</f>
        <v>1</v>
      </c>
      <c r="G57" s="17" t="s">
        <v>83</v>
      </c>
      <c r="H57" s="17" t="s">
        <v>84</v>
      </c>
      <c r="I57" s="15">
        <v>68</v>
      </c>
      <c r="J57" s="15">
        <f>I57*F57</f>
        <v>68</v>
      </c>
      <c r="K57" s="18"/>
      <c r="L57" s="19">
        <v>25</v>
      </c>
      <c r="M57" s="20" t="s">
        <v>67</v>
      </c>
      <c r="N57" s="19">
        <v>63</v>
      </c>
      <c r="O57" s="21"/>
      <c r="P57" s="22"/>
      <c r="Q57" s="22"/>
      <c r="R57" s="23"/>
      <c r="S57" s="23"/>
      <c r="T57" s="15"/>
      <c r="U57" s="18" t="s">
        <v>92</v>
      </c>
      <c r="V57" s="24">
        <v>1</v>
      </c>
      <c r="W57" s="25">
        <f>N57-(N57*V57)</f>
        <v>0</v>
      </c>
      <c r="X57" s="26">
        <v>0</v>
      </c>
      <c r="Y57" s="27"/>
      <c r="Z57" s="28"/>
    </row>
    <row r="58" spans="1:26" s="29" customFormat="1" ht="10.5" customHeight="1" x14ac:dyDescent="0.2">
      <c r="A58" s="110">
        <v>37110</v>
      </c>
      <c r="B58" s="110"/>
      <c r="C58" s="110" t="s">
        <v>24</v>
      </c>
      <c r="D58" s="111">
        <v>8</v>
      </c>
      <c r="E58" s="111">
        <v>8</v>
      </c>
      <c r="F58" s="112">
        <f>(E58-D58)+1</f>
        <v>1</v>
      </c>
      <c r="G58" s="113" t="s">
        <v>25</v>
      </c>
      <c r="H58" s="113" t="s">
        <v>34</v>
      </c>
      <c r="I58" s="111">
        <v>7</v>
      </c>
      <c r="J58" s="111">
        <f>I58*F58</f>
        <v>7</v>
      </c>
      <c r="K58" s="114"/>
      <c r="L58" s="115">
        <v>25</v>
      </c>
      <c r="M58" s="116" t="s">
        <v>67</v>
      </c>
      <c r="N58" s="115">
        <v>63</v>
      </c>
      <c r="O58" s="117"/>
      <c r="P58" s="118"/>
      <c r="Q58" s="118"/>
      <c r="R58" s="119"/>
      <c r="S58" s="119"/>
      <c r="T58" s="111"/>
      <c r="U58" s="114" t="s">
        <v>88</v>
      </c>
      <c r="V58" s="120">
        <v>1</v>
      </c>
      <c r="W58" s="121">
        <f>N58-(N58*V58)</f>
        <v>0</v>
      </c>
      <c r="X58" s="26">
        <v>0</v>
      </c>
      <c r="Y58" s="27"/>
      <c r="Z58" s="28"/>
    </row>
    <row r="59" spans="1:26" s="29" customFormat="1" ht="10.5" customHeight="1" x14ac:dyDescent="0.2">
      <c r="A59" s="14">
        <v>37110</v>
      </c>
      <c r="B59" s="14"/>
      <c r="C59" s="14" t="s">
        <v>24</v>
      </c>
      <c r="D59" s="15">
        <v>9</v>
      </c>
      <c r="E59" s="15">
        <v>9</v>
      </c>
      <c r="F59" s="16">
        <f>(E59-D59)+1</f>
        <v>1</v>
      </c>
      <c r="G59" s="17" t="s">
        <v>83</v>
      </c>
      <c r="H59" s="17" t="s">
        <v>93</v>
      </c>
      <c r="I59" s="15">
        <v>75</v>
      </c>
      <c r="J59" s="15">
        <f>I59*F59</f>
        <v>75</v>
      </c>
      <c r="K59" s="18"/>
      <c r="L59" s="19">
        <v>70</v>
      </c>
      <c r="M59" s="20" t="s">
        <v>67</v>
      </c>
      <c r="N59" s="19">
        <v>63</v>
      </c>
      <c r="O59" s="21"/>
      <c r="P59" s="22"/>
      <c r="Q59" s="22"/>
      <c r="R59" s="23"/>
      <c r="S59" s="23"/>
      <c r="T59" s="15"/>
      <c r="U59" s="18" t="s">
        <v>94</v>
      </c>
      <c r="V59" s="24">
        <v>1</v>
      </c>
      <c r="W59" s="25">
        <f>N59-(N59*V59)</f>
        <v>0</v>
      </c>
      <c r="X59" s="26">
        <v>0</v>
      </c>
      <c r="Y59" s="27"/>
      <c r="Z59" s="28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C30" sqref="AC30"/>
    </sheetView>
  </sheetViews>
  <sheetFormatPr defaultRowHeight="12.75" x14ac:dyDescent="0.2"/>
  <cols>
    <col min="2" max="3" width="0" hidden="1" customWidth="1"/>
    <col min="11" max="11" width="0" hidden="1" customWidth="1"/>
    <col min="14" max="28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82">
        <v>37111</v>
      </c>
      <c r="B3" s="82"/>
      <c r="C3" s="83"/>
      <c r="D3" s="84">
        <v>1</v>
      </c>
      <c r="E3" s="84">
        <v>1</v>
      </c>
      <c r="F3" s="85">
        <f>+E3-D3+1</f>
        <v>1</v>
      </c>
      <c r="G3" s="86" t="s">
        <v>25</v>
      </c>
      <c r="H3" s="86" t="s">
        <v>67</v>
      </c>
      <c r="I3" s="87">
        <v>6</v>
      </c>
      <c r="J3" s="84">
        <f>F3*I3</f>
        <v>6</v>
      </c>
      <c r="K3" s="88"/>
      <c r="L3" s="91">
        <v>25</v>
      </c>
      <c r="M3" s="90" t="s">
        <v>34</v>
      </c>
      <c r="N3" s="91">
        <v>25</v>
      </c>
      <c r="O3" s="92"/>
      <c r="P3" s="92"/>
      <c r="Q3" s="93"/>
      <c r="R3" s="94"/>
      <c r="S3" s="95"/>
      <c r="T3" s="84"/>
      <c r="U3" s="96" t="s">
        <v>103</v>
      </c>
      <c r="V3" s="97"/>
      <c r="W3" s="98">
        <v>0</v>
      </c>
      <c r="X3" s="26">
        <f>(J3*N3)-(J3*L3)-(J3*O3)-(J3*P3)-(J3*Q3)-(J3*R3)-(J3*W3)</f>
        <v>0</v>
      </c>
      <c r="Y3" s="99" t="str">
        <f ca="1">CELL("filename",$A$1)</f>
        <v>P:\RealTime\Kate\STCA\[RT-STCA August.xls]Aug08</v>
      </c>
      <c r="Z3" s="100"/>
    </row>
    <row r="4" spans="1:26" s="29" customFormat="1" ht="10.5" customHeight="1" x14ac:dyDescent="0.2">
      <c r="A4" s="82">
        <v>37111</v>
      </c>
      <c r="B4" s="82"/>
      <c r="C4" s="83"/>
      <c r="D4" s="84">
        <v>2</v>
      </c>
      <c r="E4" s="84">
        <v>2</v>
      </c>
      <c r="F4" s="85">
        <f>+E4-D4+1</f>
        <v>1</v>
      </c>
      <c r="G4" s="86" t="s">
        <v>25</v>
      </c>
      <c r="H4" s="86" t="s">
        <v>67</v>
      </c>
      <c r="I4" s="87">
        <v>1</v>
      </c>
      <c r="J4" s="84">
        <f>F4*I4</f>
        <v>1</v>
      </c>
      <c r="K4" s="88"/>
      <c r="L4" s="91">
        <v>25</v>
      </c>
      <c r="M4" s="90" t="s">
        <v>34</v>
      </c>
      <c r="N4" s="91">
        <v>25</v>
      </c>
      <c r="O4" s="92"/>
      <c r="P4" s="92"/>
      <c r="Q4" s="93"/>
      <c r="R4" s="94"/>
      <c r="S4" s="95"/>
      <c r="T4" s="84"/>
      <c r="U4" s="96" t="s">
        <v>103</v>
      </c>
      <c r="V4" s="97"/>
      <c r="W4" s="98">
        <v>0</v>
      </c>
      <c r="X4" s="26">
        <f>(J4*N4)-(J4*L4)-(J4*O4)-(J4*P4)-(J4*Q4)-(J4*R4)-(J4*W4)</f>
        <v>0</v>
      </c>
      <c r="Y4" s="99" t="str">
        <f ca="1">CELL("filename",$A$1)</f>
        <v>P:\RealTime\Kate\STCA\[RT-STCA August.xls]Aug08</v>
      </c>
      <c r="Z4" s="100"/>
    </row>
    <row r="5" spans="1:26" s="29" customFormat="1" ht="10.5" customHeight="1" x14ac:dyDescent="0.2">
      <c r="A5" s="82">
        <v>37111</v>
      </c>
      <c r="B5" s="82"/>
      <c r="C5" s="83"/>
      <c r="D5" s="84">
        <v>2</v>
      </c>
      <c r="E5" s="84">
        <v>2</v>
      </c>
      <c r="F5" s="85">
        <f>+E5-D5+1</f>
        <v>1</v>
      </c>
      <c r="G5" s="86" t="s">
        <v>25</v>
      </c>
      <c r="H5" s="86" t="s">
        <v>67</v>
      </c>
      <c r="I5" s="87">
        <v>5</v>
      </c>
      <c r="J5" s="84">
        <f>F5*I5</f>
        <v>5</v>
      </c>
      <c r="K5" s="88"/>
      <c r="L5" s="91">
        <v>25</v>
      </c>
      <c r="M5" s="90" t="s">
        <v>32</v>
      </c>
      <c r="N5" s="91">
        <v>25</v>
      </c>
      <c r="O5" s="92"/>
      <c r="P5" s="92"/>
      <c r="Q5" s="93"/>
      <c r="R5" s="94"/>
      <c r="S5" s="95"/>
      <c r="T5" s="84"/>
      <c r="U5" s="96" t="s">
        <v>104</v>
      </c>
      <c r="V5" s="97"/>
      <c r="W5" s="98">
        <v>0</v>
      </c>
      <c r="X5" s="26">
        <f>(J5*N5)-(J5*L5)-(J5*O5)-(J5*P5)-(J5*Q5)-(J5*R5)-(J5*W5)</f>
        <v>0</v>
      </c>
      <c r="Y5" s="99" t="str">
        <f ca="1">CELL("filename",$A$1)</f>
        <v>P:\RealTime\Kate\STCA\[RT-STCA August.xls]Aug08</v>
      </c>
      <c r="Z5" s="100"/>
    </row>
    <row r="6" spans="1:26" s="29" customFormat="1" ht="10.5" customHeight="1" x14ac:dyDescent="0.2">
      <c r="A6" s="82">
        <v>37111</v>
      </c>
      <c r="B6" s="82"/>
      <c r="C6" s="83"/>
      <c r="D6" s="84">
        <v>3</v>
      </c>
      <c r="E6" s="84">
        <v>4</v>
      </c>
      <c r="F6" s="85">
        <f>+E6-D6+1</f>
        <v>2</v>
      </c>
      <c r="G6" s="86" t="s">
        <v>25</v>
      </c>
      <c r="H6" s="86" t="s">
        <v>67</v>
      </c>
      <c r="I6" s="87">
        <v>6</v>
      </c>
      <c r="J6" s="84">
        <f>F6*I6</f>
        <v>12</v>
      </c>
      <c r="K6" s="88"/>
      <c r="L6" s="91">
        <v>25</v>
      </c>
      <c r="M6" s="90" t="s">
        <v>32</v>
      </c>
      <c r="N6" s="91">
        <v>25</v>
      </c>
      <c r="O6" s="92"/>
      <c r="P6" s="92"/>
      <c r="Q6" s="93"/>
      <c r="R6" s="94"/>
      <c r="S6" s="95"/>
      <c r="T6" s="84"/>
      <c r="U6" s="96" t="s">
        <v>104</v>
      </c>
      <c r="V6" s="97"/>
      <c r="W6" s="98">
        <v>0</v>
      </c>
      <c r="X6" s="26">
        <f>(J6*N6)-(J6*L6)-(J6*O6)-(J6*P6)-(J6*Q6)-(J6*R6)-(J6*W6)</f>
        <v>0</v>
      </c>
      <c r="Y6" s="99" t="str">
        <f ca="1">CELL("filename",$A$1)</f>
        <v>P:\RealTime\Kate\STCA\[RT-STCA August.xls]Aug08</v>
      </c>
      <c r="Z6" s="100"/>
    </row>
    <row r="7" spans="1:26" s="29" customFormat="1" ht="10.5" customHeight="1" x14ac:dyDescent="0.2">
      <c r="A7" s="82">
        <v>37111</v>
      </c>
      <c r="B7" s="82"/>
      <c r="C7" s="83"/>
      <c r="D7" s="84">
        <v>5</v>
      </c>
      <c r="E7" s="84">
        <v>6</v>
      </c>
      <c r="F7" s="85">
        <f>+E7-D7+1</f>
        <v>2</v>
      </c>
      <c r="G7" s="86" t="s">
        <v>25</v>
      </c>
      <c r="H7" s="86" t="s">
        <v>67</v>
      </c>
      <c r="I7" s="87">
        <v>6</v>
      </c>
      <c r="J7" s="84">
        <f>F7*I7</f>
        <v>12</v>
      </c>
      <c r="K7" s="88"/>
      <c r="L7" s="91">
        <v>35</v>
      </c>
      <c r="M7" s="90" t="s">
        <v>34</v>
      </c>
      <c r="N7" s="91">
        <v>35</v>
      </c>
      <c r="O7" s="92"/>
      <c r="P7" s="92"/>
      <c r="Q7" s="93"/>
      <c r="R7" s="94"/>
      <c r="S7" s="95"/>
      <c r="T7" s="84"/>
      <c r="U7" s="96" t="s">
        <v>103</v>
      </c>
      <c r="V7" s="97"/>
      <c r="W7" s="98">
        <v>0</v>
      </c>
      <c r="X7" s="26">
        <f>(J7*N7)-(J7*L7)-(J7*O7)-(J7*P7)-(J7*Q7)-(J7*R7)-(J7*W7)</f>
        <v>0</v>
      </c>
      <c r="Y7" s="99" t="str">
        <f ca="1">CELL("filename",$A$1)</f>
        <v>P:\RealTime\Kate\STCA\[RT-STCA August.xls]Aug08</v>
      </c>
      <c r="Z7" s="100"/>
    </row>
    <row r="8" spans="1:26" s="29" customFormat="1" ht="10.5" customHeight="1" x14ac:dyDescent="0.15">
      <c r="A8" s="122"/>
      <c r="B8" s="123"/>
      <c r="C8" s="123"/>
      <c r="G8" s="124"/>
      <c r="H8" s="124"/>
      <c r="J8" s="125"/>
      <c r="K8" s="124"/>
      <c r="L8" s="126"/>
      <c r="N8" s="126"/>
      <c r="O8" s="126"/>
      <c r="P8" s="126"/>
      <c r="Q8" s="127"/>
      <c r="R8" s="128"/>
      <c r="S8" s="128"/>
      <c r="U8" s="124"/>
      <c r="W8" s="128"/>
    </row>
    <row r="9" spans="1:26" s="29" customFormat="1" ht="10.5" customHeight="1" x14ac:dyDescent="0.2">
      <c r="A9" s="82">
        <v>37111</v>
      </c>
      <c r="B9" s="82"/>
      <c r="C9" s="83"/>
      <c r="D9" s="84">
        <v>7</v>
      </c>
      <c r="E9" s="84">
        <v>8</v>
      </c>
      <c r="F9" s="85">
        <f t="shared" ref="F9:F28" si="0">+E9-D9+1</f>
        <v>2</v>
      </c>
      <c r="G9" s="86" t="s">
        <v>25</v>
      </c>
      <c r="H9" s="86" t="s">
        <v>34</v>
      </c>
      <c r="I9" s="87">
        <v>36</v>
      </c>
      <c r="J9" s="84">
        <f t="shared" ref="J9:J28" si="1">F9*I9</f>
        <v>72</v>
      </c>
      <c r="K9" s="88"/>
      <c r="L9" s="89">
        <v>35</v>
      </c>
      <c r="M9" s="86" t="s">
        <v>67</v>
      </c>
      <c r="N9" s="91">
        <v>67.72</v>
      </c>
      <c r="O9" s="92"/>
      <c r="P9" s="92"/>
      <c r="Q9" s="93"/>
      <c r="R9" s="94"/>
      <c r="S9" s="95"/>
      <c r="T9" s="84"/>
      <c r="U9" s="96" t="s">
        <v>105</v>
      </c>
      <c r="V9" s="97"/>
      <c r="W9" s="98">
        <v>0</v>
      </c>
      <c r="X9" s="26">
        <f t="shared" ref="X9:X28" si="2">(J9*N9)-(J9*L9)-(J9*O9)-(J9*P9)-(J9*Q9)-(J9*R9)-(J9*W9)</f>
        <v>2355.84</v>
      </c>
      <c r="Y9" s="99" t="str">
        <f t="shared" ref="Y9:Y28" ca="1" si="3">CELL("filename",$A$1)</f>
        <v>P:\RealTime\Kate\STCA\[RT-STCA August.xls]Aug08</v>
      </c>
      <c r="Z9" s="100"/>
    </row>
    <row r="10" spans="1:26" s="29" customFormat="1" ht="10.5" customHeight="1" x14ac:dyDescent="0.2">
      <c r="A10" s="82">
        <v>37111</v>
      </c>
      <c r="B10" s="82"/>
      <c r="C10" s="83"/>
      <c r="D10" s="84">
        <v>9</v>
      </c>
      <c r="E10" s="84">
        <v>9</v>
      </c>
      <c r="F10" s="85">
        <f t="shared" si="0"/>
        <v>1</v>
      </c>
      <c r="G10" s="86" t="s">
        <v>83</v>
      </c>
      <c r="H10" s="86" t="s">
        <v>90</v>
      </c>
      <c r="I10" s="87">
        <v>36</v>
      </c>
      <c r="J10" s="84">
        <f t="shared" si="1"/>
        <v>36</v>
      </c>
      <c r="K10" s="101" t="s">
        <v>55</v>
      </c>
      <c r="L10" s="89">
        <v>52</v>
      </c>
      <c r="M10" s="86" t="s">
        <v>67</v>
      </c>
      <c r="N10" s="91">
        <v>67.72</v>
      </c>
      <c r="O10" s="92"/>
      <c r="P10" s="92"/>
      <c r="Q10" s="93"/>
      <c r="R10" s="94"/>
      <c r="S10" s="95"/>
      <c r="T10" s="84"/>
      <c r="U10" s="96" t="s">
        <v>106</v>
      </c>
      <c r="V10" s="97"/>
      <c r="W10" s="98">
        <v>0</v>
      </c>
      <c r="X10" s="26">
        <f t="shared" si="2"/>
        <v>565.92000000000007</v>
      </c>
      <c r="Y10" s="99" t="str">
        <f t="shared" ca="1" si="3"/>
        <v>P:\RealTime\Kate\STCA\[RT-STCA August.xls]Aug08</v>
      </c>
      <c r="Z10" s="100"/>
    </row>
    <row r="11" spans="1:26" s="29" customFormat="1" ht="10.5" customHeight="1" x14ac:dyDescent="0.2">
      <c r="A11" s="82">
        <v>37111</v>
      </c>
      <c r="B11" s="82"/>
      <c r="C11" s="83"/>
      <c r="D11" s="84">
        <v>10</v>
      </c>
      <c r="E11" s="84">
        <v>10</v>
      </c>
      <c r="F11" s="85">
        <f t="shared" si="0"/>
        <v>1</v>
      </c>
      <c r="G11" s="146" t="s">
        <v>107</v>
      </c>
      <c r="H11" s="86" t="s">
        <v>54</v>
      </c>
      <c r="I11" s="87">
        <v>36</v>
      </c>
      <c r="J11" s="84">
        <f t="shared" si="1"/>
        <v>36</v>
      </c>
      <c r="K11" s="101" t="s">
        <v>55</v>
      </c>
      <c r="L11" s="89">
        <v>55</v>
      </c>
      <c r="M11" s="86" t="s">
        <v>67</v>
      </c>
      <c r="N11" s="91">
        <v>67.72</v>
      </c>
      <c r="O11" s="92"/>
      <c r="P11" s="92"/>
      <c r="Q11" s="93"/>
      <c r="R11" s="94"/>
      <c r="S11" s="95"/>
      <c r="T11" s="84"/>
      <c r="U11" s="96" t="s">
        <v>108</v>
      </c>
      <c r="V11" s="97"/>
      <c r="W11" s="98">
        <v>0</v>
      </c>
      <c r="X11" s="26">
        <f t="shared" si="2"/>
        <v>457.92000000000007</v>
      </c>
      <c r="Y11" s="99" t="str">
        <f t="shared" ca="1" si="3"/>
        <v>P:\RealTime\Kate\STCA\[RT-STCA August.xls]Aug08</v>
      </c>
      <c r="Z11" s="100"/>
    </row>
    <row r="12" spans="1:26" s="29" customFormat="1" ht="10.5" customHeight="1" x14ac:dyDescent="0.2">
      <c r="A12" s="82">
        <v>37111</v>
      </c>
      <c r="B12" s="82"/>
      <c r="C12" s="83"/>
      <c r="D12" s="84">
        <v>11</v>
      </c>
      <c r="E12" s="84">
        <v>11</v>
      </c>
      <c r="F12" s="85">
        <f t="shared" si="0"/>
        <v>1</v>
      </c>
      <c r="G12" s="146" t="s">
        <v>107</v>
      </c>
      <c r="H12" s="86" t="s">
        <v>54</v>
      </c>
      <c r="I12" s="87">
        <v>25</v>
      </c>
      <c r="J12" s="84">
        <f t="shared" si="1"/>
        <v>25</v>
      </c>
      <c r="K12" s="88"/>
      <c r="L12" s="89">
        <v>75</v>
      </c>
      <c r="M12" s="86" t="s">
        <v>67</v>
      </c>
      <c r="N12" s="91">
        <v>67.72</v>
      </c>
      <c r="O12" s="92"/>
      <c r="P12" s="92"/>
      <c r="Q12" s="93"/>
      <c r="R12" s="94"/>
      <c r="S12" s="95"/>
      <c r="T12" s="84"/>
      <c r="U12" s="96" t="s">
        <v>108</v>
      </c>
      <c r="V12" s="97"/>
      <c r="W12" s="98">
        <v>0</v>
      </c>
      <c r="X12" s="26">
        <f t="shared" si="2"/>
        <v>-182</v>
      </c>
      <c r="Y12" s="99" t="str">
        <f t="shared" ca="1" si="3"/>
        <v>P:\RealTime\Kate\STCA\[RT-STCA August.xls]Aug08</v>
      </c>
      <c r="Z12" s="100"/>
    </row>
    <row r="13" spans="1:26" s="29" customFormat="1" ht="10.5" customHeight="1" x14ac:dyDescent="0.2">
      <c r="A13" s="82">
        <v>37111</v>
      </c>
      <c r="B13" s="82"/>
      <c r="C13" s="83"/>
      <c r="D13" s="84">
        <v>11</v>
      </c>
      <c r="E13" s="84">
        <v>11</v>
      </c>
      <c r="F13" s="85">
        <f t="shared" si="0"/>
        <v>1</v>
      </c>
      <c r="G13" s="146" t="s">
        <v>109</v>
      </c>
      <c r="H13" s="86" t="s">
        <v>110</v>
      </c>
      <c r="I13" s="87">
        <v>1</v>
      </c>
      <c r="J13" s="84">
        <f t="shared" si="1"/>
        <v>1</v>
      </c>
      <c r="K13" s="88"/>
      <c r="L13" s="89">
        <v>47</v>
      </c>
      <c r="M13" s="86" t="s">
        <v>67</v>
      </c>
      <c r="N13" s="91">
        <v>67.72</v>
      </c>
      <c r="O13" s="92">
        <v>6.04</v>
      </c>
      <c r="P13" s="92"/>
      <c r="Q13" s="93"/>
      <c r="R13" s="94"/>
      <c r="S13" s="95"/>
      <c r="T13" s="84"/>
      <c r="U13" s="96" t="s">
        <v>111</v>
      </c>
      <c r="V13" s="97"/>
      <c r="W13" s="98">
        <v>0</v>
      </c>
      <c r="X13" s="26">
        <f t="shared" si="2"/>
        <v>14.68</v>
      </c>
      <c r="Y13" s="99" t="str">
        <f t="shared" ca="1" si="3"/>
        <v>P:\RealTime\Kate\STCA\[RT-STCA August.xls]Aug08</v>
      </c>
      <c r="Z13" s="100"/>
    </row>
    <row r="14" spans="1:26" s="29" customFormat="1" ht="10.5" customHeight="1" x14ac:dyDescent="0.2">
      <c r="A14" s="82">
        <v>37111</v>
      </c>
      <c r="B14" s="82"/>
      <c r="C14" s="83"/>
      <c r="D14" s="84">
        <v>11</v>
      </c>
      <c r="E14" s="84">
        <v>11</v>
      </c>
      <c r="F14" s="85">
        <f t="shared" si="0"/>
        <v>1</v>
      </c>
      <c r="G14" s="86" t="s">
        <v>25</v>
      </c>
      <c r="H14" s="86" t="s">
        <v>52</v>
      </c>
      <c r="I14" s="87">
        <v>10</v>
      </c>
      <c r="J14" s="84">
        <f t="shared" si="1"/>
        <v>10</v>
      </c>
      <c r="K14" s="88"/>
      <c r="L14" s="89">
        <v>70</v>
      </c>
      <c r="M14" s="86" t="s">
        <v>67</v>
      </c>
      <c r="N14" s="91">
        <v>67.72</v>
      </c>
      <c r="O14" s="92"/>
      <c r="P14" s="92"/>
      <c r="Q14" s="93"/>
      <c r="R14" s="94"/>
      <c r="S14" s="95"/>
      <c r="T14" s="84"/>
      <c r="U14" s="96" t="s">
        <v>112</v>
      </c>
      <c r="V14" s="97"/>
      <c r="W14" s="98">
        <v>0</v>
      </c>
      <c r="X14" s="26">
        <f t="shared" si="2"/>
        <v>-22.799999999999955</v>
      </c>
      <c r="Y14" s="99" t="str">
        <f t="shared" ca="1" si="3"/>
        <v>P:\RealTime\Kate\STCA\[RT-STCA August.xls]Aug08</v>
      </c>
      <c r="Z14" s="100"/>
    </row>
    <row r="15" spans="1:26" s="29" customFormat="1" ht="10.5" customHeight="1" x14ac:dyDescent="0.2">
      <c r="A15" s="82">
        <v>37111</v>
      </c>
      <c r="B15" s="82"/>
      <c r="C15" s="83"/>
      <c r="D15" s="84">
        <v>12</v>
      </c>
      <c r="E15" s="84">
        <v>12</v>
      </c>
      <c r="F15" s="85">
        <f t="shared" si="0"/>
        <v>1</v>
      </c>
      <c r="G15" s="86" t="s">
        <v>25</v>
      </c>
      <c r="H15" s="86" t="s">
        <v>41</v>
      </c>
      <c r="I15" s="87">
        <v>36</v>
      </c>
      <c r="J15" s="84">
        <f t="shared" si="1"/>
        <v>36</v>
      </c>
      <c r="K15" s="88"/>
      <c r="L15" s="89">
        <v>67</v>
      </c>
      <c r="M15" s="86" t="s">
        <v>67</v>
      </c>
      <c r="N15" s="91">
        <v>67.72</v>
      </c>
      <c r="O15" s="92"/>
      <c r="P15" s="92"/>
      <c r="Q15" s="93"/>
      <c r="R15" s="94"/>
      <c r="S15" s="95"/>
      <c r="T15" s="84"/>
      <c r="U15" s="96" t="s">
        <v>113</v>
      </c>
      <c r="V15" s="97"/>
      <c r="W15" s="98">
        <v>0</v>
      </c>
      <c r="X15" s="26">
        <f t="shared" si="2"/>
        <v>25.920000000000073</v>
      </c>
      <c r="Y15" s="99" t="str">
        <f t="shared" ca="1" si="3"/>
        <v>P:\RealTime\Kate\STCA\[RT-STCA August.xls]Aug08</v>
      </c>
      <c r="Z15" s="100"/>
    </row>
    <row r="16" spans="1:26" s="29" customFormat="1" ht="10.5" customHeight="1" x14ac:dyDescent="0.2">
      <c r="A16" s="82">
        <v>37111</v>
      </c>
      <c r="B16" s="82"/>
      <c r="C16" s="83"/>
      <c r="D16" s="84">
        <v>13</v>
      </c>
      <c r="E16" s="84">
        <v>13</v>
      </c>
      <c r="F16" s="85">
        <f t="shared" si="0"/>
        <v>1</v>
      </c>
      <c r="G16" s="86" t="s">
        <v>25</v>
      </c>
      <c r="H16" s="86" t="s">
        <v>46</v>
      </c>
      <c r="I16" s="87">
        <v>15</v>
      </c>
      <c r="J16" s="84">
        <f t="shared" si="1"/>
        <v>15</v>
      </c>
      <c r="K16" s="88"/>
      <c r="L16" s="89">
        <v>65</v>
      </c>
      <c r="M16" s="86" t="s">
        <v>67</v>
      </c>
      <c r="N16" s="91">
        <v>67.72</v>
      </c>
      <c r="O16" s="92"/>
      <c r="P16" s="92"/>
      <c r="Q16" s="93"/>
      <c r="R16" s="94"/>
      <c r="S16" s="95"/>
      <c r="T16" s="84"/>
      <c r="U16" s="96" t="s">
        <v>114</v>
      </c>
      <c r="V16" s="97"/>
      <c r="W16" s="98">
        <v>0</v>
      </c>
      <c r="X16" s="26">
        <f t="shared" si="2"/>
        <v>40.799999999999955</v>
      </c>
      <c r="Y16" s="99" t="str">
        <f t="shared" ca="1" si="3"/>
        <v>P:\RealTime\Kate\STCA\[RT-STCA August.xls]Aug08</v>
      </c>
      <c r="Z16" s="100"/>
    </row>
    <row r="17" spans="1:26" s="29" customFormat="1" ht="10.5" customHeight="1" x14ac:dyDescent="0.2">
      <c r="A17" s="82">
        <v>37111</v>
      </c>
      <c r="B17" s="82"/>
      <c r="C17" s="83"/>
      <c r="D17" s="84">
        <v>13</v>
      </c>
      <c r="E17" s="84">
        <v>13</v>
      </c>
      <c r="F17" s="85">
        <f t="shared" si="0"/>
        <v>1</v>
      </c>
      <c r="G17" s="86" t="s">
        <v>25</v>
      </c>
      <c r="H17" s="86" t="s">
        <v>41</v>
      </c>
      <c r="I17" s="87">
        <v>21</v>
      </c>
      <c r="J17" s="84">
        <f t="shared" si="1"/>
        <v>21</v>
      </c>
      <c r="K17" s="88"/>
      <c r="L17" s="89">
        <v>67</v>
      </c>
      <c r="M17" s="86" t="s">
        <v>67</v>
      </c>
      <c r="N17" s="91">
        <v>67.72</v>
      </c>
      <c r="O17" s="92"/>
      <c r="P17" s="92"/>
      <c r="Q17" s="93"/>
      <c r="R17" s="94"/>
      <c r="S17" s="95"/>
      <c r="T17" s="84"/>
      <c r="U17" s="96" t="s">
        <v>113</v>
      </c>
      <c r="V17" s="97"/>
      <c r="W17" s="98">
        <v>0</v>
      </c>
      <c r="X17" s="26">
        <f t="shared" si="2"/>
        <v>15.119999999999891</v>
      </c>
      <c r="Y17" s="99" t="str">
        <f t="shared" ca="1" si="3"/>
        <v>P:\RealTime\Kate\STCA\[RT-STCA August.xls]Aug08</v>
      </c>
      <c r="Z17" s="100"/>
    </row>
    <row r="18" spans="1:26" s="29" customFormat="1" ht="10.5" customHeight="1" x14ac:dyDescent="0.2">
      <c r="A18" s="82">
        <v>37111</v>
      </c>
      <c r="B18" s="82"/>
      <c r="C18" s="83"/>
      <c r="D18" s="84">
        <v>14</v>
      </c>
      <c r="E18" s="84">
        <v>14</v>
      </c>
      <c r="F18" s="85">
        <f t="shared" si="0"/>
        <v>1</v>
      </c>
      <c r="G18" s="86" t="s">
        <v>25</v>
      </c>
      <c r="H18" s="86" t="s">
        <v>41</v>
      </c>
      <c r="I18" s="87">
        <v>21</v>
      </c>
      <c r="J18" s="84">
        <f t="shared" si="1"/>
        <v>21</v>
      </c>
      <c r="K18" s="88"/>
      <c r="L18" s="89">
        <v>67</v>
      </c>
      <c r="M18" s="86" t="s">
        <v>67</v>
      </c>
      <c r="N18" s="91">
        <v>67.72</v>
      </c>
      <c r="O18" s="92"/>
      <c r="P18" s="92"/>
      <c r="Q18" s="93"/>
      <c r="R18" s="94"/>
      <c r="S18" s="95"/>
      <c r="T18" s="84"/>
      <c r="U18" s="96" t="s">
        <v>113</v>
      </c>
      <c r="V18" s="97"/>
      <c r="W18" s="98">
        <v>0</v>
      </c>
      <c r="X18" s="26">
        <f t="shared" si="2"/>
        <v>15.119999999999891</v>
      </c>
      <c r="Y18" s="99" t="str">
        <f t="shared" ca="1" si="3"/>
        <v>P:\RealTime\Kate\STCA\[RT-STCA August.xls]Aug08</v>
      </c>
      <c r="Z18" s="100"/>
    </row>
    <row r="19" spans="1:26" s="29" customFormat="1" ht="10.5" customHeight="1" x14ac:dyDescent="0.2">
      <c r="A19" s="82">
        <v>37111</v>
      </c>
      <c r="B19" s="82"/>
      <c r="C19" s="83"/>
      <c r="D19" s="84">
        <v>14</v>
      </c>
      <c r="E19" s="84">
        <v>14</v>
      </c>
      <c r="F19" s="85">
        <f t="shared" si="0"/>
        <v>1</v>
      </c>
      <c r="G19" s="86" t="s">
        <v>25</v>
      </c>
      <c r="H19" s="86" t="s">
        <v>46</v>
      </c>
      <c r="I19" s="87">
        <v>15</v>
      </c>
      <c r="J19" s="84">
        <f t="shared" si="1"/>
        <v>15</v>
      </c>
      <c r="K19" s="88"/>
      <c r="L19" s="89">
        <v>65</v>
      </c>
      <c r="M19" s="86" t="s">
        <v>67</v>
      </c>
      <c r="N19" s="91">
        <v>67.72</v>
      </c>
      <c r="O19" s="92"/>
      <c r="P19" s="92"/>
      <c r="Q19" s="93"/>
      <c r="R19" s="94"/>
      <c r="S19" s="95"/>
      <c r="T19" s="84"/>
      <c r="U19" s="96" t="s">
        <v>115</v>
      </c>
      <c r="V19" s="97"/>
      <c r="W19" s="98">
        <v>0</v>
      </c>
      <c r="X19" s="26">
        <f t="shared" si="2"/>
        <v>40.799999999999955</v>
      </c>
      <c r="Y19" s="99" t="str">
        <f t="shared" ca="1" si="3"/>
        <v>P:\RealTime\Kate\STCA\[RT-STCA August.xls]Aug08</v>
      </c>
      <c r="Z19" s="100"/>
    </row>
    <row r="20" spans="1:26" s="29" customFormat="1" ht="10.5" customHeight="1" x14ac:dyDescent="0.2">
      <c r="A20" s="82">
        <v>37111</v>
      </c>
      <c r="B20" s="82"/>
      <c r="C20" s="83"/>
      <c r="D20" s="84">
        <v>15</v>
      </c>
      <c r="E20" s="84">
        <v>15</v>
      </c>
      <c r="F20" s="85">
        <f t="shared" si="0"/>
        <v>1</v>
      </c>
      <c r="G20" s="86" t="s">
        <v>25</v>
      </c>
      <c r="H20" s="86" t="s">
        <v>41</v>
      </c>
      <c r="I20" s="87">
        <v>36</v>
      </c>
      <c r="J20" s="84">
        <f t="shared" si="1"/>
        <v>36</v>
      </c>
      <c r="K20" s="88"/>
      <c r="L20" s="89">
        <v>67</v>
      </c>
      <c r="M20" s="86" t="s">
        <v>67</v>
      </c>
      <c r="N20" s="91">
        <v>67.72</v>
      </c>
      <c r="O20" s="92"/>
      <c r="P20" s="92"/>
      <c r="Q20" s="93"/>
      <c r="R20" s="94"/>
      <c r="S20" s="95"/>
      <c r="T20" s="84"/>
      <c r="U20" s="96" t="s">
        <v>113</v>
      </c>
      <c r="V20" s="97"/>
      <c r="W20" s="98">
        <v>0</v>
      </c>
      <c r="X20" s="26">
        <f t="shared" si="2"/>
        <v>25.920000000000073</v>
      </c>
      <c r="Y20" s="99" t="str">
        <f t="shared" ca="1" si="3"/>
        <v>P:\RealTime\Kate\STCA\[RT-STCA August.xls]Aug08</v>
      </c>
      <c r="Z20" s="100"/>
    </row>
    <row r="21" spans="1:26" s="29" customFormat="1" ht="10.5" customHeight="1" x14ac:dyDescent="0.2">
      <c r="A21" s="82">
        <v>37111</v>
      </c>
      <c r="B21" s="82"/>
      <c r="C21" s="83"/>
      <c r="D21" s="84">
        <v>16</v>
      </c>
      <c r="E21" s="84">
        <v>16</v>
      </c>
      <c r="F21" s="85">
        <f t="shared" si="0"/>
        <v>1</v>
      </c>
      <c r="G21" s="86" t="s">
        <v>25</v>
      </c>
      <c r="H21" s="86" t="s">
        <v>41</v>
      </c>
      <c r="I21" s="87">
        <v>36</v>
      </c>
      <c r="J21" s="84">
        <f t="shared" si="1"/>
        <v>36</v>
      </c>
      <c r="K21" s="88"/>
      <c r="L21" s="89">
        <v>67</v>
      </c>
      <c r="M21" s="86" t="s">
        <v>67</v>
      </c>
      <c r="N21" s="91">
        <v>67.72</v>
      </c>
      <c r="O21" s="92"/>
      <c r="P21" s="92"/>
      <c r="Q21" s="93"/>
      <c r="R21" s="94"/>
      <c r="S21" s="95"/>
      <c r="T21" s="84"/>
      <c r="U21" s="96" t="s">
        <v>113</v>
      </c>
      <c r="V21" s="97"/>
      <c r="W21" s="98">
        <v>0</v>
      </c>
      <c r="X21" s="26">
        <f t="shared" si="2"/>
        <v>25.920000000000073</v>
      </c>
      <c r="Y21" s="99" t="str">
        <f t="shared" ca="1" si="3"/>
        <v>P:\RealTime\Kate\STCA\[RT-STCA August.xls]Aug08</v>
      </c>
      <c r="Z21" s="100"/>
    </row>
    <row r="22" spans="1:26" s="29" customFormat="1" ht="10.5" customHeight="1" x14ac:dyDescent="0.2">
      <c r="A22" s="82">
        <v>37111</v>
      </c>
      <c r="B22" s="82"/>
      <c r="C22" s="83"/>
      <c r="D22" s="84">
        <v>17</v>
      </c>
      <c r="E22" s="84">
        <v>17</v>
      </c>
      <c r="F22" s="85">
        <f t="shared" si="0"/>
        <v>1</v>
      </c>
      <c r="G22" s="86" t="s">
        <v>25</v>
      </c>
      <c r="H22" s="86" t="s">
        <v>41</v>
      </c>
      <c r="I22" s="87">
        <v>36</v>
      </c>
      <c r="J22" s="84">
        <f t="shared" si="1"/>
        <v>36</v>
      </c>
      <c r="K22" s="88"/>
      <c r="L22" s="89">
        <v>67</v>
      </c>
      <c r="M22" s="86" t="s">
        <v>67</v>
      </c>
      <c r="N22" s="91">
        <v>67.72</v>
      </c>
      <c r="O22" s="92"/>
      <c r="P22" s="92"/>
      <c r="Q22" s="93"/>
      <c r="R22" s="94"/>
      <c r="S22" s="95"/>
      <c r="T22" s="84"/>
      <c r="U22" s="96" t="s">
        <v>113</v>
      </c>
      <c r="V22" s="97"/>
      <c r="W22" s="98">
        <v>0</v>
      </c>
      <c r="X22" s="26">
        <f t="shared" si="2"/>
        <v>25.920000000000073</v>
      </c>
      <c r="Y22" s="99" t="str">
        <f t="shared" ca="1" si="3"/>
        <v>P:\RealTime\Kate\STCA\[RT-STCA August.xls]Aug08</v>
      </c>
      <c r="Z22" s="100"/>
    </row>
    <row r="23" spans="1:26" s="29" customFormat="1" ht="10.5" customHeight="1" x14ac:dyDescent="0.2">
      <c r="A23" s="82">
        <v>37111</v>
      </c>
      <c r="B23" s="82"/>
      <c r="C23" s="83"/>
      <c r="D23" s="84">
        <v>18</v>
      </c>
      <c r="E23" s="84">
        <v>18</v>
      </c>
      <c r="F23" s="85">
        <f t="shared" si="0"/>
        <v>1</v>
      </c>
      <c r="G23" s="86" t="s">
        <v>25</v>
      </c>
      <c r="H23" s="86" t="s">
        <v>41</v>
      </c>
      <c r="I23" s="87">
        <v>36</v>
      </c>
      <c r="J23" s="84">
        <f t="shared" si="1"/>
        <v>36</v>
      </c>
      <c r="K23" s="88"/>
      <c r="L23" s="89">
        <v>67</v>
      </c>
      <c r="M23" s="86" t="s">
        <v>67</v>
      </c>
      <c r="N23" s="91">
        <v>67.72</v>
      </c>
      <c r="O23" s="92"/>
      <c r="P23" s="92"/>
      <c r="Q23" s="93"/>
      <c r="R23" s="94"/>
      <c r="S23" s="95"/>
      <c r="T23" s="84"/>
      <c r="U23" s="96" t="s">
        <v>113</v>
      </c>
      <c r="V23" s="97"/>
      <c r="W23" s="98">
        <v>0</v>
      </c>
      <c r="X23" s="26">
        <f t="shared" si="2"/>
        <v>25.920000000000073</v>
      </c>
      <c r="Y23" s="99" t="str">
        <f t="shared" ca="1" si="3"/>
        <v>P:\RealTime\Kate\STCA\[RT-STCA August.xls]Aug08</v>
      </c>
      <c r="Z23" s="100"/>
    </row>
    <row r="24" spans="1:26" s="29" customFormat="1" ht="10.5" customHeight="1" x14ac:dyDescent="0.2">
      <c r="A24" s="82">
        <v>37111</v>
      </c>
      <c r="B24" s="82"/>
      <c r="C24" s="83"/>
      <c r="D24" s="84">
        <v>19</v>
      </c>
      <c r="E24" s="84">
        <v>19</v>
      </c>
      <c r="F24" s="85">
        <f t="shared" si="0"/>
        <v>1</v>
      </c>
      <c r="G24" s="86" t="s">
        <v>25</v>
      </c>
      <c r="H24" s="86" t="s">
        <v>41</v>
      </c>
      <c r="I24" s="87">
        <v>36</v>
      </c>
      <c r="J24" s="84">
        <f t="shared" si="1"/>
        <v>36</v>
      </c>
      <c r="K24" s="88"/>
      <c r="L24" s="89">
        <v>67</v>
      </c>
      <c r="M24" s="86" t="s">
        <v>67</v>
      </c>
      <c r="N24" s="91">
        <v>67.72</v>
      </c>
      <c r="O24" s="92"/>
      <c r="P24" s="92"/>
      <c r="Q24" s="93"/>
      <c r="R24" s="94"/>
      <c r="S24" s="95"/>
      <c r="T24" s="84"/>
      <c r="U24" s="96" t="s">
        <v>113</v>
      </c>
      <c r="V24" s="97"/>
      <c r="W24" s="98">
        <v>0</v>
      </c>
      <c r="X24" s="26">
        <f t="shared" si="2"/>
        <v>25.920000000000073</v>
      </c>
      <c r="Y24" s="99" t="str">
        <f t="shared" ca="1" si="3"/>
        <v>P:\RealTime\Kate\STCA\[RT-STCA August.xls]Aug08</v>
      </c>
      <c r="Z24" s="100"/>
    </row>
    <row r="25" spans="1:26" s="29" customFormat="1" ht="10.5" customHeight="1" x14ac:dyDescent="0.2">
      <c r="A25" s="82">
        <v>37111</v>
      </c>
      <c r="B25" s="82"/>
      <c r="C25" s="83"/>
      <c r="D25" s="84">
        <v>20</v>
      </c>
      <c r="E25" s="84">
        <v>20</v>
      </c>
      <c r="F25" s="85">
        <f t="shared" si="0"/>
        <v>1</v>
      </c>
      <c r="G25" s="86" t="s">
        <v>83</v>
      </c>
      <c r="H25" s="86" t="s">
        <v>90</v>
      </c>
      <c r="I25" s="87">
        <v>36</v>
      </c>
      <c r="J25" s="84">
        <f t="shared" si="1"/>
        <v>36</v>
      </c>
      <c r="K25" s="88" t="s">
        <v>116</v>
      </c>
      <c r="L25" s="89">
        <v>50</v>
      </c>
      <c r="M25" s="86" t="s">
        <v>67</v>
      </c>
      <c r="N25" s="91">
        <v>67.72</v>
      </c>
      <c r="O25" s="92"/>
      <c r="P25" s="92">
        <v>2.04</v>
      </c>
      <c r="Q25" s="93"/>
      <c r="R25" s="94"/>
      <c r="S25" s="95"/>
      <c r="T25" s="84"/>
      <c r="U25" s="96" t="s">
        <v>117</v>
      </c>
      <c r="V25" s="97"/>
      <c r="W25" s="98">
        <v>0</v>
      </c>
      <c r="X25" s="26">
        <f t="shared" si="2"/>
        <v>564.48</v>
      </c>
      <c r="Y25" s="99" t="str">
        <f t="shared" ca="1" si="3"/>
        <v>P:\RealTime\Kate\STCA\[RT-STCA August.xls]Aug08</v>
      </c>
      <c r="Z25" s="100"/>
    </row>
    <row r="26" spans="1:26" s="29" customFormat="1" ht="10.5" customHeight="1" x14ac:dyDescent="0.2">
      <c r="A26" s="82">
        <v>37111</v>
      </c>
      <c r="B26" s="82"/>
      <c r="C26" s="83"/>
      <c r="D26" s="84">
        <v>21</v>
      </c>
      <c r="E26" s="84">
        <v>21</v>
      </c>
      <c r="F26" s="85">
        <f t="shared" si="0"/>
        <v>1</v>
      </c>
      <c r="G26" s="86" t="s">
        <v>83</v>
      </c>
      <c r="H26" s="86" t="s">
        <v>84</v>
      </c>
      <c r="I26" s="87">
        <v>22</v>
      </c>
      <c r="J26" s="84">
        <f t="shared" si="1"/>
        <v>22</v>
      </c>
      <c r="K26" s="88" t="s">
        <v>116</v>
      </c>
      <c r="L26" s="89">
        <v>45</v>
      </c>
      <c r="M26" s="86" t="s">
        <v>67</v>
      </c>
      <c r="N26" s="91">
        <v>67.72</v>
      </c>
      <c r="O26" s="92"/>
      <c r="P26" s="92">
        <v>2.04</v>
      </c>
      <c r="Q26" s="93"/>
      <c r="R26" s="94"/>
      <c r="S26" s="95"/>
      <c r="T26" s="84"/>
      <c r="U26" s="96" t="s">
        <v>118</v>
      </c>
      <c r="V26" s="97"/>
      <c r="W26" s="98">
        <v>0</v>
      </c>
      <c r="X26" s="26">
        <f t="shared" si="2"/>
        <v>454.95999999999992</v>
      </c>
      <c r="Y26" s="99" t="str">
        <f t="shared" ca="1" si="3"/>
        <v>P:\RealTime\Kate\STCA\[RT-STCA August.xls]Aug08</v>
      </c>
      <c r="Z26" s="100"/>
    </row>
    <row r="27" spans="1:26" s="29" customFormat="1" ht="10.5" customHeight="1" x14ac:dyDescent="0.2">
      <c r="A27" s="82">
        <v>37111</v>
      </c>
      <c r="B27" s="82"/>
      <c r="C27" s="83"/>
      <c r="D27" s="84">
        <v>21</v>
      </c>
      <c r="E27" s="84">
        <v>21</v>
      </c>
      <c r="F27" s="85">
        <f t="shared" si="0"/>
        <v>1</v>
      </c>
      <c r="G27" s="86" t="s">
        <v>25</v>
      </c>
      <c r="H27" s="86" t="s">
        <v>34</v>
      </c>
      <c r="I27" s="87">
        <v>14</v>
      </c>
      <c r="J27" s="84">
        <f t="shared" si="1"/>
        <v>14</v>
      </c>
      <c r="K27" s="101"/>
      <c r="L27" s="89">
        <v>44</v>
      </c>
      <c r="M27" s="86" t="s">
        <v>67</v>
      </c>
      <c r="N27" s="91">
        <v>67.72</v>
      </c>
      <c r="O27" s="92"/>
      <c r="P27" s="92">
        <v>2.04</v>
      </c>
      <c r="Q27" s="93"/>
      <c r="R27" s="94"/>
      <c r="S27" s="95"/>
      <c r="T27" s="84"/>
      <c r="U27" s="96" t="s">
        <v>119</v>
      </c>
      <c r="V27" s="97"/>
      <c r="W27" s="98">
        <v>0</v>
      </c>
      <c r="X27" s="26">
        <f t="shared" si="2"/>
        <v>303.51999999999992</v>
      </c>
      <c r="Y27" s="99" t="str">
        <f t="shared" ca="1" si="3"/>
        <v>P:\RealTime\Kate\STCA\[RT-STCA August.xls]Aug08</v>
      </c>
      <c r="Z27" s="100"/>
    </row>
    <row r="28" spans="1:26" s="29" customFormat="1" ht="10.5" customHeight="1" x14ac:dyDescent="0.2">
      <c r="A28" s="82">
        <v>37111</v>
      </c>
      <c r="B28" s="82"/>
      <c r="C28" s="83"/>
      <c r="D28" s="84">
        <v>22</v>
      </c>
      <c r="E28" s="84">
        <v>22</v>
      </c>
      <c r="F28" s="85">
        <f t="shared" si="0"/>
        <v>1</v>
      </c>
      <c r="G28" s="86" t="s">
        <v>25</v>
      </c>
      <c r="H28" s="86" t="s">
        <v>34</v>
      </c>
      <c r="I28" s="87">
        <v>36</v>
      </c>
      <c r="J28" s="84">
        <f t="shared" si="1"/>
        <v>36</v>
      </c>
      <c r="K28" s="101"/>
      <c r="L28" s="89">
        <v>44</v>
      </c>
      <c r="M28" s="86" t="s">
        <v>67</v>
      </c>
      <c r="N28" s="91">
        <v>67.72</v>
      </c>
      <c r="O28" s="92"/>
      <c r="P28" s="92">
        <v>2.04</v>
      </c>
      <c r="Q28" s="93"/>
      <c r="R28" s="94"/>
      <c r="S28" s="95"/>
      <c r="T28" s="84"/>
      <c r="U28" s="96" t="s">
        <v>119</v>
      </c>
      <c r="V28" s="97"/>
      <c r="W28" s="98">
        <v>0</v>
      </c>
      <c r="X28" s="26">
        <f t="shared" si="2"/>
        <v>780.48</v>
      </c>
      <c r="Y28" s="99" t="str">
        <f t="shared" ca="1" si="3"/>
        <v>P:\RealTime\Kate\STCA\[RT-STCA August.xls]Aug08</v>
      </c>
      <c r="Z28" s="10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"/>
  <sheetViews>
    <sheetView workbookViewId="0">
      <selection activeCell="AA12" sqref="AA11:AA12"/>
    </sheetView>
  </sheetViews>
  <sheetFormatPr defaultRowHeight="12.75" x14ac:dyDescent="0.2"/>
  <cols>
    <col min="2" max="3" width="0" hidden="1" customWidth="1"/>
    <col min="11" max="11" width="0" hidden="1" customWidth="1"/>
    <col min="14" max="25" width="0" hidden="1" customWidth="1"/>
  </cols>
  <sheetData>
    <row r="1" spans="1:25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5" t="s">
        <v>17</v>
      </c>
      <c r="S1" s="4" t="s">
        <v>18</v>
      </c>
      <c r="T1" s="7" t="s">
        <v>19</v>
      </c>
      <c r="U1" s="9" t="s">
        <v>20</v>
      </c>
      <c r="V1" s="10" t="s">
        <v>21</v>
      </c>
      <c r="W1" s="10" t="s">
        <v>22</v>
      </c>
      <c r="X1" s="11" t="s">
        <v>23</v>
      </c>
      <c r="Y1" s="12"/>
    </row>
    <row r="3" spans="1:25" s="29" customFormat="1" ht="10.5" customHeight="1" x14ac:dyDescent="0.2">
      <c r="A3" s="14">
        <v>37112</v>
      </c>
      <c r="B3" s="14"/>
      <c r="C3" s="14" t="s">
        <v>24</v>
      </c>
      <c r="D3" s="15">
        <v>1</v>
      </c>
      <c r="E3" s="15">
        <v>1</v>
      </c>
      <c r="F3" s="16">
        <f t="shared" ref="F3:F18" si="0">(E3-D3)+1</f>
        <v>1</v>
      </c>
      <c r="G3" s="17" t="s">
        <v>25</v>
      </c>
      <c r="H3" s="17" t="s">
        <v>120</v>
      </c>
      <c r="I3" s="15">
        <v>12</v>
      </c>
      <c r="J3" s="15">
        <f t="shared" ref="J3:J18" si="1">I3*F3</f>
        <v>12</v>
      </c>
      <c r="K3" s="18"/>
      <c r="L3" s="19">
        <v>30</v>
      </c>
      <c r="M3" s="20" t="s">
        <v>121</v>
      </c>
      <c r="N3" s="21"/>
      <c r="O3" s="22"/>
      <c r="P3" s="22"/>
      <c r="Q3" s="23"/>
      <c r="R3" s="23"/>
      <c r="S3" s="15"/>
      <c r="T3" s="18" t="s">
        <v>122</v>
      </c>
      <c r="U3" s="24">
        <v>1</v>
      </c>
      <c r="V3" s="25" t="e">
        <f>#REF!-(#REF!*U3)</f>
        <v>#REF!</v>
      </c>
      <c r="W3" s="26" t="e">
        <f>(J3*#REF!)-(J3*L3)-(J3*N3)-(J3*O3)-(J3*P3)-(J3*Q3)-(J3*V3)</f>
        <v>#REF!</v>
      </c>
      <c r="X3" s="27"/>
      <c r="Y3" s="28"/>
    </row>
    <row r="4" spans="1:25" s="29" customFormat="1" ht="10.5" customHeight="1" x14ac:dyDescent="0.2">
      <c r="A4" s="14">
        <v>37112</v>
      </c>
      <c r="B4" s="14"/>
      <c r="C4" s="14" t="s">
        <v>24</v>
      </c>
      <c r="D4" s="15">
        <v>2</v>
      </c>
      <c r="E4" s="15">
        <v>5</v>
      </c>
      <c r="F4" s="16">
        <f t="shared" si="0"/>
        <v>4</v>
      </c>
      <c r="G4" s="17" t="s">
        <v>25</v>
      </c>
      <c r="H4" s="17" t="s">
        <v>120</v>
      </c>
      <c r="I4" s="15">
        <v>12</v>
      </c>
      <c r="J4" s="15">
        <f t="shared" si="1"/>
        <v>48</v>
      </c>
      <c r="K4" s="18"/>
      <c r="L4" s="19">
        <v>25</v>
      </c>
      <c r="M4" s="20" t="s">
        <v>121</v>
      </c>
      <c r="N4" s="21"/>
      <c r="O4" s="22"/>
      <c r="P4" s="22"/>
      <c r="Q4" s="23"/>
      <c r="R4" s="23"/>
      <c r="S4" s="15"/>
      <c r="T4" s="18" t="s">
        <v>122</v>
      </c>
      <c r="U4" s="24">
        <v>1</v>
      </c>
      <c r="V4" s="25" t="e">
        <f>#REF!-(#REF!*U4)</f>
        <v>#REF!</v>
      </c>
      <c r="W4" s="26" t="e">
        <f>(J4*#REF!)-(J4*L4)-(J4*N4)-(J4*O4)-(J4*P4)-(J4*Q4)-(J4*V4)</f>
        <v>#REF!</v>
      </c>
      <c r="X4" s="27"/>
      <c r="Y4" s="28"/>
    </row>
    <row r="5" spans="1:25" s="29" customFormat="1" ht="10.5" customHeight="1" x14ac:dyDescent="0.2">
      <c r="A5" s="147">
        <v>37112</v>
      </c>
      <c r="B5" s="147"/>
      <c r="C5" s="147" t="s">
        <v>24</v>
      </c>
      <c r="D5" s="59">
        <v>6</v>
      </c>
      <c r="E5" s="59">
        <v>6</v>
      </c>
      <c r="F5" s="148">
        <f t="shared" si="0"/>
        <v>1</v>
      </c>
      <c r="G5" s="149" t="s">
        <v>25</v>
      </c>
      <c r="H5" s="149" t="s">
        <v>120</v>
      </c>
      <c r="I5" s="59">
        <v>12</v>
      </c>
      <c r="J5" s="59">
        <f t="shared" si="1"/>
        <v>12</v>
      </c>
      <c r="K5" s="60"/>
      <c r="L5" s="61">
        <v>25</v>
      </c>
      <c r="M5" s="150" t="s">
        <v>34</v>
      </c>
      <c r="N5" s="62"/>
      <c r="O5" s="63"/>
      <c r="P5" s="63"/>
      <c r="Q5" s="64"/>
      <c r="R5" s="64"/>
      <c r="S5" s="59"/>
      <c r="T5" s="60" t="s">
        <v>123</v>
      </c>
      <c r="U5" s="65">
        <v>1</v>
      </c>
      <c r="V5" s="66" t="e">
        <f>#REF!-(#REF!*U5)</f>
        <v>#REF!</v>
      </c>
      <c r="W5" s="26" t="e">
        <f>(J5*#REF!)-(J5*L5)-(J5*N5)-(J5*O5)-(J5*P5)-(J5*Q5)-(J5*V5)</f>
        <v>#REF!</v>
      </c>
      <c r="X5" s="27"/>
      <c r="Y5" s="28"/>
    </row>
    <row r="6" spans="1:25" s="29" customFormat="1" ht="10.5" customHeight="1" x14ac:dyDescent="0.2">
      <c r="A6" s="129">
        <v>37112</v>
      </c>
      <c r="B6" s="129"/>
      <c r="C6" s="129" t="s">
        <v>24</v>
      </c>
      <c r="D6" s="134">
        <v>7</v>
      </c>
      <c r="E6" s="134">
        <v>7</v>
      </c>
      <c r="F6" s="151">
        <f t="shared" si="0"/>
        <v>1</v>
      </c>
      <c r="G6" s="133" t="s">
        <v>25</v>
      </c>
      <c r="H6" s="133" t="s">
        <v>34</v>
      </c>
      <c r="I6" s="134">
        <v>17</v>
      </c>
      <c r="J6" s="134">
        <f t="shared" si="1"/>
        <v>17</v>
      </c>
      <c r="K6" s="135"/>
      <c r="L6" s="138">
        <v>20</v>
      </c>
      <c r="M6" s="137" t="s">
        <v>67</v>
      </c>
      <c r="N6" s="139"/>
      <c r="O6" s="140"/>
      <c r="P6" s="140"/>
      <c r="Q6" s="141"/>
      <c r="R6" s="141"/>
      <c r="S6" s="134"/>
      <c r="T6" s="135" t="s">
        <v>124</v>
      </c>
      <c r="U6" s="144">
        <v>1</v>
      </c>
      <c r="V6" s="145" t="e">
        <f>#REF!-(#REF!*U6)</f>
        <v>#REF!</v>
      </c>
      <c r="W6" s="26" t="e">
        <f>(J6*#REF!)-(J6*L6)-(J6*N6)-(J6*O6)-(J6*P6)-(J6*Q6)-(J6*V6)</f>
        <v>#REF!</v>
      </c>
      <c r="X6" s="27"/>
      <c r="Y6" s="28"/>
    </row>
    <row r="7" spans="1:25" s="29" customFormat="1" ht="10.5" customHeight="1" x14ac:dyDescent="0.2">
      <c r="A7" s="152">
        <v>37112</v>
      </c>
      <c r="B7" s="152"/>
      <c r="C7" s="152" t="s">
        <v>24</v>
      </c>
      <c r="D7" s="153">
        <v>8</v>
      </c>
      <c r="E7" s="153">
        <v>8</v>
      </c>
      <c r="F7" s="154">
        <f t="shared" si="0"/>
        <v>1</v>
      </c>
      <c r="G7" s="155" t="s">
        <v>83</v>
      </c>
      <c r="H7" s="156" t="s">
        <v>84</v>
      </c>
      <c r="I7" s="153">
        <v>17</v>
      </c>
      <c r="J7" s="153">
        <f t="shared" si="1"/>
        <v>17</v>
      </c>
      <c r="K7" s="157" t="s">
        <v>125</v>
      </c>
      <c r="L7" s="158">
        <v>45</v>
      </c>
      <c r="M7" s="159" t="s">
        <v>67</v>
      </c>
      <c r="N7" s="161"/>
      <c r="O7" s="162"/>
      <c r="P7" s="162"/>
      <c r="Q7" s="163"/>
      <c r="R7" s="163"/>
      <c r="S7" s="153"/>
      <c r="T7" s="157" t="s">
        <v>126</v>
      </c>
      <c r="U7" s="164">
        <v>1</v>
      </c>
      <c r="V7" s="165" t="e">
        <f>#REF!-(#REF!*U7)</f>
        <v>#REF!</v>
      </c>
      <c r="W7" s="26" t="e">
        <f>(J7*#REF!)-(J7*L7)-(J7*N7)-(J7*O7)-(J7*P7)-(J7*Q7)-(J7*V7)</f>
        <v>#REF!</v>
      </c>
      <c r="X7" s="27"/>
      <c r="Y7" s="28"/>
    </row>
    <row r="8" spans="1:25" s="29" customFormat="1" ht="10.5" customHeight="1" x14ac:dyDescent="0.2">
      <c r="A8" s="152">
        <v>37112</v>
      </c>
      <c r="B8" s="152"/>
      <c r="C8" s="152" t="s">
        <v>24</v>
      </c>
      <c r="D8" s="153">
        <v>9</v>
      </c>
      <c r="E8" s="153">
        <v>9</v>
      </c>
      <c r="F8" s="154">
        <f t="shared" si="0"/>
        <v>1</v>
      </c>
      <c r="G8" s="155" t="s">
        <v>83</v>
      </c>
      <c r="H8" s="156" t="s">
        <v>84</v>
      </c>
      <c r="I8" s="153">
        <v>11</v>
      </c>
      <c r="J8" s="153">
        <f t="shared" si="1"/>
        <v>11</v>
      </c>
      <c r="K8" s="157" t="s">
        <v>125</v>
      </c>
      <c r="L8" s="158">
        <v>50</v>
      </c>
      <c r="M8" s="159" t="s">
        <v>67</v>
      </c>
      <c r="N8" s="161"/>
      <c r="O8" s="162"/>
      <c r="P8" s="162"/>
      <c r="Q8" s="163"/>
      <c r="R8" s="163"/>
      <c r="S8" s="153"/>
      <c r="T8" s="157" t="s">
        <v>126</v>
      </c>
      <c r="U8" s="164">
        <v>1</v>
      </c>
      <c r="V8" s="165" t="e">
        <f>#REF!-(#REF!*U8)</f>
        <v>#REF!</v>
      </c>
      <c r="W8" s="26" t="e">
        <f>(J8*#REF!)-(J8*L8)-(J8*N8)-(J8*O8)-(J8*P8)-(J8*Q8)-(J8*V8)</f>
        <v>#REF!</v>
      </c>
      <c r="X8" s="27"/>
      <c r="Y8" s="28"/>
    </row>
    <row r="9" spans="1:25" s="29" customFormat="1" ht="10.5" customHeight="1" x14ac:dyDescent="0.2">
      <c r="A9" s="129">
        <v>37112</v>
      </c>
      <c r="B9" s="129"/>
      <c r="C9" s="129" t="s">
        <v>24</v>
      </c>
      <c r="D9" s="134">
        <v>9</v>
      </c>
      <c r="E9" s="134">
        <v>9</v>
      </c>
      <c r="F9" s="151">
        <f t="shared" si="0"/>
        <v>1</v>
      </c>
      <c r="G9" s="133" t="s">
        <v>25</v>
      </c>
      <c r="H9" s="133" t="s">
        <v>34</v>
      </c>
      <c r="I9" s="134">
        <v>6</v>
      </c>
      <c r="J9" s="134">
        <f t="shared" si="1"/>
        <v>6</v>
      </c>
      <c r="K9" s="135"/>
      <c r="L9" s="138">
        <v>25</v>
      </c>
      <c r="M9" s="137" t="s">
        <v>67</v>
      </c>
      <c r="N9" s="139"/>
      <c r="O9" s="140"/>
      <c r="P9" s="140"/>
      <c r="Q9" s="141"/>
      <c r="R9" s="141"/>
      <c r="S9" s="134"/>
      <c r="T9" s="135" t="s">
        <v>124</v>
      </c>
      <c r="U9" s="144">
        <v>1</v>
      </c>
      <c r="V9" s="145" t="e">
        <f>#REF!-(#REF!*U9)</f>
        <v>#REF!</v>
      </c>
      <c r="W9" s="26" t="e">
        <f>(J9*#REF!)-(J9*L9)-(J9*N9)-(J9*O9)-(J9*P9)-(J9*Q9)-(J9*V9)</f>
        <v>#REF!</v>
      </c>
      <c r="X9" s="27"/>
      <c r="Y9" s="28"/>
    </row>
    <row r="10" spans="1:25" s="29" customFormat="1" ht="10.5" customHeight="1" x14ac:dyDescent="0.2">
      <c r="A10" s="166">
        <v>37112</v>
      </c>
      <c r="B10" s="166"/>
      <c r="C10" s="166" t="s">
        <v>24</v>
      </c>
      <c r="D10" s="167">
        <v>10</v>
      </c>
      <c r="E10" s="167">
        <v>10</v>
      </c>
      <c r="F10" s="168">
        <f t="shared" si="0"/>
        <v>1</v>
      </c>
      <c r="G10" s="169" t="s">
        <v>83</v>
      </c>
      <c r="H10" s="169" t="s">
        <v>90</v>
      </c>
      <c r="I10" s="167">
        <v>17</v>
      </c>
      <c r="J10" s="167">
        <f t="shared" si="1"/>
        <v>17</v>
      </c>
      <c r="K10" s="170" t="s">
        <v>125</v>
      </c>
      <c r="L10" s="171">
        <v>42</v>
      </c>
      <c r="M10" s="172" t="s">
        <v>67</v>
      </c>
      <c r="N10" s="173"/>
      <c r="O10" s="174"/>
      <c r="P10" s="174"/>
      <c r="Q10" s="175"/>
      <c r="R10" s="175"/>
      <c r="S10" s="167"/>
      <c r="T10" s="170" t="s">
        <v>127</v>
      </c>
      <c r="U10" s="176">
        <v>1</v>
      </c>
      <c r="V10" s="177" t="e">
        <f>#REF!-(#REF!*U10)</f>
        <v>#REF!</v>
      </c>
      <c r="W10" s="26" t="e">
        <f>(J10*#REF!)-(J10*L10)-(J10*N10)-(J10*O10)-(J10*P10)-(J10*Q10)-(J10*V10)</f>
        <v>#REF!</v>
      </c>
      <c r="X10" s="27"/>
      <c r="Y10" s="28"/>
    </row>
    <row r="11" spans="1:25" s="29" customFormat="1" ht="10.5" customHeight="1" x14ac:dyDescent="0.2">
      <c r="A11" s="30">
        <v>37112</v>
      </c>
      <c r="B11" s="30"/>
      <c r="C11" s="30" t="s">
        <v>24</v>
      </c>
      <c r="D11" s="31">
        <v>11</v>
      </c>
      <c r="E11" s="31">
        <v>12</v>
      </c>
      <c r="F11" s="32">
        <f t="shared" si="0"/>
        <v>2</v>
      </c>
      <c r="G11" s="33" t="s">
        <v>25</v>
      </c>
      <c r="H11" s="33" t="s">
        <v>46</v>
      </c>
      <c r="I11" s="31">
        <v>17</v>
      </c>
      <c r="J11" s="31">
        <f t="shared" si="1"/>
        <v>34</v>
      </c>
      <c r="K11" s="34"/>
      <c r="L11" s="178">
        <v>50</v>
      </c>
      <c r="M11" s="36" t="s">
        <v>67</v>
      </c>
      <c r="N11" s="37"/>
      <c r="O11" s="38"/>
      <c r="P11" s="38"/>
      <c r="Q11" s="39"/>
      <c r="R11" s="39"/>
      <c r="S11" s="31"/>
      <c r="T11" s="34" t="s">
        <v>128</v>
      </c>
      <c r="U11" s="40">
        <v>1</v>
      </c>
      <c r="V11" s="41" t="e">
        <f>#REF!-(#REF!*U11)</f>
        <v>#REF!</v>
      </c>
      <c r="W11" s="26" t="e">
        <f>(J11*#REF!)-(J11*L11)-(J11*N11)-(J11*O11)-(J11*P11)-(J11*Q11)-(J11*V11)</f>
        <v>#REF!</v>
      </c>
      <c r="X11" s="27"/>
      <c r="Y11" s="28"/>
    </row>
    <row r="12" spans="1:25" s="29" customFormat="1" ht="10.5" customHeight="1" x14ac:dyDescent="0.2">
      <c r="A12" s="166">
        <v>37112</v>
      </c>
      <c r="B12" s="166"/>
      <c r="C12" s="166" t="s">
        <v>24</v>
      </c>
      <c r="D12" s="167">
        <v>13</v>
      </c>
      <c r="E12" s="167">
        <v>15</v>
      </c>
      <c r="F12" s="168">
        <f t="shared" si="0"/>
        <v>3</v>
      </c>
      <c r="G12" s="169" t="s">
        <v>25</v>
      </c>
      <c r="H12" s="169" t="s">
        <v>90</v>
      </c>
      <c r="I12" s="167">
        <v>17</v>
      </c>
      <c r="J12" s="167">
        <f t="shared" si="1"/>
        <v>51</v>
      </c>
      <c r="K12" s="170"/>
      <c r="L12" s="171">
        <v>57</v>
      </c>
      <c r="M12" s="172" t="s">
        <v>67</v>
      </c>
      <c r="N12" s="173"/>
      <c r="O12" s="174"/>
      <c r="P12" s="174"/>
      <c r="Q12" s="175"/>
      <c r="R12" s="175"/>
      <c r="S12" s="167"/>
      <c r="T12" s="170" t="s">
        <v>127</v>
      </c>
      <c r="U12" s="176">
        <v>1</v>
      </c>
      <c r="V12" s="177" t="e">
        <f>#REF!-(#REF!*U12)</f>
        <v>#REF!</v>
      </c>
      <c r="W12" s="26" t="e">
        <f>(J12*#REF!)-(J12*L12)-(J12*N12)-(J12*O12)-(J12*P12)-(J12*Q12)-(J12*V12)</f>
        <v>#REF!</v>
      </c>
      <c r="X12" s="27"/>
      <c r="Y12" s="28"/>
    </row>
    <row r="13" spans="1:25" s="29" customFormat="1" ht="10.5" customHeight="1" x14ac:dyDescent="0.2">
      <c r="A13" s="102">
        <v>37112</v>
      </c>
      <c r="B13" s="102"/>
      <c r="C13" s="102" t="s">
        <v>24</v>
      </c>
      <c r="D13" s="67">
        <v>16</v>
      </c>
      <c r="E13" s="67">
        <v>17</v>
      </c>
      <c r="F13" s="103">
        <f t="shared" si="0"/>
        <v>2</v>
      </c>
      <c r="G13" s="104" t="s">
        <v>25</v>
      </c>
      <c r="H13" s="104" t="s">
        <v>27</v>
      </c>
      <c r="I13" s="67">
        <v>15</v>
      </c>
      <c r="J13" s="67">
        <f t="shared" si="1"/>
        <v>30</v>
      </c>
      <c r="K13" s="68"/>
      <c r="L13" s="179">
        <v>48</v>
      </c>
      <c r="M13" s="105" t="s">
        <v>67</v>
      </c>
      <c r="N13" s="70">
        <v>0.36</v>
      </c>
      <c r="O13" s="71"/>
      <c r="P13" s="71"/>
      <c r="Q13" s="72"/>
      <c r="R13" s="72"/>
      <c r="S13" s="67"/>
      <c r="T13" s="68" t="s">
        <v>129</v>
      </c>
      <c r="U13" s="73">
        <v>1</v>
      </c>
      <c r="V13" s="74" t="e">
        <f>#REF!-(#REF!*U13)</f>
        <v>#REF!</v>
      </c>
      <c r="W13" s="26" t="e">
        <f>(J13*#REF!)-(J13*L13)-(J13*N13)-(J13*O13)-(J13*P13)-(J13*Q13)-(J13*V13)</f>
        <v>#REF!</v>
      </c>
      <c r="X13" s="27"/>
      <c r="Y13" s="28"/>
    </row>
    <row r="14" spans="1:25" s="29" customFormat="1" ht="10.5" customHeight="1" x14ac:dyDescent="0.2">
      <c r="A14" s="180">
        <v>37112</v>
      </c>
      <c r="B14" s="180"/>
      <c r="C14" s="180" t="s">
        <v>24</v>
      </c>
      <c r="D14" s="181">
        <v>16</v>
      </c>
      <c r="E14" s="181">
        <v>17</v>
      </c>
      <c r="F14" s="182">
        <f t="shared" si="0"/>
        <v>2</v>
      </c>
      <c r="G14" s="183" t="s">
        <v>25</v>
      </c>
      <c r="H14" s="183" t="s">
        <v>130</v>
      </c>
      <c r="I14" s="181">
        <v>2</v>
      </c>
      <c r="J14" s="181">
        <f t="shared" si="1"/>
        <v>4</v>
      </c>
      <c r="K14" s="184"/>
      <c r="L14" s="185">
        <v>48</v>
      </c>
      <c r="M14" s="186" t="s">
        <v>67</v>
      </c>
      <c r="N14" s="188"/>
      <c r="O14" s="189"/>
      <c r="P14" s="189"/>
      <c r="Q14" s="190"/>
      <c r="R14" s="190"/>
      <c r="S14" s="181"/>
      <c r="T14" s="184" t="s">
        <v>131</v>
      </c>
      <c r="U14" s="191">
        <v>1</v>
      </c>
      <c r="V14" s="192" t="e">
        <f>#REF!-(#REF!*U14)</f>
        <v>#REF!</v>
      </c>
      <c r="W14" s="26" t="e">
        <f>(J14*#REF!)-(J14*L14)-(J14*N14)-(J14*O14)-(J14*P14)-(J14*Q14)-(J14*V14)</f>
        <v>#REF!</v>
      </c>
      <c r="X14" s="27"/>
      <c r="Y14" s="28"/>
    </row>
    <row r="15" spans="1:25" s="29" customFormat="1" ht="10.5" customHeight="1" x14ac:dyDescent="0.2">
      <c r="A15" s="180">
        <v>37112</v>
      </c>
      <c r="B15" s="180"/>
      <c r="C15" s="180" t="s">
        <v>24</v>
      </c>
      <c r="D15" s="181">
        <v>18</v>
      </c>
      <c r="E15" s="181">
        <v>18</v>
      </c>
      <c r="F15" s="182">
        <f t="shared" si="0"/>
        <v>1</v>
      </c>
      <c r="G15" s="183" t="s">
        <v>25</v>
      </c>
      <c r="H15" s="183" t="s">
        <v>130</v>
      </c>
      <c r="I15" s="181">
        <v>15</v>
      </c>
      <c r="J15" s="181">
        <f t="shared" si="1"/>
        <v>15</v>
      </c>
      <c r="K15" s="184"/>
      <c r="L15" s="185">
        <v>48</v>
      </c>
      <c r="M15" s="186" t="s">
        <v>67</v>
      </c>
      <c r="N15" s="188"/>
      <c r="O15" s="189"/>
      <c r="P15" s="189"/>
      <c r="Q15" s="190"/>
      <c r="R15" s="190"/>
      <c r="S15" s="181"/>
      <c r="T15" s="184" t="s">
        <v>131</v>
      </c>
      <c r="U15" s="191">
        <v>1</v>
      </c>
      <c r="V15" s="192" t="e">
        <f>#REF!-(#REF!*U15)</f>
        <v>#REF!</v>
      </c>
      <c r="W15" s="26" t="e">
        <f>(J15*#REF!)-(J15*L15)-(J15*N15)-(J15*O15)-(J15*P15)-(J15*Q15)-(J15*V15)</f>
        <v>#REF!</v>
      </c>
      <c r="X15" s="27"/>
      <c r="Y15" s="28"/>
    </row>
    <row r="16" spans="1:25" s="29" customFormat="1" ht="10.5" customHeight="1" x14ac:dyDescent="0.2">
      <c r="A16" s="129">
        <v>37112</v>
      </c>
      <c r="B16" s="129"/>
      <c r="C16" s="129" t="s">
        <v>24</v>
      </c>
      <c r="D16" s="134">
        <v>18</v>
      </c>
      <c r="E16" s="134">
        <v>18</v>
      </c>
      <c r="F16" s="151">
        <f t="shared" si="0"/>
        <v>1</v>
      </c>
      <c r="G16" s="133" t="s">
        <v>25</v>
      </c>
      <c r="H16" s="133" t="s">
        <v>34</v>
      </c>
      <c r="I16" s="134">
        <v>2</v>
      </c>
      <c r="J16" s="134">
        <f t="shared" si="1"/>
        <v>2</v>
      </c>
      <c r="K16" s="135"/>
      <c r="L16" s="136">
        <v>36</v>
      </c>
      <c r="M16" s="137" t="s">
        <v>67</v>
      </c>
      <c r="N16" s="139"/>
      <c r="O16" s="140"/>
      <c r="P16" s="140"/>
      <c r="Q16" s="141"/>
      <c r="R16" s="141"/>
      <c r="S16" s="134"/>
      <c r="T16" s="135" t="s">
        <v>124</v>
      </c>
      <c r="U16" s="144">
        <v>1</v>
      </c>
      <c r="V16" s="145" t="e">
        <f>#REF!-(#REF!*U16)</f>
        <v>#REF!</v>
      </c>
      <c r="W16" s="26" t="e">
        <f>(J16*#REF!)-(J16*L16)-(J16*N16)-(J16*O16)-(J16*P16)-(J16*Q16)-(J16*V16)</f>
        <v>#REF!</v>
      </c>
      <c r="X16" s="27"/>
      <c r="Y16" s="28"/>
    </row>
    <row r="17" spans="1:25" s="29" customFormat="1" ht="10.5" customHeight="1" x14ac:dyDescent="0.2">
      <c r="A17" s="129">
        <v>37112</v>
      </c>
      <c r="B17" s="129"/>
      <c r="C17" s="129" t="s">
        <v>24</v>
      </c>
      <c r="D17" s="134">
        <v>19</v>
      </c>
      <c r="E17" s="134">
        <v>22</v>
      </c>
      <c r="F17" s="151">
        <f t="shared" si="0"/>
        <v>4</v>
      </c>
      <c r="G17" s="133" t="s">
        <v>25</v>
      </c>
      <c r="H17" s="133" t="s">
        <v>34</v>
      </c>
      <c r="I17" s="134">
        <v>17</v>
      </c>
      <c r="J17" s="134">
        <f t="shared" si="1"/>
        <v>68</v>
      </c>
      <c r="K17" s="135"/>
      <c r="L17" s="136">
        <v>36</v>
      </c>
      <c r="M17" s="137" t="s">
        <v>67</v>
      </c>
      <c r="N17" s="139"/>
      <c r="O17" s="140"/>
      <c r="P17" s="140"/>
      <c r="Q17" s="141"/>
      <c r="R17" s="141"/>
      <c r="S17" s="134"/>
      <c r="T17" s="135" t="s">
        <v>124</v>
      </c>
      <c r="U17" s="144">
        <v>1</v>
      </c>
      <c r="V17" s="145" t="e">
        <f>#REF!-(#REF!*U17)</f>
        <v>#REF!</v>
      </c>
      <c r="W17" s="26" t="e">
        <f>(J17*#REF!)-(J17*L17)-(J17*N17)-(J17*O17)-(J17*P17)-(J17*Q17)-(J17*V17)</f>
        <v>#REF!</v>
      </c>
      <c r="X17" s="27"/>
      <c r="Y17" s="28"/>
    </row>
    <row r="18" spans="1:25" s="29" customFormat="1" ht="10.5" customHeight="1" x14ac:dyDescent="0.2">
      <c r="A18" s="147">
        <v>37112</v>
      </c>
      <c r="B18" s="147"/>
      <c r="C18" s="147" t="s">
        <v>24</v>
      </c>
      <c r="D18" s="59">
        <v>23</v>
      </c>
      <c r="E18" s="59">
        <v>24</v>
      </c>
      <c r="F18" s="148">
        <f t="shared" si="0"/>
        <v>2</v>
      </c>
      <c r="G18" s="149" t="s">
        <v>25</v>
      </c>
      <c r="H18" s="149" t="s">
        <v>120</v>
      </c>
      <c r="I18" s="59">
        <v>12</v>
      </c>
      <c r="J18" s="59">
        <f t="shared" si="1"/>
        <v>24</v>
      </c>
      <c r="K18" s="60"/>
      <c r="L18" s="61">
        <v>28</v>
      </c>
      <c r="M18" s="150" t="s">
        <v>34</v>
      </c>
      <c r="N18" s="62"/>
      <c r="O18" s="63"/>
      <c r="P18" s="63"/>
      <c r="Q18" s="64"/>
      <c r="R18" s="64"/>
      <c r="S18" s="59"/>
      <c r="T18" s="60" t="s">
        <v>123</v>
      </c>
      <c r="U18" s="65">
        <v>1</v>
      </c>
      <c r="V18" s="66" t="e">
        <f>#REF!-(#REF!*U18)</f>
        <v>#REF!</v>
      </c>
      <c r="W18" s="26" t="e">
        <f>(J18*#REF!)-(J18*L18)-(J18*N18)-(J18*O18)-(J18*P18)-(J18*Q18)-(J18*V18)</f>
        <v>#REF!</v>
      </c>
      <c r="X18" s="27"/>
      <c r="Y18" s="28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M21" sqref="M21"/>
    </sheetView>
  </sheetViews>
  <sheetFormatPr defaultRowHeight="12.75" x14ac:dyDescent="0.2"/>
  <cols>
    <col min="2" max="3" width="0" hidden="1" customWidth="1"/>
    <col min="11" max="12" width="0" hidden="1" customWidth="1"/>
    <col min="15" max="26" width="0" hidden="1" customWidth="1"/>
  </cols>
  <sheetData>
    <row r="1" spans="1:26" s="13" customFormat="1" ht="27.75" customHeight="1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7" t="s">
        <v>11</v>
      </c>
      <c r="O1" s="7" t="s">
        <v>13</v>
      </c>
      <c r="P1" s="8" t="s">
        <v>14</v>
      </c>
      <c r="Q1" s="8" t="s">
        <v>15</v>
      </c>
      <c r="R1" s="8" t="s">
        <v>16</v>
      </c>
      <c r="S1" s="5" t="s">
        <v>17</v>
      </c>
      <c r="T1" s="4" t="s">
        <v>18</v>
      </c>
      <c r="U1" s="7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/>
    </row>
    <row r="3" spans="1:26" s="29" customFormat="1" ht="10.5" customHeight="1" x14ac:dyDescent="0.2">
      <c r="A3" s="30">
        <v>37113</v>
      </c>
      <c r="B3" s="30"/>
      <c r="C3" s="30" t="s">
        <v>24</v>
      </c>
      <c r="D3" s="31">
        <v>1</v>
      </c>
      <c r="E3" s="31">
        <v>1</v>
      </c>
      <c r="F3" s="32">
        <f t="shared" ref="F3:F9" si="0">(E3-D3)+1</f>
        <v>1</v>
      </c>
      <c r="G3" s="33" t="s">
        <v>25</v>
      </c>
      <c r="H3" s="33" t="s">
        <v>46</v>
      </c>
      <c r="I3" s="31">
        <v>2</v>
      </c>
      <c r="J3" s="31">
        <f t="shared" ref="J3:J9" si="1">I3*F3</f>
        <v>2</v>
      </c>
      <c r="K3" s="34"/>
      <c r="L3" s="35">
        <v>28</v>
      </c>
      <c r="M3" s="36" t="s">
        <v>120</v>
      </c>
      <c r="N3" s="35">
        <v>28</v>
      </c>
      <c r="O3" s="37"/>
      <c r="P3" s="38"/>
      <c r="Q3" s="38"/>
      <c r="R3" s="39"/>
      <c r="S3" s="39"/>
      <c r="T3" s="34" t="s">
        <v>132</v>
      </c>
      <c r="U3" s="34"/>
      <c r="V3" s="40">
        <v>1</v>
      </c>
      <c r="W3" s="41">
        <f t="shared" ref="W3:W9" si="2">N3-(N3*V3)</f>
        <v>0</v>
      </c>
      <c r="X3" s="26">
        <f t="shared" ref="X3:X9" si="3">(J3*N3)-(J3*L3)-(J3*O3)-(J3*P3)-(J3*Q3)-(J3*R3)-(J3*W3)</f>
        <v>0</v>
      </c>
      <c r="Y3" s="27"/>
      <c r="Z3" s="28"/>
    </row>
    <row r="4" spans="1:26" s="29" customFormat="1" ht="10.5" customHeight="1" x14ac:dyDescent="0.2">
      <c r="A4" s="14">
        <v>37113</v>
      </c>
      <c r="B4" s="14"/>
      <c r="C4" s="14" t="s">
        <v>24</v>
      </c>
      <c r="D4" s="15">
        <v>2</v>
      </c>
      <c r="E4" s="15">
        <v>4</v>
      </c>
      <c r="F4" s="16">
        <f t="shared" si="0"/>
        <v>3</v>
      </c>
      <c r="G4" s="17" t="s">
        <v>25</v>
      </c>
      <c r="H4" s="17" t="s">
        <v>34</v>
      </c>
      <c r="I4" s="15">
        <v>2</v>
      </c>
      <c r="J4" s="15">
        <f t="shared" si="1"/>
        <v>6</v>
      </c>
      <c r="K4" s="18"/>
      <c r="L4" s="19">
        <v>15</v>
      </c>
      <c r="M4" s="20" t="s">
        <v>120</v>
      </c>
      <c r="N4" s="19">
        <v>15</v>
      </c>
      <c r="O4" s="21"/>
      <c r="P4" s="22"/>
      <c r="Q4" s="22"/>
      <c r="R4" s="23"/>
      <c r="S4" s="23"/>
      <c r="T4" s="18" t="s">
        <v>133</v>
      </c>
      <c r="U4" s="18"/>
      <c r="V4" s="24">
        <v>1</v>
      </c>
      <c r="W4" s="25">
        <f t="shared" si="2"/>
        <v>0</v>
      </c>
      <c r="X4" s="26">
        <f t="shared" si="3"/>
        <v>0</v>
      </c>
      <c r="Y4" s="27"/>
      <c r="Z4" s="28"/>
    </row>
    <row r="5" spans="1:26" s="29" customFormat="1" ht="10.5" customHeight="1" x14ac:dyDescent="0.2">
      <c r="A5" s="152">
        <v>37113</v>
      </c>
      <c r="B5" s="152"/>
      <c r="C5" s="152" t="s">
        <v>24</v>
      </c>
      <c r="D5" s="153">
        <v>5</v>
      </c>
      <c r="E5" s="153">
        <v>6</v>
      </c>
      <c r="F5" s="154">
        <f t="shared" si="0"/>
        <v>2</v>
      </c>
      <c r="G5" s="155" t="s">
        <v>83</v>
      </c>
      <c r="H5" s="155" t="s">
        <v>84</v>
      </c>
      <c r="I5" s="153">
        <v>2</v>
      </c>
      <c r="J5" s="153">
        <f t="shared" si="1"/>
        <v>4</v>
      </c>
      <c r="K5" s="157"/>
      <c r="L5" s="160">
        <v>25</v>
      </c>
      <c r="M5" s="159" t="s">
        <v>120</v>
      </c>
      <c r="N5" s="160">
        <v>30</v>
      </c>
      <c r="O5" s="161"/>
      <c r="P5" s="162"/>
      <c r="Q5" s="162"/>
      <c r="R5" s="163"/>
      <c r="S5" s="163"/>
      <c r="T5" s="157" t="s">
        <v>134</v>
      </c>
      <c r="U5" s="157"/>
      <c r="V5" s="164">
        <v>1</v>
      </c>
      <c r="W5" s="165">
        <f t="shared" si="2"/>
        <v>0</v>
      </c>
      <c r="X5" s="26">
        <f t="shared" si="3"/>
        <v>20</v>
      </c>
      <c r="Y5" s="27"/>
      <c r="Z5" s="28"/>
    </row>
    <row r="6" spans="1:26" s="29" customFormat="1" ht="10.5" customHeight="1" x14ac:dyDescent="0.2">
      <c r="A6" s="102">
        <v>37113</v>
      </c>
      <c r="B6" s="102"/>
      <c r="C6" s="102" t="s">
        <v>24</v>
      </c>
      <c r="D6" s="67">
        <v>7</v>
      </c>
      <c r="E6" s="67">
        <v>7</v>
      </c>
      <c r="F6" s="103">
        <f t="shared" si="0"/>
        <v>1</v>
      </c>
      <c r="G6" s="104" t="s">
        <v>25</v>
      </c>
      <c r="H6" s="104" t="s">
        <v>120</v>
      </c>
      <c r="I6" s="67">
        <v>9</v>
      </c>
      <c r="J6" s="67">
        <f t="shared" si="1"/>
        <v>9</v>
      </c>
      <c r="K6" s="68"/>
      <c r="L6" s="69">
        <v>27</v>
      </c>
      <c r="M6" s="67" t="s">
        <v>37</v>
      </c>
      <c r="N6" s="69">
        <v>27</v>
      </c>
      <c r="O6" s="70"/>
      <c r="P6" s="71"/>
      <c r="Q6" s="71"/>
      <c r="R6" s="72"/>
      <c r="S6" s="72"/>
      <c r="T6" s="68" t="s">
        <v>135</v>
      </c>
      <c r="U6" s="68"/>
      <c r="V6" s="73">
        <v>1</v>
      </c>
      <c r="W6" s="74">
        <f t="shared" si="2"/>
        <v>0</v>
      </c>
      <c r="X6" s="26">
        <f t="shared" si="3"/>
        <v>0</v>
      </c>
      <c r="Y6" s="27"/>
      <c r="Z6" s="28"/>
    </row>
    <row r="7" spans="1:26" s="29" customFormat="1" ht="10.5" customHeight="1" x14ac:dyDescent="0.2">
      <c r="A7" s="102">
        <v>37113</v>
      </c>
      <c r="B7" s="102"/>
      <c r="C7" s="102" t="s">
        <v>24</v>
      </c>
      <c r="D7" s="67">
        <v>8</v>
      </c>
      <c r="E7" s="67">
        <v>8</v>
      </c>
      <c r="F7" s="103">
        <f t="shared" si="0"/>
        <v>1</v>
      </c>
      <c r="G7" s="104" t="s">
        <v>25</v>
      </c>
      <c r="H7" s="104" t="s">
        <v>120</v>
      </c>
      <c r="I7" s="67">
        <v>9</v>
      </c>
      <c r="J7" s="67">
        <f t="shared" si="1"/>
        <v>9</v>
      </c>
      <c r="K7" s="68"/>
      <c r="L7" s="69">
        <v>27</v>
      </c>
      <c r="M7" s="67" t="s">
        <v>37</v>
      </c>
      <c r="N7" s="69">
        <v>27</v>
      </c>
      <c r="O7" s="70"/>
      <c r="P7" s="71"/>
      <c r="Q7" s="71"/>
      <c r="R7" s="72"/>
      <c r="S7" s="72"/>
      <c r="T7" s="68" t="s">
        <v>135</v>
      </c>
      <c r="U7" s="68"/>
      <c r="V7" s="73">
        <v>1</v>
      </c>
      <c r="W7" s="74">
        <f t="shared" si="2"/>
        <v>0</v>
      </c>
      <c r="X7" s="26">
        <f t="shared" si="3"/>
        <v>0</v>
      </c>
      <c r="Y7" s="27"/>
      <c r="Z7" s="28"/>
    </row>
    <row r="8" spans="1:26" s="29" customFormat="1" ht="10.5" customHeight="1" x14ac:dyDescent="0.2">
      <c r="A8" s="102">
        <v>37113</v>
      </c>
      <c r="B8" s="102"/>
      <c r="C8" s="102" t="s">
        <v>24</v>
      </c>
      <c r="D8" s="67">
        <v>9</v>
      </c>
      <c r="E8" s="67">
        <v>9</v>
      </c>
      <c r="F8" s="103">
        <f t="shared" si="0"/>
        <v>1</v>
      </c>
      <c r="G8" s="104" t="s">
        <v>25</v>
      </c>
      <c r="H8" s="104" t="s">
        <v>120</v>
      </c>
      <c r="I8" s="67">
        <v>9</v>
      </c>
      <c r="J8" s="67">
        <f t="shared" si="1"/>
        <v>9</v>
      </c>
      <c r="K8" s="68"/>
      <c r="L8" s="69">
        <v>27</v>
      </c>
      <c r="M8" s="67" t="s">
        <v>37</v>
      </c>
      <c r="N8" s="69">
        <v>27</v>
      </c>
      <c r="O8" s="70"/>
      <c r="P8" s="71"/>
      <c r="Q8" s="71"/>
      <c r="R8" s="72"/>
      <c r="S8" s="72"/>
      <c r="T8" s="68" t="s">
        <v>135</v>
      </c>
      <c r="U8" s="68"/>
      <c r="V8" s="73">
        <v>1</v>
      </c>
      <c r="W8" s="74">
        <f t="shared" si="2"/>
        <v>0</v>
      </c>
      <c r="X8" s="26">
        <f t="shared" si="3"/>
        <v>0</v>
      </c>
      <c r="Y8" s="27"/>
      <c r="Z8" s="28"/>
    </row>
    <row r="9" spans="1:26" s="29" customFormat="1" ht="10.5" customHeight="1" x14ac:dyDescent="0.2">
      <c r="A9" s="102">
        <v>37113</v>
      </c>
      <c r="B9" s="102"/>
      <c r="C9" s="102" t="s">
        <v>24</v>
      </c>
      <c r="D9" s="67">
        <v>10</v>
      </c>
      <c r="E9" s="67">
        <v>10</v>
      </c>
      <c r="F9" s="103">
        <f t="shared" si="0"/>
        <v>1</v>
      </c>
      <c r="G9" s="104" t="s">
        <v>25</v>
      </c>
      <c r="H9" s="104" t="s">
        <v>120</v>
      </c>
      <c r="I9" s="67">
        <v>6</v>
      </c>
      <c r="J9" s="67">
        <f t="shared" si="1"/>
        <v>6</v>
      </c>
      <c r="K9" s="68"/>
      <c r="L9" s="69">
        <v>27</v>
      </c>
      <c r="M9" s="67" t="s">
        <v>37</v>
      </c>
      <c r="N9" s="69">
        <v>27</v>
      </c>
      <c r="O9" s="70"/>
      <c r="P9" s="71"/>
      <c r="Q9" s="71"/>
      <c r="R9" s="72"/>
      <c r="S9" s="72"/>
      <c r="T9" s="68" t="s">
        <v>135</v>
      </c>
      <c r="U9" s="68"/>
      <c r="V9" s="73">
        <v>1</v>
      </c>
      <c r="W9" s="74">
        <f t="shared" si="2"/>
        <v>0</v>
      </c>
      <c r="X9" s="26">
        <f t="shared" si="3"/>
        <v>0</v>
      </c>
      <c r="Y9" s="27"/>
      <c r="Z9" s="28"/>
    </row>
    <row r="10" spans="1:26" s="29" customFormat="1" ht="10.5" customHeight="1" x14ac:dyDescent="0.2">
      <c r="A10" s="14">
        <v>37113</v>
      </c>
      <c r="B10" s="14"/>
      <c r="C10" s="14" t="s">
        <v>24</v>
      </c>
      <c r="D10" s="15">
        <v>10</v>
      </c>
      <c r="E10" s="15">
        <v>10</v>
      </c>
      <c r="F10" s="16">
        <f>(E10-D10)+1</f>
        <v>1</v>
      </c>
      <c r="G10" s="17" t="s">
        <v>25</v>
      </c>
      <c r="H10" s="17" t="s">
        <v>120</v>
      </c>
      <c r="I10" s="15">
        <v>3</v>
      </c>
      <c r="J10" s="15">
        <f>I10*F10</f>
        <v>3</v>
      </c>
      <c r="K10" s="18"/>
      <c r="L10" s="19">
        <v>27</v>
      </c>
      <c r="M10" s="15" t="s">
        <v>34</v>
      </c>
      <c r="N10" s="19">
        <v>27</v>
      </c>
      <c r="O10" s="21"/>
      <c r="P10" s="22"/>
      <c r="Q10" s="22"/>
      <c r="R10" s="23"/>
      <c r="S10" s="23"/>
      <c r="T10" s="18" t="s">
        <v>136</v>
      </c>
      <c r="U10" s="18"/>
      <c r="V10" s="24">
        <v>1</v>
      </c>
      <c r="W10" s="25">
        <f>N10-(N10*V10)</f>
        <v>0</v>
      </c>
      <c r="X10" s="26">
        <f>(J10*N10)-(J10*L10)-(J10*O10)-(J10*P10)-(J10*Q10)-(J10*R10)-(J10*W10)</f>
        <v>0</v>
      </c>
      <c r="Y10" s="27"/>
      <c r="Z10" s="28"/>
    </row>
    <row r="11" spans="1:26" s="29" customFormat="1" ht="10.5" customHeight="1" x14ac:dyDescent="0.2">
      <c r="A11" s="14">
        <v>37113</v>
      </c>
      <c r="B11" s="14"/>
      <c r="C11" s="14" t="s">
        <v>24</v>
      </c>
      <c r="D11" s="15">
        <v>11</v>
      </c>
      <c r="E11" s="15">
        <v>17</v>
      </c>
      <c r="F11" s="16">
        <f>(E11-D11)+1</f>
        <v>7</v>
      </c>
      <c r="G11" s="17" t="s">
        <v>25</v>
      </c>
      <c r="H11" s="17" t="s">
        <v>120</v>
      </c>
      <c r="I11" s="15">
        <v>9</v>
      </c>
      <c r="J11" s="15">
        <f>I11*F11</f>
        <v>63</v>
      </c>
      <c r="K11" s="18"/>
      <c r="L11" s="19">
        <v>40</v>
      </c>
      <c r="M11" s="20" t="s">
        <v>34</v>
      </c>
      <c r="N11" s="19">
        <v>40</v>
      </c>
      <c r="O11" s="21"/>
      <c r="P11" s="22"/>
      <c r="Q11" s="22"/>
      <c r="R11" s="23"/>
      <c r="S11" s="23"/>
      <c r="T11" s="18" t="s">
        <v>136</v>
      </c>
      <c r="U11" s="18"/>
      <c r="V11" s="24">
        <v>1</v>
      </c>
      <c r="W11" s="25">
        <f>N11-(N11*V11)</f>
        <v>0</v>
      </c>
      <c r="X11" s="26">
        <f>(J11*N11)-(J11*L11)-(J11*O11)-(J11*P11)-(J11*Q11)-(J11*R11)-(J11*W11)</f>
        <v>0</v>
      </c>
      <c r="Y11" s="27"/>
      <c r="Z11" s="28"/>
    </row>
    <row r="12" spans="1:26" s="29" customFormat="1" ht="10.5" customHeight="1" x14ac:dyDescent="0.2">
      <c r="A12" s="14">
        <v>37113</v>
      </c>
      <c r="B12" s="14"/>
      <c r="C12" s="14" t="s">
        <v>24</v>
      </c>
      <c r="D12" s="15">
        <v>19</v>
      </c>
      <c r="E12" s="15">
        <v>20</v>
      </c>
      <c r="F12" s="16">
        <f>(E12-D12)+1</f>
        <v>2</v>
      </c>
      <c r="G12" s="17" t="s">
        <v>25</v>
      </c>
      <c r="H12" s="17" t="s">
        <v>120</v>
      </c>
      <c r="I12" s="15">
        <v>9</v>
      </c>
      <c r="J12" s="15">
        <f>I12*F12</f>
        <v>18</v>
      </c>
      <c r="K12" s="18"/>
      <c r="L12" s="19">
        <v>43</v>
      </c>
      <c r="M12" s="15" t="s">
        <v>39</v>
      </c>
      <c r="N12" s="19">
        <v>43</v>
      </c>
      <c r="O12" s="21"/>
      <c r="P12" s="22"/>
      <c r="Q12" s="22"/>
      <c r="R12" s="23"/>
      <c r="S12" s="23"/>
      <c r="T12" s="18" t="s">
        <v>137</v>
      </c>
      <c r="U12" s="18"/>
      <c r="V12" s="24">
        <v>1</v>
      </c>
      <c r="W12" s="25">
        <f>N12-(N12*V12)</f>
        <v>0</v>
      </c>
      <c r="X12" s="26">
        <f>(J12*N12)-(J12*L12)-(J12*O12)-(J12*P12)-(J12*Q12)-(J12*R12)-(J12*W12)</f>
        <v>0</v>
      </c>
      <c r="Y12" s="27"/>
      <c r="Z12" s="28"/>
    </row>
    <row r="13" spans="1:26" s="29" customFormat="1" ht="10.5" customHeight="1" x14ac:dyDescent="0.2">
      <c r="A13" s="14">
        <v>37113</v>
      </c>
      <c r="B13" s="14"/>
      <c r="C13" s="14" t="s">
        <v>24</v>
      </c>
      <c r="D13" s="15">
        <v>21</v>
      </c>
      <c r="E13" s="15">
        <v>21</v>
      </c>
      <c r="F13" s="16">
        <f>(E13-D13)+1</f>
        <v>1</v>
      </c>
      <c r="G13" s="17" t="s">
        <v>25</v>
      </c>
      <c r="H13" s="17" t="s">
        <v>120</v>
      </c>
      <c r="I13" s="15">
        <v>9</v>
      </c>
      <c r="J13" s="15">
        <f>I13*F13</f>
        <v>9</v>
      </c>
      <c r="K13" s="18"/>
      <c r="L13" s="19">
        <v>42</v>
      </c>
      <c r="M13" s="15" t="s">
        <v>39</v>
      </c>
      <c r="N13" s="19">
        <v>42</v>
      </c>
      <c r="O13" s="21"/>
      <c r="P13" s="22"/>
      <c r="Q13" s="22"/>
      <c r="R13" s="23"/>
      <c r="S13" s="23"/>
      <c r="T13" s="18" t="s">
        <v>137</v>
      </c>
      <c r="U13" s="18"/>
      <c r="V13" s="24">
        <v>1</v>
      </c>
      <c r="W13" s="25">
        <f>N13-(N13*V13)</f>
        <v>0</v>
      </c>
      <c r="X13" s="26">
        <f>(J13*N13)-(J13*L13)-(J13*O13)-(J13*P13)-(J13*Q13)-(J13*R13)-(J13*W13)</f>
        <v>0</v>
      </c>
      <c r="Y13" s="27"/>
      <c r="Z13" s="28"/>
    </row>
    <row r="14" spans="1:26" s="29" customFormat="1" ht="10.5" customHeight="1" x14ac:dyDescent="0.2">
      <c r="A14" s="14">
        <v>37113</v>
      </c>
      <c r="B14" s="14"/>
      <c r="C14" s="14" t="s">
        <v>24</v>
      </c>
      <c r="D14" s="15">
        <v>22</v>
      </c>
      <c r="E14" s="15">
        <v>22</v>
      </c>
      <c r="F14" s="16">
        <f>(E14-D14)+1</f>
        <v>1</v>
      </c>
      <c r="G14" s="17" t="s">
        <v>25</v>
      </c>
      <c r="H14" s="17" t="s">
        <v>120</v>
      </c>
      <c r="I14" s="15">
        <v>9</v>
      </c>
      <c r="J14" s="15">
        <f>I14*F14</f>
        <v>9</v>
      </c>
      <c r="K14" s="18"/>
      <c r="L14" s="19">
        <v>42</v>
      </c>
      <c r="M14" s="15" t="s">
        <v>39</v>
      </c>
      <c r="N14" s="19">
        <v>42</v>
      </c>
      <c r="O14" s="21"/>
      <c r="P14" s="22"/>
      <c r="Q14" s="22"/>
      <c r="R14" s="23"/>
      <c r="S14" s="23"/>
      <c r="T14" s="18" t="s">
        <v>137</v>
      </c>
      <c r="U14" s="18"/>
      <c r="V14" s="24">
        <v>1</v>
      </c>
      <c r="W14" s="25">
        <f>N14-(N14*V14)</f>
        <v>0</v>
      </c>
      <c r="X14" s="26">
        <f>(J14*N14)-(J14*L14)-(J14*O14)-(J14*P14)-(J14*Q14)-(J14*R14)-(J14*W14)</f>
        <v>0</v>
      </c>
      <c r="Y14" s="27"/>
      <c r="Z14" s="28"/>
    </row>
    <row r="16" spans="1:26" s="29" customFormat="1" ht="10.5" customHeight="1" x14ac:dyDescent="0.2">
      <c r="A16" s="14">
        <v>37113</v>
      </c>
      <c r="B16" s="14"/>
      <c r="C16" s="14" t="s">
        <v>24</v>
      </c>
      <c r="D16" s="15">
        <v>23</v>
      </c>
      <c r="E16" s="15">
        <v>24</v>
      </c>
      <c r="F16" s="16">
        <f>(E16-D16)+1</f>
        <v>2</v>
      </c>
      <c r="G16" s="17" t="s">
        <v>25</v>
      </c>
      <c r="H16" s="17" t="s">
        <v>46</v>
      </c>
      <c r="I16" s="15">
        <v>10</v>
      </c>
      <c r="J16" s="15">
        <f>I16*F16</f>
        <v>20</v>
      </c>
      <c r="K16" s="18"/>
      <c r="L16" s="19">
        <v>32</v>
      </c>
      <c r="M16" s="17" t="s">
        <v>120</v>
      </c>
      <c r="N16" s="19">
        <v>32</v>
      </c>
      <c r="O16" s="21"/>
      <c r="P16" s="22"/>
      <c r="Q16" s="22"/>
      <c r="R16" s="23"/>
      <c r="S16" s="23"/>
      <c r="T16" s="18" t="s">
        <v>138</v>
      </c>
      <c r="U16" s="18"/>
      <c r="V16" s="24">
        <v>1</v>
      </c>
      <c r="W16" s="25">
        <f>N16-(N16*V16)</f>
        <v>0</v>
      </c>
      <c r="X16" s="26">
        <f>(J16*N16)-(J16*L16)-(J16*O16)-(J16*P16)-(J16*Q16)-(J16*R16)-(J16*W16)</f>
        <v>0</v>
      </c>
      <c r="Y16" s="27"/>
      <c r="Z16" s="28"/>
    </row>
    <row r="17" spans="1:26" s="29" customFormat="1" ht="10.5" customHeight="1" x14ac:dyDescent="0.2">
      <c r="A17" s="14">
        <v>37113</v>
      </c>
      <c r="B17" s="14"/>
      <c r="C17" s="14" t="s">
        <v>24</v>
      </c>
      <c r="D17" s="15">
        <v>23</v>
      </c>
      <c r="E17" s="15">
        <v>24</v>
      </c>
      <c r="F17" s="16">
        <f>(E17-D17)+1</f>
        <v>2</v>
      </c>
      <c r="G17" s="17" t="s">
        <v>48</v>
      </c>
      <c r="H17" s="17" t="s">
        <v>139</v>
      </c>
      <c r="I17" s="15">
        <v>5</v>
      </c>
      <c r="J17" s="15">
        <f>I17*F17</f>
        <v>10</v>
      </c>
      <c r="K17" s="18"/>
      <c r="L17" s="19">
        <v>30</v>
      </c>
      <c r="M17" s="17" t="s">
        <v>120</v>
      </c>
      <c r="N17" s="19">
        <v>30</v>
      </c>
      <c r="O17" s="21"/>
      <c r="P17" s="22"/>
      <c r="Q17" s="22"/>
      <c r="R17" s="23"/>
      <c r="S17" s="23"/>
      <c r="T17" s="18" t="s">
        <v>140</v>
      </c>
      <c r="U17" s="18"/>
      <c r="V17" s="24">
        <v>1</v>
      </c>
      <c r="W17" s="25">
        <f>N17-(N17*V17)</f>
        <v>0</v>
      </c>
      <c r="X17" s="26">
        <f>(J17*N17)-(J17*L17)-(J17*O17)-(J17*P17)-(J17*Q17)-(J17*R17)-(J17*W17)</f>
        <v>0</v>
      </c>
      <c r="Y17" s="27"/>
      <c r="Z17" s="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Aug03</vt:lpstr>
      <vt:lpstr>Aug04</vt:lpstr>
      <vt:lpstr>Aug06</vt:lpstr>
      <vt:lpstr>Aug07</vt:lpstr>
      <vt:lpstr>Aug08</vt:lpstr>
      <vt:lpstr>Aug09</vt:lpstr>
      <vt:lpstr>Aug10</vt:lpstr>
      <vt:lpstr>Aug11</vt:lpstr>
      <vt:lpstr>Aug12</vt:lpstr>
      <vt:lpstr>Aug13</vt:lpstr>
      <vt:lpstr>Aug14</vt:lpstr>
      <vt:lpstr>Aug15</vt:lpstr>
      <vt:lpstr>Aug16</vt:lpstr>
      <vt:lpstr>Aug17</vt:lpstr>
      <vt:lpstr>Aug18</vt:lpstr>
      <vt:lpstr>Aug19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Jan Havlíček</cp:lastModifiedBy>
  <cp:lastPrinted>2001-08-20T15:41:40Z</cp:lastPrinted>
  <dcterms:created xsi:type="dcterms:W3CDTF">2001-08-02T15:02:34Z</dcterms:created>
  <dcterms:modified xsi:type="dcterms:W3CDTF">2023-09-17T09:55:15Z</dcterms:modified>
</cp:coreProperties>
</file>