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FCF21D9-2F8D-448A-BCDD-C252E10131B6}" xr6:coauthVersionLast="47" xr6:coauthVersionMax="47" xr10:uidLastSave="{00000000-0000-0000-0000-000000000000}"/>
  <bookViews>
    <workbookView xWindow="-120" yWindow="-120" windowWidth="38640" windowHeight="15720"/>
  </bookViews>
  <sheets>
    <sheet name="7-31" sheetId="1" r:id="rId1"/>
    <sheet name="8-1" sheetId="4" r:id="rId2"/>
    <sheet name="8-2" sheetId="2" r:id="rId3"/>
    <sheet name="Sheet3" sheetId="3" r:id="rId4"/>
  </sheets>
  <externalReferences>
    <externalReference r:id="rId5"/>
  </externalReferences>
  <calcPr calcId="92512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1" l="1"/>
  <c r="D6" i="1"/>
  <c r="E6" i="1"/>
  <c r="G6" i="1"/>
  <c r="C7" i="1"/>
  <c r="D7" i="1"/>
  <c r="E7" i="1"/>
  <c r="G7" i="1"/>
  <c r="C8" i="1"/>
  <c r="D8" i="1"/>
  <c r="E8" i="1"/>
  <c r="G8" i="1"/>
  <c r="C9" i="1"/>
  <c r="D9" i="1"/>
  <c r="E9" i="1"/>
  <c r="G9" i="1"/>
  <c r="J9" i="1"/>
  <c r="C10" i="1"/>
  <c r="D10" i="1"/>
  <c r="E10" i="1"/>
  <c r="G10" i="1"/>
  <c r="J10" i="1"/>
  <c r="C11" i="1"/>
  <c r="D11" i="1"/>
  <c r="E11" i="1"/>
  <c r="G11" i="1"/>
  <c r="C12" i="1"/>
  <c r="D12" i="1"/>
  <c r="E12" i="1"/>
  <c r="H12" i="1"/>
  <c r="C13" i="1"/>
  <c r="D13" i="1"/>
  <c r="E13" i="1"/>
  <c r="H13" i="1"/>
  <c r="C14" i="1"/>
  <c r="D14" i="1"/>
  <c r="E14" i="1"/>
  <c r="H14" i="1"/>
  <c r="C15" i="1"/>
  <c r="D15" i="1"/>
  <c r="E15" i="1"/>
  <c r="H15" i="1"/>
  <c r="C16" i="1"/>
  <c r="D16" i="1"/>
  <c r="E16" i="1"/>
  <c r="H16" i="1"/>
  <c r="C17" i="1"/>
  <c r="D17" i="1"/>
  <c r="E17" i="1"/>
  <c r="H17" i="1"/>
  <c r="C18" i="1"/>
  <c r="D18" i="1"/>
  <c r="E18" i="1"/>
  <c r="H18" i="1"/>
  <c r="C19" i="1"/>
  <c r="D19" i="1"/>
  <c r="E19" i="1"/>
  <c r="H19" i="1"/>
  <c r="C20" i="1"/>
  <c r="D20" i="1"/>
  <c r="E20" i="1"/>
  <c r="H20" i="1"/>
  <c r="C21" i="1"/>
  <c r="D21" i="1"/>
  <c r="E21" i="1"/>
  <c r="H21" i="1"/>
  <c r="C22" i="1"/>
  <c r="D22" i="1"/>
  <c r="E22" i="1"/>
  <c r="H22" i="1"/>
  <c r="C23" i="1"/>
  <c r="D23" i="1"/>
  <c r="E23" i="1"/>
  <c r="H23" i="1"/>
  <c r="C24" i="1"/>
  <c r="D24" i="1"/>
  <c r="E24" i="1"/>
  <c r="H24" i="1"/>
  <c r="C25" i="1"/>
  <c r="D25" i="1"/>
  <c r="E25" i="1"/>
  <c r="H25" i="1"/>
  <c r="C26" i="1"/>
  <c r="D26" i="1"/>
  <c r="E26" i="1"/>
  <c r="H26" i="1"/>
  <c r="C27" i="1"/>
  <c r="D27" i="1"/>
  <c r="E27" i="1"/>
  <c r="H27" i="1"/>
  <c r="C28" i="1"/>
  <c r="D28" i="1"/>
  <c r="E28" i="1"/>
  <c r="G28" i="1"/>
  <c r="C29" i="1"/>
  <c r="D29" i="1"/>
  <c r="E29" i="1"/>
  <c r="G29" i="1"/>
  <c r="C32" i="1"/>
  <c r="D32" i="1"/>
  <c r="E32" i="1"/>
  <c r="C33" i="1"/>
  <c r="D33" i="1"/>
  <c r="E33" i="1"/>
  <c r="C34" i="1"/>
  <c r="D34" i="1"/>
  <c r="E34" i="1"/>
  <c r="C6" i="4"/>
  <c r="D6" i="4"/>
  <c r="E6" i="4"/>
  <c r="G6" i="4"/>
  <c r="C7" i="4"/>
  <c r="D7" i="4"/>
  <c r="E7" i="4"/>
  <c r="G7" i="4"/>
  <c r="C8" i="4"/>
  <c r="D8" i="4"/>
  <c r="E8" i="4"/>
  <c r="G8" i="4"/>
  <c r="C9" i="4"/>
  <c r="D9" i="4"/>
  <c r="E9" i="4"/>
  <c r="G9" i="4"/>
  <c r="J9" i="4"/>
  <c r="C10" i="4"/>
  <c r="D10" i="4"/>
  <c r="E10" i="4"/>
  <c r="G10" i="4"/>
  <c r="J10" i="4"/>
  <c r="C11" i="4"/>
  <c r="D11" i="4"/>
  <c r="E11" i="4"/>
  <c r="G11" i="4"/>
  <c r="C12" i="4"/>
  <c r="D12" i="4"/>
  <c r="E12" i="4"/>
  <c r="H12" i="4"/>
  <c r="C13" i="4"/>
  <c r="D13" i="4"/>
  <c r="E13" i="4"/>
  <c r="H13" i="4"/>
  <c r="C14" i="4"/>
  <c r="D14" i="4"/>
  <c r="E14" i="4"/>
  <c r="H14" i="4"/>
  <c r="C15" i="4"/>
  <c r="D15" i="4"/>
  <c r="E15" i="4"/>
  <c r="H15" i="4"/>
  <c r="C16" i="4"/>
  <c r="D16" i="4"/>
  <c r="E16" i="4"/>
  <c r="H16" i="4"/>
  <c r="C17" i="4"/>
  <c r="D17" i="4"/>
  <c r="E17" i="4"/>
  <c r="H17" i="4"/>
  <c r="C18" i="4"/>
  <c r="D18" i="4"/>
  <c r="E18" i="4"/>
  <c r="H18" i="4"/>
  <c r="C19" i="4"/>
  <c r="D19" i="4"/>
  <c r="E19" i="4"/>
  <c r="H19" i="4"/>
  <c r="C20" i="4"/>
  <c r="D20" i="4"/>
  <c r="E20" i="4"/>
  <c r="H20" i="4"/>
  <c r="C21" i="4"/>
  <c r="D21" i="4"/>
  <c r="E21" i="4"/>
  <c r="H21" i="4"/>
  <c r="C22" i="4"/>
  <c r="D22" i="4"/>
  <c r="E22" i="4"/>
  <c r="H22" i="4"/>
  <c r="C23" i="4"/>
  <c r="D23" i="4"/>
  <c r="E23" i="4"/>
  <c r="H23" i="4"/>
  <c r="C24" i="4"/>
  <c r="D24" i="4"/>
  <c r="E24" i="4"/>
  <c r="H24" i="4"/>
  <c r="C25" i="4"/>
  <c r="D25" i="4"/>
  <c r="E25" i="4"/>
  <c r="H25" i="4"/>
  <c r="C26" i="4"/>
  <c r="D26" i="4"/>
  <c r="E26" i="4"/>
  <c r="H26" i="4"/>
  <c r="C27" i="4"/>
  <c r="D27" i="4"/>
  <c r="E27" i="4"/>
  <c r="H27" i="4"/>
  <c r="C28" i="4"/>
  <c r="D28" i="4"/>
  <c r="E28" i="4"/>
  <c r="G28" i="4"/>
  <c r="C29" i="4"/>
  <c r="D29" i="4"/>
  <c r="E29" i="4"/>
  <c r="G29" i="4"/>
  <c r="C32" i="4"/>
  <c r="D32" i="4"/>
  <c r="E32" i="4"/>
  <c r="C33" i="4"/>
  <c r="D33" i="4"/>
  <c r="E33" i="4"/>
  <c r="C34" i="4"/>
  <c r="D34" i="4"/>
  <c r="E34" i="4"/>
</calcChain>
</file>

<file path=xl/sharedStrings.xml><?xml version="1.0" encoding="utf-8"?>
<sst xmlns="http://schemas.openxmlformats.org/spreadsheetml/2006/main" count="78" uniqueCount="40">
  <si>
    <t>Hour Ending</t>
  </si>
  <si>
    <t>N-Price</t>
  </si>
  <si>
    <t>S-Price</t>
  </si>
  <si>
    <t>W-Price</t>
  </si>
  <si>
    <t>0100 </t>
  </si>
  <si>
    <t>0200 </t>
  </si>
  <si>
    <t>0300 </t>
  </si>
  <si>
    <t>0400 </t>
  </si>
  <si>
    <t>0500 </t>
  </si>
  <si>
    <t>0600 </t>
  </si>
  <si>
    <t>0700 </t>
  </si>
  <si>
    <t>0800 </t>
  </si>
  <si>
    <t>0900 </t>
  </si>
  <si>
    <t>1000 </t>
  </si>
  <si>
    <t>1100 </t>
  </si>
  <si>
    <t>1200 </t>
  </si>
  <si>
    <t>1300 </t>
  </si>
  <si>
    <t>1400 </t>
  </si>
  <si>
    <t>1500 </t>
  </si>
  <si>
    <t>1600 </t>
  </si>
  <si>
    <t>1700 </t>
  </si>
  <si>
    <t>1800 </t>
  </si>
  <si>
    <t>1900 </t>
  </si>
  <si>
    <t>2000 </t>
  </si>
  <si>
    <t>2100 </t>
  </si>
  <si>
    <t>2200 </t>
  </si>
  <si>
    <t>2300 </t>
  </si>
  <si>
    <t>2400 </t>
  </si>
  <si>
    <t>Total</t>
  </si>
  <si>
    <t>% of Total</t>
  </si>
  <si>
    <t>16 HR Price</t>
  </si>
  <si>
    <t>Off-Peak Price</t>
  </si>
  <si>
    <t>24 HR Price</t>
  </si>
  <si>
    <t>Ercot Asset</t>
  </si>
  <si>
    <t>Asset Expense</t>
  </si>
  <si>
    <t>Asset Revenue</t>
  </si>
  <si>
    <t xml:space="preserve">Teco </t>
  </si>
  <si>
    <t>Teco revenue</t>
  </si>
  <si>
    <t>July 31st Imbalance Charges</t>
  </si>
  <si>
    <t>August 1st Imbalance Charges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</si>
</sst>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color indexed="8"/>
      <name val="Arial"/>
    </font>
    <font>
      <b/>
      <sz val="10"/>
      <color indexed="8"/>
      <name val="Arial"/>
      <family val="2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2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 wrapText="1"/>
    </xf>
    <xf numFmtId="44" fontId="0" fillId="0" borderId="2" xfId="0" applyNumberFormat="1" applyBorder="1"/>
    <xf numFmtId="0" fontId="3" fillId="0" borderId="3" xfId="0" applyFont="1" applyBorder="1" applyAlignment="1">
      <alignment horizontal="center" wrapText="1"/>
    </xf>
    <xf numFmtId="44" fontId="0" fillId="0" borderId="3" xfId="0" applyNumberFormat="1" applyBorder="1"/>
    <xf numFmtId="0" fontId="4" fillId="0" borderId="1" xfId="0" applyFont="1" applyFill="1" applyBorder="1" applyAlignment="1">
      <alignment horizontal="center" wrapText="1"/>
    </xf>
    <xf numFmtId="0" fontId="2" fillId="0" borderId="1" xfId="0" applyFont="1" applyBorder="1"/>
    <xf numFmtId="9" fontId="2" fillId="0" borderId="1" xfId="2" applyFont="1" applyBorder="1" applyAlignment="1">
      <alignment horizontal="center"/>
    </xf>
    <xf numFmtId="44" fontId="2" fillId="0" borderId="1" xfId="0" applyNumberFormat="1" applyFont="1" applyBorder="1"/>
    <xf numFmtId="44" fontId="2" fillId="0" borderId="1" xfId="1" applyFont="1" applyBorder="1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3" xfId="0" applyBorder="1"/>
    <xf numFmtId="0" fontId="0" fillId="0" borderId="9" xfId="0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44" fontId="0" fillId="0" borderId="2" xfId="0" applyNumberFormat="1" applyBorder="1" applyAlignment="1">
      <alignment horizontal="right"/>
    </xf>
    <xf numFmtId="0" fontId="0" fillId="0" borderId="2" xfId="0" applyBorder="1" applyAlignment="1">
      <alignment horizontal="right"/>
    </xf>
    <xf numFmtId="44" fontId="0" fillId="0" borderId="3" xfId="0" applyNumberFormat="1" applyBorder="1" applyAlignment="1">
      <alignment horizontal="right"/>
    </xf>
    <xf numFmtId="44" fontId="0" fillId="0" borderId="7" xfId="0" applyNumberFormat="1" applyBorder="1"/>
    <xf numFmtId="0" fontId="2" fillId="0" borderId="1" xfId="0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5" fillId="0" borderId="0" xfId="0" applyFon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lectric/ERCOT/ERCOT%202001/Data/ERCOT%20ISO/Price%20&amp;%20Load/ERCOT_ISO_073120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oad"/>
      <sheetName val="Price"/>
      <sheetName val="Price &amp; Load"/>
      <sheetName val="ISO vs Enron Load"/>
    </sheetNames>
    <sheetDataSet>
      <sheetData sheetId="0"/>
      <sheetData sheetId="1">
        <row r="5">
          <cell r="G5">
            <v>39.700000000000003</v>
          </cell>
          <cell r="I5">
            <v>39.700000000000003</v>
          </cell>
          <cell r="K5">
            <v>36.647500000000001</v>
          </cell>
        </row>
        <row r="9">
          <cell r="G9">
            <v>9.9</v>
          </cell>
          <cell r="I9">
            <v>9.9</v>
          </cell>
          <cell r="K9">
            <v>11.574999999999998</v>
          </cell>
        </row>
        <row r="13">
          <cell r="G13">
            <v>24.6</v>
          </cell>
          <cell r="I13">
            <v>24.6</v>
          </cell>
          <cell r="K13">
            <v>18.547499999999999</v>
          </cell>
        </row>
        <row r="17">
          <cell r="G17">
            <v>13.54</v>
          </cell>
          <cell r="I17">
            <v>13.54</v>
          </cell>
          <cell r="K17">
            <v>30.702500000000001</v>
          </cell>
        </row>
        <row r="21">
          <cell r="G21">
            <v>43.08</v>
          </cell>
          <cell r="I21">
            <v>43.08</v>
          </cell>
          <cell r="K21">
            <v>42.94</v>
          </cell>
        </row>
        <row r="25">
          <cell r="G25">
            <v>43.14</v>
          </cell>
          <cell r="I25">
            <v>43.14</v>
          </cell>
          <cell r="K25">
            <v>30.9375</v>
          </cell>
        </row>
        <row r="29">
          <cell r="G29">
            <v>30.22</v>
          </cell>
          <cell r="I29">
            <v>30.22</v>
          </cell>
          <cell r="K29">
            <v>30.162500000000005</v>
          </cell>
        </row>
        <row r="33">
          <cell r="G33">
            <v>39.729999999999997</v>
          </cell>
          <cell r="I33">
            <v>39.729999999999997</v>
          </cell>
          <cell r="K33">
            <v>41.107500000000002</v>
          </cell>
        </row>
        <row r="37">
          <cell r="G37">
            <v>50</v>
          </cell>
          <cell r="I37">
            <v>50</v>
          </cell>
          <cell r="K37">
            <v>37.902500000000003</v>
          </cell>
        </row>
        <row r="41">
          <cell r="G41">
            <v>30.38</v>
          </cell>
          <cell r="I41">
            <v>30.38</v>
          </cell>
          <cell r="K41">
            <v>33.08</v>
          </cell>
        </row>
        <row r="45">
          <cell r="G45">
            <v>32</v>
          </cell>
          <cell r="I45">
            <v>32</v>
          </cell>
          <cell r="K45">
            <v>32.085000000000001</v>
          </cell>
        </row>
        <row r="49">
          <cell r="G49">
            <v>38.340000000000003</v>
          </cell>
          <cell r="I49">
            <v>38.340000000000003</v>
          </cell>
          <cell r="K49">
            <v>36.995000000000005</v>
          </cell>
        </row>
        <row r="53">
          <cell r="G53">
            <v>38.14</v>
          </cell>
          <cell r="I53">
            <v>38.14</v>
          </cell>
          <cell r="K53">
            <v>38.14</v>
          </cell>
        </row>
        <row r="57">
          <cell r="G57">
            <v>48.08</v>
          </cell>
          <cell r="I57">
            <v>48.08</v>
          </cell>
          <cell r="K57">
            <v>45.929999999999986</v>
          </cell>
        </row>
        <row r="61">
          <cell r="G61">
            <v>54.49</v>
          </cell>
          <cell r="I61">
            <v>54.49</v>
          </cell>
          <cell r="K61">
            <v>51.122500000000002</v>
          </cell>
        </row>
        <row r="65">
          <cell r="G65">
            <v>40.1</v>
          </cell>
          <cell r="I65">
            <v>40.1</v>
          </cell>
          <cell r="K65">
            <v>42.699999999999996</v>
          </cell>
        </row>
        <row r="69">
          <cell r="G69">
            <v>33.700000000000003</v>
          </cell>
          <cell r="I69">
            <v>33.700000000000003</v>
          </cell>
          <cell r="K69">
            <v>42.024999999999991</v>
          </cell>
        </row>
        <row r="73">
          <cell r="G73">
            <v>33.26</v>
          </cell>
          <cell r="I73">
            <v>33.26</v>
          </cell>
          <cell r="K73">
            <v>34.085000000000001</v>
          </cell>
        </row>
        <row r="77">
          <cell r="G77">
            <v>50</v>
          </cell>
          <cell r="I77">
            <v>50</v>
          </cell>
          <cell r="K77">
            <v>37.045000000000002</v>
          </cell>
        </row>
        <row r="81">
          <cell r="G81">
            <v>32.07</v>
          </cell>
          <cell r="I81">
            <v>32.07</v>
          </cell>
          <cell r="K81">
            <v>32.552499999999995</v>
          </cell>
        </row>
        <row r="85">
          <cell r="G85">
            <v>35.61</v>
          </cell>
          <cell r="I85">
            <v>35.61</v>
          </cell>
          <cell r="K85">
            <v>34.424999999999997</v>
          </cell>
        </row>
        <row r="89">
          <cell r="G89">
            <v>38.35</v>
          </cell>
          <cell r="I89">
            <v>38.35</v>
          </cell>
          <cell r="K89">
            <v>43.2575</v>
          </cell>
        </row>
        <row r="93">
          <cell r="G93">
            <v>5.9</v>
          </cell>
          <cell r="I93">
            <v>1.8</v>
          </cell>
          <cell r="K93">
            <v>22.411666666666665</v>
          </cell>
        </row>
        <row r="97">
          <cell r="G97">
            <v>36.409999999999997</v>
          </cell>
          <cell r="I97">
            <v>1.3</v>
          </cell>
          <cell r="K97">
            <v>26.570833333333336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J34"/>
  <sheetViews>
    <sheetView tabSelected="1" workbookViewId="0">
      <selection activeCell="G15" sqref="G15"/>
    </sheetView>
  </sheetViews>
  <sheetFormatPr defaultRowHeight="12.75" x14ac:dyDescent="0.2"/>
  <cols>
    <col min="2" max="2" width="12.140625" bestFit="1" customWidth="1"/>
    <col min="3" max="5" width="9.28515625" bestFit="1" customWidth="1"/>
    <col min="6" max="6" width="13.28515625" style="11" customWidth="1"/>
    <col min="7" max="7" width="18" style="11" customWidth="1"/>
    <col min="8" max="8" width="18" customWidth="1"/>
    <col min="9" max="9" width="22.7109375" style="11" customWidth="1"/>
    <col min="10" max="10" width="22.7109375" customWidth="1"/>
  </cols>
  <sheetData>
    <row r="2" spans="2:10" ht="18" x14ac:dyDescent="0.25">
      <c r="D2" s="28" t="s">
        <v>38</v>
      </c>
    </row>
    <row r="4" spans="2:10" ht="13.5" thickBot="1" x14ac:dyDescent="0.25"/>
    <row r="5" spans="2:10" ht="13.5" thickBot="1" x14ac:dyDescent="0.25">
      <c r="B5" s="1" t="s">
        <v>0</v>
      </c>
      <c r="C5" s="1" t="s">
        <v>1</v>
      </c>
      <c r="D5" s="1" t="s">
        <v>2</v>
      </c>
      <c r="E5" s="1" t="s">
        <v>3</v>
      </c>
      <c r="F5" s="26" t="s">
        <v>33</v>
      </c>
      <c r="G5" s="26" t="s">
        <v>34</v>
      </c>
      <c r="H5" s="26" t="s">
        <v>35</v>
      </c>
      <c r="I5" s="26" t="s">
        <v>36</v>
      </c>
      <c r="J5" s="26" t="s">
        <v>37</v>
      </c>
    </row>
    <row r="6" spans="2:10" x14ac:dyDescent="0.2">
      <c r="B6" s="2" t="s">
        <v>4</v>
      </c>
      <c r="C6" s="3">
        <f>[1]Price!G5</f>
        <v>39.700000000000003</v>
      </c>
      <c r="D6" s="3">
        <f>[1]Price!I5</f>
        <v>39.700000000000003</v>
      </c>
      <c r="E6" s="3">
        <f>[1]Price!K5</f>
        <v>36.647500000000001</v>
      </c>
      <c r="F6" s="12">
        <v>-10</v>
      </c>
      <c r="G6" s="22">
        <f t="shared" ref="G6:G11" si="0">F6*D6</f>
        <v>-397</v>
      </c>
      <c r="H6" s="13"/>
      <c r="I6" s="27"/>
      <c r="J6" s="18"/>
    </row>
    <row r="7" spans="2:10" x14ac:dyDescent="0.2">
      <c r="B7" s="2" t="s">
        <v>5</v>
      </c>
      <c r="C7" s="3">
        <f>[1]Price!G9</f>
        <v>9.9</v>
      </c>
      <c r="D7" s="3">
        <f>[1]Price!I9</f>
        <v>9.9</v>
      </c>
      <c r="E7" s="3">
        <f>[1]Price!K9</f>
        <v>11.574999999999998</v>
      </c>
      <c r="F7" s="14">
        <v>-10</v>
      </c>
      <c r="G7" s="22">
        <f t="shared" si="0"/>
        <v>-99</v>
      </c>
      <c r="H7" s="15"/>
      <c r="I7" s="20"/>
      <c r="J7" s="19"/>
    </row>
    <row r="8" spans="2:10" x14ac:dyDescent="0.2">
      <c r="B8" s="2" t="s">
        <v>6</v>
      </c>
      <c r="C8" s="3">
        <f>[1]Price!G13</f>
        <v>24.6</v>
      </c>
      <c r="D8" s="3">
        <f>[1]Price!I13</f>
        <v>24.6</v>
      </c>
      <c r="E8" s="3">
        <f>[1]Price!K13</f>
        <v>18.547499999999999</v>
      </c>
      <c r="F8" s="14">
        <v>-10</v>
      </c>
      <c r="G8" s="22">
        <f t="shared" si="0"/>
        <v>-246</v>
      </c>
      <c r="H8" s="15"/>
      <c r="I8" s="20"/>
      <c r="J8" s="19"/>
    </row>
    <row r="9" spans="2:10" x14ac:dyDescent="0.2">
      <c r="B9" s="2" t="s">
        <v>7</v>
      </c>
      <c r="C9" s="3">
        <f>[1]Price!G17</f>
        <v>13.54</v>
      </c>
      <c r="D9" s="3">
        <f>[1]Price!I17</f>
        <v>13.54</v>
      </c>
      <c r="E9" s="3">
        <f>[1]Price!K17</f>
        <v>30.702500000000001</v>
      </c>
      <c r="F9" s="14">
        <v>-10</v>
      </c>
      <c r="G9" s="22">
        <f t="shared" si="0"/>
        <v>-135.39999999999998</v>
      </c>
      <c r="H9" s="15"/>
      <c r="I9" s="20">
        <v>45</v>
      </c>
      <c r="J9" s="3">
        <f>I9*C9</f>
        <v>609.29999999999995</v>
      </c>
    </row>
    <row r="10" spans="2:10" x14ac:dyDescent="0.2">
      <c r="B10" s="2" t="s">
        <v>8</v>
      </c>
      <c r="C10" s="3">
        <f>[1]Price!G21</f>
        <v>43.08</v>
      </c>
      <c r="D10" s="3">
        <f>[1]Price!I21</f>
        <v>43.08</v>
      </c>
      <c r="E10" s="3">
        <f>[1]Price!K21</f>
        <v>42.94</v>
      </c>
      <c r="F10" s="14">
        <v>-10</v>
      </c>
      <c r="G10" s="22">
        <f t="shared" si="0"/>
        <v>-430.79999999999995</v>
      </c>
      <c r="H10" s="15"/>
      <c r="I10" s="20">
        <v>145</v>
      </c>
      <c r="J10" s="3">
        <f>I10*C10</f>
        <v>6246.5999999999995</v>
      </c>
    </row>
    <row r="11" spans="2:10" x14ac:dyDescent="0.2">
      <c r="B11" s="2" t="s">
        <v>9</v>
      </c>
      <c r="C11" s="3">
        <f>[1]Price!G25</f>
        <v>43.14</v>
      </c>
      <c r="D11" s="3">
        <f>[1]Price!I25</f>
        <v>43.14</v>
      </c>
      <c r="E11" s="3">
        <f>[1]Price!K25</f>
        <v>30.9375</v>
      </c>
      <c r="F11" s="14">
        <v>-10</v>
      </c>
      <c r="G11" s="22">
        <f t="shared" si="0"/>
        <v>-431.4</v>
      </c>
      <c r="H11" s="15"/>
      <c r="I11" s="20"/>
      <c r="J11" s="19"/>
    </row>
    <row r="12" spans="2:10" x14ac:dyDescent="0.2">
      <c r="B12" s="2" t="s">
        <v>10</v>
      </c>
      <c r="C12" s="3">
        <f>[1]Price!G29</f>
        <v>30.22</v>
      </c>
      <c r="D12" s="3">
        <f>[1]Price!I29</f>
        <v>30.22</v>
      </c>
      <c r="E12" s="3">
        <f>[1]Price!K29</f>
        <v>30.162500000000005</v>
      </c>
      <c r="F12" s="14">
        <v>0</v>
      </c>
      <c r="G12" s="23"/>
      <c r="H12" s="25">
        <f>F12*C12</f>
        <v>0</v>
      </c>
      <c r="I12" s="20"/>
      <c r="J12" s="19"/>
    </row>
    <row r="13" spans="2:10" x14ac:dyDescent="0.2">
      <c r="B13" s="2" t="s">
        <v>11</v>
      </c>
      <c r="C13" s="3">
        <f>[1]Price!G33</f>
        <v>39.729999999999997</v>
      </c>
      <c r="D13" s="3">
        <f>[1]Price!I33</f>
        <v>39.729999999999997</v>
      </c>
      <c r="E13" s="3">
        <f>[1]Price!K33</f>
        <v>41.107500000000002</v>
      </c>
      <c r="F13" s="14">
        <v>0</v>
      </c>
      <c r="G13" s="23"/>
      <c r="H13" s="25">
        <f t="shared" ref="H13:H27" si="1">F13*C13</f>
        <v>0</v>
      </c>
      <c r="I13" s="20"/>
      <c r="J13" s="19"/>
    </row>
    <row r="14" spans="2:10" x14ac:dyDescent="0.2">
      <c r="B14" s="2" t="s">
        <v>12</v>
      </c>
      <c r="C14" s="3">
        <f>[1]Price!G37</f>
        <v>50</v>
      </c>
      <c r="D14" s="3">
        <f>[1]Price!I37</f>
        <v>50</v>
      </c>
      <c r="E14" s="3">
        <f>[1]Price!K37</f>
        <v>37.902500000000003</v>
      </c>
      <c r="F14" s="14">
        <v>0</v>
      </c>
      <c r="G14" s="23"/>
      <c r="H14" s="25">
        <f t="shared" si="1"/>
        <v>0</v>
      </c>
      <c r="I14" s="20"/>
      <c r="J14" s="19"/>
    </row>
    <row r="15" spans="2:10" x14ac:dyDescent="0.2">
      <c r="B15" s="2" t="s">
        <v>13</v>
      </c>
      <c r="C15" s="3">
        <f>[1]Price!G41</f>
        <v>30.38</v>
      </c>
      <c r="D15" s="3">
        <f>[1]Price!I41</f>
        <v>30.38</v>
      </c>
      <c r="E15" s="3">
        <f>[1]Price!K41</f>
        <v>33.08</v>
      </c>
      <c r="F15" s="14">
        <v>0</v>
      </c>
      <c r="G15" s="23"/>
      <c r="H15" s="25">
        <f t="shared" si="1"/>
        <v>0</v>
      </c>
      <c r="I15" s="20"/>
      <c r="J15" s="19"/>
    </row>
    <row r="16" spans="2:10" x14ac:dyDescent="0.2">
      <c r="B16" s="2" t="s">
        <v>14</v>
      </c>
      <c r="C16" s="3">
        <f>[1]Price!G45</f>
        <v>32</v>
      </c>
      <c r="D16" s="3">
        <f>[1]Price!I45</f>
        <v>32</v>
      </c>
      <c r="E16" s="3">
        <f>[1]Price!K45</f>
        <v>32.085000000000001</v>
      </c>
      <c r="F16" s="14">
        <v>0</v>
      </c>
      <c r="G16" s="23"/>
      <c r="H16" s="25">
        <f t="shared" si="1"/>
        <v>0</v>
      </c>
      <c r="I16" s="20"/>
      <c r="J16" s="19"/>
    </row>
    <row r="17" spans="2:10" x14ac:dyDescent="0.2">
      <c r="B17" s="2" t="s">
        <v>15</v>
      </c>
      <c r="C17" s="3">
        <f>[1]Price!G49</f>
        <v>38.340000000000003</v>
      </c>
      <c r="D17" s="3">
        <f>[1]Price!I49</f>
        <v>38.340000000000003</v>
      </c>
      <c r="E17" s="3">
        <f>[1]Price!K49</f>
        <v>36.995000000000005</v>
      </c>
      <c r="F17" s="14">
        <v>0</v>
      </c>
      <c r="G17" s="23"/>
      <c r="H17" s="25">
        <f t="shared" si="1"/>
        <v>0</v>
      </c>
      <c r="I17" s="20"/>
      <c r="J17" s="19"/>
    </row>
    <row r="18" spans="2:10" x14ac:dyDescent="0.2">
      <c r="B18" s="2" t="s">
        <v>16</v>
      </c>
      <c r="C18" s="3">
        <f>[1]Price!G53</f>
        <v>38.14</v>
      </c>
      <c r="D18" s="3">
        <f>[1]Price!I53</f>
        <v>38.14</v>
      </c>
      <c r="E18" s="3">
        <f>[1]Price!K53</f>
        <v>38.14</v>
      </c>
      <c r="F18" s="14">
        <v>0</v>
      </c>
      <c r="G18" s="23"/>
      <c r="H18" s="25">
        <f t="shared" si="1"/>
        <v>0</v>
      </c>
      <c r="I18" s="20"/>
      <c r="J18" s="19"/>
    </row>
    <row r="19" spans="2:10" x14ac:dyDescent="0.2">
      <c r="B19" s="2" t="s">
        <v>17</v>
      </c>
      <c r="C19" s="3">
        <f>[1]Price!G57</f>
        <v>48.08</v>
      </c>
      <c r="D19" s="3">
        <f>[1]Price!I57</f>
        <v>48.08</v>
      </c>
      <c r="E19" s="3">
        <f>[1]Price!K57</f>
        <v>45.929999999999986</v>
      </c>
      <c r="F19" s="14">
        <v>0</v>
      </c>
      <c r="G19" s="23"/>
      <c r="H19" s="25">
        <f t="shared" si="1"/>
        <v>0</v>
      </c>
      <c r="I19" s="20"/>
      <c r="J19" s="19"/>
    </row>
    <row r="20" spans="2:10" x14ac:dyDescent="0.2">
      <c r="B20" s="2" t="s">
        <v>18</v>
      </c>
      <c r="C20" s="3">
        <f>[1]Price!G61</f>
        <v>54.49</v>
      </c>
      <c r="D20" s="3">
        <f>[1]Price!I61</f>
        <v>54.49</v>
      </c>
      <c r="E20" s="3">
        <f>[1]Price!K61</f>
        <v>51.122500000000002</v>
      </c>
      <c r="F20" s="14">
        <v>0</v>
      </c>
      <c r="G20" s="23"/>
      <c r="H20" s="25">
        <f t="shared" si="1"/>
        <v>0</v>
      </c>
      <c r="I20" s="20"/>
      <c r="J20" s="19"/>
    </row>
    <row r="21" spans="2:10" x14ac:dyDescent="0.2">
      <c r="B21" s="2" t="s">
        <v>19</v>
      </c>
      <c r="C21" s="3">
        <f>[1]Price!G65</f>
        <v>40.1</v>
      </c>
      <c r="D21" s="3">
        <f>[1]Price!I65</f>
        <v>40.1</v>
      </c>
      <c r="E21" s="3">
        <f>[1]Price!K65</f>
        <v>42.699999999999996</v>
      </c>
      <c r="F21" s="14">
        <v>0</v>
      </c>
      <c r="G21" s="23"/>
      <c r="H21" s="25">
        <f t="shared" si="1"/>
        <v>0</v>
      </c>
      <c r="I21" s="20"/>
      <c r="J21" s="19"/>
    </row>
    <row r="22" spans="2:10" x14ac:dyDescent="0.2">
      <c r="B22" s="2" t="s">
        <v>20</v>
      </c>
      <c r="C22" s="3">
        <f>[1]Price!G69</f>
        <v>33.700000000000003</v>
      </c>
      <c r="D22" s="3">
        <f>[1]Price!I69</f>
        <v>33.700000000000003</v>
      </c>
      <c r="E22" s="3">
        <f>[1]Price!K69</f>
        <v>42.024999999999991</v>
      </c>
      <c r="F22" s="14">
        <v>0</v>
      </c>
      <c r="G22" s="23"/>
      <c r="H22" s="25">
        <f t="shared" si="1"/>
        <v>0</v>
      </c>
      <c r="I22" s="20"/>
      <c r="J22" s="19"/>
    </row>
    <row r="23" spans="2:10" x14ac:dyDescent="0.2">
      <c r="B23" s="2" t="s">
        <v>21</v>
      </c>
      <c r="C23" s="3">
        <f>[1]Price!G73</f>
        <v>33.26</v>
      </c>
      <c r="D23" s="3">
        <f>[1]Price!I73</f>
        <v>33.26</v>
      </c>
      <c r="E23" s="3">
        <f>[1]Price!K73</f>
        <v>34.085000000000001</v>
      </c>
      <c r="F23" s="14">
        <v>0</v>
      </c>
      <c r="G23" s="23"/>
      <c r="H23" s="25">
        <f t="shared" si="1"/>
        <v>0</v>
      </c>
      <c r="I23" s="20"/>
      <c r="J23" s="19"/>
    </row>
    <row r="24" spans="2:10" x14ac:dyDescent="0.2">
      <c r="B24" s="2" t="s">
        <v>22</v>
      </c>
      <c r="C24" s="3">
        <f>[1]Price!G77</f>
        <v>50</v>
      </c>
      <c r="D24" s="3">
        <f>[1]Price!I77</f>
        <v>50</v>
      </c>
      <c r="E24" s="3">
        <f>[1]Price!K77</f>
        <v>37.045000000000002</v>
      </c>
      <c r="F24" s="14">
        <v>0</v>
      </c>
      <c r="G24" s="23"/>
      <c r="H24" s="25">
        <f t="shared" si="1"/>
        <v>0</v>
      </c>
      <c r="I24" s="20"/>
      <c r="J24" s="19"/>
    </row>
    <row r="25" spans="2:10" x14ac:dyDescent="0.2">
      <c r="B25" s="2" t="s">
        <v>23</v>
      </c>
      <c r="C25" s="3">
        <f>[1]Price!G81</f>
        <v>32.07</v>
      </c>
      <c r="D25" s="3">
        <f>[1]Price!I81</f>
        <v>32.07</v>
      </c>
      <c r="E25" s="3">
        <f>[1]Price!K81</f>
        <v>32.552499999999995</v>
      </c>
      <c r="F25" s="14">
        <v>0</v>
      </c>
      <c r="G25" s="23"/>
      <c r="H25" s="25">
        <f t="shared" si="1"/>
        <v>0</v>
      </c>
      <c r="I25" s="20"/>
      <c r="J25" s="19"/>
    </row>
    <row r="26" spans="2:10" x14ac:dyDescent="0.2">
      <c r="B26" s="2" t="s">
        <v>24</v>
      </c>
      <c r="C26" s="3">
        <f>[1]Price!G85</f>
        <v>35.61</v>
      </c>
      <c r="D26" s="3">
        <f>[1]Price!I85</f>
        <v>35.61</v>
      </c>
      <c r="E26" s="3">
        <f>[1]Price!K85</f>
        <v>34.424999999999997</v>
      </c>
      <c r="F26" s="14">
        <v>0</v>
      </c>
      <c r="G26" s="23"/>
      <c r="H26" s="25">
        <f t="shared" si="1"/>
        <v>0</v>
      </c>
      <c r="I26" s="20"/>
      <c r="J26" s="19"/>
    </row>
    <row r="27" spans="2:10" x14ac:dyDescent="0.2">
      <c r="B27" s="2" t="s">
        <v>25</v>
      </c>
      <c r="C27" s="3">
        <f>[1]Price!G89</f>
        <v>38.35</v>
      </c>
      <c r="D27" s="3">
        <f>[1]Price!I89</f>
        <v>38.35</v>
      </c>
      <c r="E27" s="3">
        <f>[1]Price!K89</f>
        <v>43.2575</v>
      </c>
      <c r="F27" s="14">
        <v>0</v>
      </c>
      <c r="G27" s="23"/>
      <c r="H27" s="25">
        <f t="shared" si="1"/>
        <v>0</v>
      </c>
      <c r="I27" s="20"/>
      <c r="J27" s="19"/>
    </row>
    <row r="28" spans="2:10" x14ac:dyDescent="0.2">
      <c r="B28" s="2" t="s">
        <v>26</v>
      </c>
      <c r="C28" s="3">
        <f>[1]Price!G93</f>
        <v>5.9</v>
      </c>
      <c r="D28" s="3">
        <f>[1]Price!I93</f>
        <v>1.8</v>
      </c>
      <c r="E28" s="3">
        <f>[1]Price!K93</f>
        <v>22.411666666666665</v>
      </c>
      <c r="F28" s="14">
        <v>-10</v>
      </c>
      <c r="G28" s="22">
        <f>F28*D28</f>
        <v>-18</v>
      </c>
      <c r="H28" s="15"/>
      <c r="I28" s="20"/>
      <c r="J28" s="19"/>
    </row>
    <row r="29" spans="2:10" ht="13.5" thickBot="1" x14ac:dyDescent="0.25">
      <c r="B29" s="4" t="s">
        <v>27</v>
      </c>
      <c r="C29" s="5">
        <f>[1]Price!G97</f>
        <v>36.409999999999997</v>
      </c>
      <c r="D29" s="5">
        <f>[1]Price!I97</f>
        <v>1.3</v>
      </c>
      <c r="E29" s="5">
        <f>[1]Price!K97</f>
        <v>26.570833333333336</v>
      </c>
      <c r="F29" s="16">
        <v>-10</v>
      </c>
      <c r="G29" s="24">
        <f>F29*D29</f>
        <v>-13</v>
      </c>
      <c r="H29" s="17"/>
      <c r="I29" s="21"/>
      <c r="J29" s="17"/>
    </row>
    <row r="30" spans="2:10" ht="13.5" thickBot="1" x14ac:dyDescent="0.25">
      <c r="B30" s="6" t="s">
        <v>28</v>
      </c>
      <c r="C30" s="7"/>
      <c r="D30" s="7"/>
      <c r="E30" s="7"/>
    </row>
    <row r="31" spans="2:10" ht="13.5" thickBot="1" x14ac:dyDescent="0.25">
      <c r="B31" s="6" t="s">
        <v>29</v>
      </c>
      <c r="C31" s="8"/>
      <c r="D31" s="8"/>
      <c r="E31" s="8"/>
    </row>
    <row r="32" spans="2:10" ht="13.5" thickBot="1" x14ac:dyDescent="0.25">
      <c r="B32" s="6" t="s">
        <v>30</v>
      </c>
      <c r="C32" s="9">
        <f>SUM(C12:C27)/16</f>
        <v>39.029375000000009</v>
      </c>
      <c r="D32" s="9">
        <f>SUM(D12:D27)/16</f>
        <v>39.029375000000009</v>
      </c>
      <c r="E32" s="9">
        <f>SUM(E12:E27)/16</f>
        <v>38.288437500000001</v>
      </c>
    </row>
    <row r="33" spans="2:5" ht="26.25" thickBot="1" x14ac:dyDescent="0.25">
      <c r="B33" s="6" t="s">
        <v>31</v>
      </c>
      <c r="C33" s="10">
        <f>((SUM(C6:C11)+SUM(C28:C29))/8)</f>
        <v>27.033749999999998</v>
      </c>
      <c r="D33" s="10">
        <f>((SUM(D6:D11)+SUM(D28:D29))/8)</f>
        <v>22.132499999999997</v>
      </c>
      <c r="E33" s="10">
        <f>((SUM(E6:E11)+SUM(E28:E29))/8)</f>
        <v>27.541562499999998</v>
      </c>
    </row>
    <row r="34" spans="2:5" ht="13.5" thickBot="1" x14ac:dyDescent="0.25">
      <c r="B34" s="6" t="s">
        <v>32</v>
      </c>
      <c r="C34" s="9">
        <f>SUM(C6:C29)/24</f>
        <v>35.030833333333334</v>
      </c>
      <c r="D34" s="9">
        <f>SUM(D6:D29)/24</f>
        <v>33.397083333333335</v>
      </c>
      <c r="E34" s="9">
        <f>SUM(E6:E29)/24</f>
        <v>34.706145833333331</v>
      </c>
    </row>
  </sheetData>
  <phoneticPr fontId="0" type="noConversion"/>
  <pageMargins left="0.75" right="0.75" top="1" bottom="1" header="0.5" footer="0.5"/>
  <pageSetup scale="63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J34"/>
  <sheetViews>
    <sheetView workbookViewId="0">
      <selection activeCell="G3" sqref="G3"/>
    </sheetView>
  </sheetViews>
  <sheetFormatPr defaultRowHeight="12.75" x14ac:dyDescent="0.2"/>
  <cols>
    <col min="2" max="2" width="12.140625" bestFit="1" customWidth="1"/>
    <col min="3" max="5" width="9.28515625" bestFit="1" customWidth="1"/>
    <col min="6" max="6" width="13.28515625" style="11" customWidth="1"/>
    <col min="7" max="7" width="18" style="11" customWidth="1"/>
    <col min="8" max="8" width="18" customWidth="1"/>
    <col min="9" max="9" width="22.7109375" style="11" customWidth="1"/>
    <col min="10" max="10" width="22.7109375" customWidth="1"/>
  </cols>
  <sheetData>
    <row r="2" spans="2:10" ht="18" x14ac:dyDescent="0.25">
      <c r="D2" s="28" t="s">
        <v>39</v>
      </c>
    </row>
    <row r="4" spans="2:10" ht="13.5" thickBot="1" x14ac:dyDescent="0.25"/>
    <row r="5" spans="2:10" ht="13.5" thickBot="1" x14ac:dyDescent="0.25">
      <c r="B5" s="1" t="s">
        <v>0</v>
      </c>
      <c r="C5" s="1" t="s">
        <v>1</v>
      </c>
      <c r="D5" s="1" t="s">
        <v>2</v>
      </c>
      <c r="E5" s="1" t="s">
        <v>3</v>
      </c>
      <c r="F5" s="26" t="s">
        <v>33</v>
      </c>
      <c r="G5" s="26" t="s">
        <v>34</v>
      </c>
      <c r="H5" s="26" t="s">
        <v>35</v>
      </c>
      <c r="I5" s="26" t="s">
        <v>36</v>
      </c>
      <c r="J5" s="26" t="s">
        <v>37</v>
      </c>
    </row>
    <row r="6" spans="2:10" x14ac:dyDescent="0.2">
      <c r="B6" s="2" t="s">
        <v>4</v>
      </c>
      <c r="C6" s="3">
        <f>[1]Price!G5</f>
        <v>39.700000000000003</v>
      </c>
      <c r="D6" s="3">
        <f>[1]Price!I5</f>
        <v>39.700000000000003</v>
      </c>
      <c r="E6" s="3">
        <f>[1]Price!K5</f>
        <v>36.647500000000001</v>
      </c>
      <c r="F6" s="12">
        <v>0</v>
      </c>
      <c r="G6" s="22">
        <f t="shared" ref="G6:G11" si="0">F6*D6</f>
        <v>0</v>
      </c>
      <c r="H6" s="13"/>
      <c r="I6" s="27"/>
      <c r="J6" s="18"/>
    </row>
    <row r="7" spans="2:10" x14ac:dyDescent="0.2">
      <c r="B7" s="2" t="s">
        <v>5</v>
      </c>
      <c r="C7" s="3">
        <f>[1]Price!G9</f>
        <v>9.9</v>
      </c>
      <c r="D7" s="3">
        <f>[1]Price!I9</f>
        <v>9.9</v>
      </c>
      <c r="E7" s="3">
        <f>[1]Price!K9</f>
        <v>11.574999999999998</v>
      </c>
      <c r="F7" s="14">
        <v>0</v>
      </c>
      <c r="G7" s="22">
        <f t="shared" si="0"/>
        <v>0</v>
      </c>
      <c r="H7" s="15"/>
      <c r="I7" s="20"/>
      <c r="J7" s="19"/>
    </row>
    <row r="8" spans="2:10" x14ac:dyDescent="0.2">
      <c r="B8" s="2" t="s">
        <v>6</v>
      </c>
      <c r="C8" s="3">
        <f>[1]Price!G13</f>
        <v>24.6</v>
      </c>
      <c r="D8" s="3">
        <f>[1]Price!I13</f>
        <v>24.6</v>
      </c>
      <c r="E8" s="3">
        <f>[1]Price!K13</f>
        <v>18.547499999999999</v>
      </c>
      <c r="F8" s="14">
        <v>0</v>
      </c>
      <c r="G8" s="22">
        <f t="shared" si="0"/>
        <v>0</v>
      </c>
      <c r="H8" s="15"/>
      <c r="I8" s="20"/>
      <c r="J8" s="19"/>
    </row>
    <row r="9" spans="2:10" x14ac:dyDescent="0.2">
      <c r="B9" s="2" t="s">
        <v>7</v>
      </c>
      <c r="C9" s="3">
        <f>[1]Price!G17</f>
        <v>13.54</v>
      </c>
      <c r="D9" s="3">
        <f>[1]Price!I17</f>
        <v>13.54</v>
      </c>
      <c r="E9" s="3">
        <f>[1]Price!K17</f>
        <v>30.702500000000001</v>
      </c>
      <c r="F9" s="14">
        <v>0</v>
      </c>
      <c r="G9" s="22">
        <f t="shared" si="0"/>
        <v>0</v>
      </c>
      <c r="H9" s="15"/>
      <c r="I9" s="20">
        <v>45</v>
      </c>
      <c r="J9" s="3">
        <f>I9*C9</f>
        <v>609.29999999999995</v>
      </c>
    </row>
    <row r="10" spans="2:10" x14ac:dyDescent="0.2">
      <c r="B10" s="2" t="s">
        <v>8</v>
      </c>
      <c r="C10" s="3">
        <f>[1]Price!G21</f>
        <v>43.08</v>
      </c>
      <c r="D10" s="3">
        <f>[1]Price!I21</f>
        <v>43.08</v>
      </c>
      <c r="E10" s="3">
        <f>[1]Price!K21</f>
        <v>42.94</v>
      </c>
      <c r="F10" s="14">
        <v>0</v>
      </c>
      <c r="G10" s="22">
        <f t="shared" si="0"/>
        <v>0</v>
      </c>
      <c r="H10" s="15"/>
      <c r="I10" s="20">
        <v>145</v>
      </c>
      <c r="J10" s="3">
        <f>I10*C10</f>
        <v>6246.5999999999995</v>
      </c>
    </row>
    <row r="11" spans="2:10" x14ac:dyDescent="0.2">
      <c r="B11" s="2" t="s">
        <v>9</v>
      </c>
      <c r="C11" s="3">
        <f>[1]Price!G25</f>
        <v>43.14</v>
      </c>
      <c r="D11" s="3">
        <f>[1]Price!I25</f>
        <v>43.14</v>
      </c>
      <c r="E11" s="3">
        <f>[1]Price!K25</f>
        <v>30.9375</v>
      </c>
      <c r="F11" s="14">
        <v>0</v>
      </c>
      <c r="G11" s="22">
        <f t="shared" si="0"/>
        <v>0</v>
      </c>
      <c r="H11" s="15"/>
      <c r="I11" s="20"/>
      <c r="J11" s="19"/>
    </row>
    <row r="12" spans="2:10" x14ac:dyDescent="0.2">
      <c r="B12" s="2" t="s">
        <v>10</v>
      </c>
      <c r="C12" s="3">
        <f>[1]Price!G29</f>
        <v>30.22</v>
      </c>
      <c r="D12" s="3">
        <f>[1]Price!I29</f>
        <v>30.22</v>
      </c>
      <c r="E12" s="3">
        <f>[1]Price!K29</f>
        <v>30.162500000000005</v>
      </c>
      <c r="F12" s="14">
        <v>50</v>
      </c>
      <c r="G12" s="23"/>
      <c r="H12" s="25">
        <f t="shared" ref="H12:H27" si="1">F12*C12</f>
        <v>1511</v>
      </c>
      <c r="I12" s="20"/>
      <c r="J12" s="19"/>
    </row>
    <row r="13" spans="2:10" x14ac:dyDescent="0.2">
      <c r="B13" s="2" t="s">
        <v>11</v>
      </c>
      <c r="C13" s="3">
        <f>[1]Price!G33</f>
        <v>39.729999999999997</v>
      </c>
      <c r="D13" s="3">
        <f>[1]Price!I33</f>
        <v>39.729999999999997</v>
      </c>
      <c r="E13" s="3">
        <f>[1]Price!K33</f>
        <v>41.107500000000002</v>
      </c>
      <c r="F13" s="14">
        <v>50</v>
      </c>
      <c r="G13" s="23"/>
      <c r="H13" s="25">
        <f t="shared" si="1"/>
        <v>1986.4999999999998</v>
      </c>
      <c r="I13" s="20"/>
      <c r="J13" s="19"/>
    </row>
    <row r="14" spans="2:10" x14ac:dyDescent="0.2">
      <c r="B14" s="2" t="s">
        <v>12</v>
      </c>
      <c r="C14" s="3">
        <f>[1]Price!G37</f>
        <v>50</v>
      </c>
      <c r="D14" s="3">
        <f>[1]Price!I37</f>
        <v>50</v>
      </c>
      <c r="E14" s="3">
        <f>[1]Price!K37</f>
        <v>37.902500000000003</v>
      </c>
      <c r="F14" s="14">
        <v>50</v>
      </c>
      <c r="G14" s="23"/>
      <c r="H14" s="25">
        <f t="shared" si="1"/>
        <v>2500</v>
      </c>
      <c r="I14" s="20"/>
      <c r="J14" s="19"/>
    </row>
    <row r="15" spans="2:10" x14ac:dyDescent="0.2">
      <c r="B15" s="2" t="s">
        <v>13</v>
      </c>
      <c r="C15" s="3">
        <f>[1]Price!G41</f>
        <v>30.38</v>
      </c>
      <c r="D15" s="3">
        <f>[1]Price!I41</f>
        <v>30.38</v>
      </c>
      <c r="E15" s="3">
        <f>[1]Price!K41</f>
        <v>33.08</v>
      </c>
      <c r="F15" s="14">
        <v>50</v>
      </c>
      <c r="G15" s="23"/>
      <c r="H15" s="25">
        <f t="shared" si="1"/>
        <v>1519</v>
      </c>
      <c r="I15" s="20"/>
      <c r="J15" s="19"/>
    </row>
    <row r="16" spans="2:10" x14ac:dyDescent="0.2">
      <c r="B16" s="2" t="s">
        <v>14</v>
      </c>
      <c r="C16" s="3">
        <f>[1]Price!G45</f>
        <v>32</v>
      </c>
      <c r="D16" s="3">
        <f>[1]Price!I45</f>
        <v>32</v>
      </c>
      <c r="E16" s="3">
        <f>[1]Price!K45</f>
        <v>32.085000000000001</v>
      </c>
      <c r="F16" s="14">
        <v>0</v>
      </c>
      <c r="G16" s="23"/>
      <c r="H16" s="25">
        <f t="shared" si="1"/>
        <v>0</v>
      </c>
      <c r="I16" s="20"/>
      <c r="J16" s="19"/>
    </row>
    <row r="17" spans="2:10" x14ac:dyDescent="0.2">
      <c r="B17" s="2" t="s">
        <v>15</v>
      </c>
      <c r="C17" s="3">
        <f>[1]Price!G49</f>
        <v>38.340000000000003</v>
      </c>
      <c r="D17" s="3">
        <f>[1]Price!I49</f>
        <v>38.340000000000003</v>
      </c>
      <c r="E17" s="3">
        <f>[1]Price!K49</f>
        <v>36.995000000000005</v>
      </c>
      <c r="F17" s="14">
        <v>50</v>
      </c>
      <c r="G17" s="23"/>
      <c r="H17" s="25">
        <f t="shared" si="1"/>
        <v>1917.0000000000002</v>
      </c>
      <c r="I17" s="20"/>
      <c r="J17" s="19"/>
    </row>
    <row r="18" spans="2:10" x14ac:dyDescent="0.2">
      <c r="B18" s="2" t="s">
        <v>16</v>
      </c>
      <c r="C18" s="3">
        <f>[1]Price!G53</f>
        <v>38.14</v>
      </c>
      <c r="D18" s="3">
        <f>[1]Price!I53</f>
        <v>38.14</v>
      </c>
      <c r="E18" s="3">
        <f>[1]Price!K53</f>
        <v>38.14</v>
      </c>
      <c r="F18" s="14">
        <v>0</v>
      </c>
      <c r="G18" s="23"/>
      <c r="H18" s="25">
        <f t="shared" si="1"/>
        <v>0</v>
      </c>
      <c r="I18" s="20"/>
      <c r="J18" s="19"/>
    </row>
    <row r="19" spans="2:10" x14ac:dyDescent="0.2">
      <c r="B19" s="2" t="s">
        <v>17</v>
      </c>
      <c r="C19" s="3">
        <f>[1]Price!G57</f>
        <v>48.08</v>
      </c>
      <c r="D19" s="3">
        <f>[1]Price!I57</f>
        <v>48.08</v>
      </c>
      <c r="E19" s="3">
        <f>[1]Price!K57</f>
        <v>45.929999999999986</v>
      </c>
      <c r="F19" s="14">
        <v>0</v>
      </c>
      <c r="G19" s="23"/>
      <c r="H19" s="25">
        <f t="shared" si="1"/>
        <v>0</v>
      </c>
      <c r="I19" s="20"/>
      <c r="J19" s="19"/>
    </row>
    <row r="20" spans="2:10" x14ac:dyDescent="0.2">
      <c r="B20" s="2" t="s">
        <v>18</v>
      </c>
      <c r="C20" s="3">
        <f>[1]Price!G61</f>
        <v>54.49</v>
      </c>
      <c r="D20" s="3">
        <f>[1]Price!I61</f>
        <v>54.49</v>
      </c>
      <c r="E20" s="3">
        <f>[1]Price!K61</f>
        <v>51.122500000000002</v>
      </c>
      <c r="F20" s="14">
        <v>0</v>
      </c>
      <c r="G20" s="23"/>
      <c r="H20" s="25">
        <f t="shared" si="1"/>
        <v>0</v>
      </c>
      <c r="I20" s="20"/>
      <c r="J20" s="19"/>
    </row>
    <row r="21" spans="2:10" x14ac:dyDescent="0.2">
      <c r="B21" s="2" t="s">
        <v>19</v>
      </c>
      <c r="C21" s="3">
        <f>[1]Price!G65</f>
        <v>40.1</v>
      </c>
      <c r="D21" s="3">
        <f>[1]Price!I65</f>
        <v>40.1</v>
      </c>
      <c r="E21" s="3">
        <f>[1]Price!K65</f>
        <v>42.699999999999996</v>
      </c>
      <c r="F21" s="14">
        <v>0</v>
      </c>
      <c r="G21" s="23"/>
      <c r="H21" s="25">
        <f t="shared" si="1"/>
        <v>0</v>
      </c>
      <c r="I21" s="20"/>
      <c r="J21" s="19"/>
    </row>
    <row r="22" spans="2:10" x14ac:dyDescent="0.2">
      <c r="B22" s="2" t="s">
        <v>20</v>
      </c>
      <c r="C22" s="3">
        <f>[1]Price!G69</f>
        <v>33.700000000000003</v>
      </c>
      <c r="D22" s="3">
        <f>[1]Price!I69</f>
        <v>33.700000000000003</v>
      </c>
      <c r="E22" s="3">
        <f>[1]Price!K69</f>
        <v>42.024999999999991</v>
      </c>
      <c r="F22" s="14">
        <v>0</v>
      </c>
      <c r="G22" s="23"/>
      <c r="H22" s="25">
        <f t="shared" si="1"/>
        <v>0</v>
      </c>
      <c r="I22" s="20"/>
      <c r="J22" s="19"/>
    </row>
    <row r="23" spans="2:10" x14ac:dyDescent="0.2">
      <c r="B23" s="2" t="s">
        <v>21</v>
      </c>
      <c r="C23" s="3">
        <f>[1]Price!G73</f>
        <v>33.26</v>
      </c>
      <c r="D23" s="3">
        <f>[1]Price!I73</f>
        <v>33.26</v>
      </c>
      <c r="E23" s="3">
        <f>[1]Price!K73</f>
        <v>34.085000000000001</v>
      </c>
      <c r="F23" s="14">
        <v>0</v>
      </c>
      <c r="G23" s="23"/>
      <c r="H23" s="25">
        <f t="shared" si="1"/>
        <v>0</v>
      </c>
      <c r="I23" s="20"/>
      <c r="J23" s="19"/>
    </row>
    <row r="24" spans="2:10" x14ac:dyDescent="0.2">
      <c r="B24" s="2" t="s">
        <v>22</v>
      </c>
      <c r="C24" s="3">
        <f>[1]Price!G77</f>
        <v>50</v>
      </c>
      <c r="D24" s="3">
        <f>[1]Price!I77</f>
        <v>50</v>
      </c>
      <c r="E24" s="3">
        <f>[1]Price!K77</f>
        <v>37.045000000000002</v>
      </c>
      <c r="F24" s="14">
        <v>0</v>
      </c>
      <c r="G24" s="23"/>
      <c r="H24" s="25">
        <f t="shared" si="1"/>
        <v>0</v>
      </c>
      <c r="I24" s="20"/>
      <c r="J24" s="19"/>
    </row>
    <row r="25" spans="2:10" x14ac:dyDescent="0.2">
      <c r="B25" s="2" t="s">
        <v>23</v>
      </c>
      <c r="C25" s="3">
        <f>[1]Price!G81</f>
        <v>32.07</v>
      </c>
      <c r="D25" s="3">
        <f>[1]Price!I81</f>
        <v>32.07</v>
      </c>
      <c r="E25" s="3">
        <f>[1]Price!K81</f>
        <v>32.552499999999995</v>
      </c>
      <c r="F25" s="14">
        <v>0</v>
      </c>
      <c r="G25" s="23"/>
      <c r="H25" s="25">
        <f t="shared" si="1"/>
        <v>0</v>
      </c>
      <c r="I25" s="20"/>
      <c r="J25" s="19"/>
    </row>
    <row r="26" spans="2:10" x14ac:dyDescent="0.2">
      <c r="B26" s="2" t="s">
        <v>24</v>
      </c>
      <c r="C26" s="3">
        <f>[1]Price!G85</f>
        <v>35.61</v>
      </c>
      <c r="D26" s="3">
        <f>[1]Price!I85</f>
        <v>35.61</v>
      </c>
      <c r="E26" s="3">
        <f>[1]Price!K85</f>
        <v>34.424999999999997</v>
      </c>
      <c r="F26" s="14">
        <v>50</v>
      </c>
      <c r="G26" s="23"/>
      <c r="H26" s="25">
        <f t="shared" si="1"/>
        <v>1780.5</v>
      </c>
      <c r="I26" s="20"/>
      <c r="J26" s="19"/>
    </row>
    <row r="27" spans="2:10" x14ac:dyDescent="0.2">
      <c r="B27" s="2" t="s">
        <v>25</v>
      </c>
      <c r="C27" s="3">
        <f>[1]Price!G89</f>
        <v>38.35</v>
      </c>
      <c r="D27" s="3">
        <f>[1]Price!I89</f>
        <v>38.35</v>
      </c>
      <c r="E27" s="3">
        <f>[1]Price!K89</f>
        <v>43.2575</v>
      </c>
      <c r="F27" s="14">
        <v>50</v>
      </c>
      <c r="G27" s="23"/>
      <c r="H27" s="25">
        <f t="shared" si="1"/>
        <v>1917.5</v>
      </c>
      <c r="I27" s="20"/>
      <c r="J27" s="19"/>
    </row>
    <row r="28" spans="2:10" x14ac:dyDescent="0.2">
      <c r="B28" s="2" t="s">
        <v>26</v>
      </c>
      <c r="C28" s="3">
        <f>[1]Price!G93</f>
        <v>5.9</v>
      </c>
      <c r="D28" s="3">
        <f>[1]Price!I93</f>
        <v>1.8</v>
      </c>
      <c r="E28" s="3">
        <f>[1]Price!K93</f>
        <v>22.411666666666665</v>
      </c>
      <c r="F28" s="14">
        <v>0</v>
      </c>
      <c r="G28" s="22">
        <f>F28*D28</f>
        <v>0</v>
      </c>
      <c r="H28" s="15"/>
      <c r="I28" s="20"/>
      <c r="J28" s="19"/>
    </row>
    <row r="29" spans="2:10" ht="13.5" thickBot="1" x14ac:dyDescent="0.25">
      <c r="B29" s="4" t="s">
        <v>27</v>
      </c>
      <c r="C29" s="5">
        <f>[1]Price!G97</f>
        <v>36.409999999999997</v>
      </c>
      <c r="D29" s="5">
        <f>[1]Price!I97</f>
        <v>1.3</v>
      </c>
      <c r="E29" s="5">
        <f>[1]Price!K97</f>
        <v>26.570833333333336</v>
      </c>
      <c r="F29" s="16">
        <v>0</v>
      </c>
      <c r="G29" s="24">
        <f>F29*D29</f>
        <v>0</v>
      </c>
      <c r="H29" s="17"/>
      <c r="I29" s="21"/>
      <c r="J29" s="17"/>
    </row>
    <row r="30" spans="2:10" ht="13.5" thickBot="1" x14ac:dyDescent="0.25">
      <c r="B30" s="6" t="s">
        <v>28</v>
      </c>
      <c r="C30" s="7"/>
      <c r="D30" s="7"/>
      <c r="E30" s="7"/>
    </row>
    <row r="31" spans="2:10" ht="13.5" thickBot="1" x14ac:dyDescent="0.25">
      <c r="B31" s="6" t="s">
        <v>29</v>
      </c>
      <c r="C31" s="8"/>
      <c r="D31" s="8"/>
      <c r="E31" s="8"/>
    </row>
    <row r="32" spans="2:10" ht="13.5" thickBot="1" x14ac:dyDescent="0.25">
      <c r="B32" s="6" t="s">
        <v>30</v>
      </c>
      <c r="C32" s="9">
        <f>SUM(C12:C27)/16</f>
        <v>39.029375000000009</v>
      </c>
      <c r="D32" s="9">
        <f>SUM(D12:D27)/16</f>
        <v>39.029375000000009</v>
      </c>
      <c r="E32" s="9">
        <f>SUM(E12:E27)/16</f>
        <v>38.288437500000001</v>
      </c>
    </row>
    <row r="33" spans="2:5" ht="26.25" thickBot="1" x14ac:dyDescent="0.25">
      <c r="B33" s="6" t="s">
        <v>31</v>
      </c>
      <c r="C33" s="10">
        <f>((SUM(C6:C11)+SUM(C28:C29))/8)</f>
        <v>27.033749999999998</v>
      </c>
      <c r="D33" s="10">
        <f>((SUM(D6:D11)+SUM(D28:D29))/8)</f>
        <v>22.132499999999997</v>
      </c>
      <c r="E33" s="10">
        <f>((SUM(E6:E11)+SUM(E28:E29))/8)</f>
        <v>27.541562499999998</v>
      </c>
    </row>
    <row r="34" spans="2:5" ht="13.5" thickBot="1" x14ac:dyDescent="0.25">
      <c r="B34" s="6" t="s">
        <v>32</v>
      </c>
      <c r="C34" s="9">
        <f>SUM(C6:C29)/24</f>
        <v>35.030833333333334</v>
      </c>
      <c r="D34" s="9">
        <f>SUM(D6:D29)/24</f>
        <v>33.397083333333335</v>
      </c>
      <c r="E34" s="9">
        <f>SUM(E6:E29)/24</f>
        <v>34.706145833333331</v>
      </c>
    </row>
  </sheetData>
  <phoneticPr fontId="0" type="noConversion"/>
  <pageMargins left="0.75" right="0.75" top="1" bottom="1" header="0.5" footer="0.5"/>
  <pageSetup scale="86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15" sqref="D15"/>
    </sheetView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7-31</vt:lpstr>
      <vt:lpstr>8-1</vt:lpstr>
      <vt:lpstr>8-2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jforney</dc:creator>
  <cp:lastModifiedBy>Jan Havlíček</cp:lastModifiedBy>
  <cp:lastPrinted>2001-08-08T20:41:35Z</cp:lastPrinted>
  <dcterms:created xsi:type="dcterms:W3CDTF">2001-08-06T18:13:03Z</dcterms:created>
  <dcterms:modified xsi:type="dcterms:W3CDTF">2023-09-17T11:04:59Z</dcterms:modified>
</cp:coreProperties>
</file>