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7E31C0-71B2-4680-867E-56965992F6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21" i="1"/>
  <c r="H21" i="1"/>
  <c r="J21" i="1"/>
  <c r="L21" i="1"/>
  <c r="N21" i="1"/>
  <c r="P21" i="1"/>
  <c r="G23" i="1"/>
  <c r="I23" i="1"/>
  <c r="K23" i="1"/>
  <c r="M23" i="1"/>
  <c r="O23" i="1"/>
  <c r="Q23" i="1"/>
  <c r="O27" i="1"/>
  <c r="O28" i="1"/>
  <c r="O29" i="1"/>
  <c r="O33" i="1"/>
  <c r="O34" i="1"/>
  <c r="O35" i="1"/>
</calcChain>
</file>

<file path=xl/sharedStrings.xml><?xml version="1.0" encoding="utf-8"?>
<sst xmlns="http://schemas.openxmlformats.org/spreadsheetml/2006/main" count="39" uniqueCount="34">
  <si>
    <t>HE 7</t>
  </si>
  <si>
    <t>HE 8</t>
  </si>
  <si>
    <t xml:space="preserve">HE 9 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</si>
  <si>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</si>
  <si>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</si>
  <si>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</si>
  <si>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</si>
  <si>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</si>
  <si>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</si>
  <si>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</si>
  <si>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</si>
  <si>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</si>
  <si>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</si>
  <si>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</si>
  <si>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</si>
  <si>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</si>
  <si>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Ercot MCP</t>
  </si>
  <si>
    <t>Ercot Imb.Sale</t>
  </si>
  <si>
    <t>TXU RT sale</t>
  </si>
  <si>
    <t>TXU Price</t>
  </si>
  <si>
    <t xml:space="preserve">TXU RT sale 2 </t>
  </si>
  <si>
    <t>Price</t>
  </si>
  <si>
    <t>Constell. Sale</t>
  </si>
  <si>
    <t>Stec</t>
  </si>
  <si>
    <t>revenue</t>
  </si>
  <si>
    <t>Ercot</t>
  </si>
  <si>
    <t>Dailies remained marked at $21.50</t>
  </si>
  <si>
    <t>Net Revenue for trading activities</t>
  </si>
  <si>
    <t>Assumed Power expense</t>
  </si>
  <si>
    <t>Revenue if full Imbalance</t>
  </si>
  <si>
    <t>Desk Loss Calc</t>
  </si>
  <si>
    <t>Hours ending 14-22 originally booked to ST Ercot.   Changed to Ercot Mgmt (need to w/hold $736.20 from annuity)</t>
  </si>
  <si>
    <t>September 11th P&amp;L Calc</t>
  </si>
  <si>
    <t>Annuity #774083 dated 9/12,   grants ST  Ercot $67530.15 from Ercot Mgmt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</si>
</sst>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7" fontId="0" fillId="0" borderId="0" xfId="0" applyNumberFormat="1"/>
    <xf numFmtId="7" fontId="0" fillId="0" borderId="0" xfId="0" applyNumberFormat="1" applyAlignment="1">
      <alignment horizontal="center"/>
    </xf>
    <xf numFmtId="0" fontId="0" fillId="0" borderId="1" xfId="0" applyBorder="1"/>
    <xf numFmtId="7" fontId="0" fillId="0" borderId="1" xfId="0" applyNumberFormat="1" applyBorder="1"/>
    <xf numFmtId="0" fontId="0" fillId="0" borderId="1" xfId="0" applyBorder="1" applyAlignment="1">
      <alignment horizontal="center"/>
    </xf>
    <xf numFmtId="7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35"/>
  <sheetViews>
    <sheetView tabSelected="1" workbookViewId="0">
      <pane xSplit="14385" topLeftCell="P1"/>
      <selection activeCell="D17" sqref="D17"/>
      <selection pane="topRight" activeCell="P21" sqref="P21"/>
    </sheetView>
  </sheetViews>
  <sheetFormatPr defaultRowHeight="12.75" x14ac:dyDescent="0.2"/>
  <cols>
    <col min="2" max="2" width="9.140625" style="1"/>
    <col min="6" max="6" width="9.140625" style="2"/>
    <col min="7" max="7" width="12" style="1" customWidth="1"/>
    <col min="8" max="8" width="12.42578125" style="1" customWidth="1"/>
    <col min="9" max="9" width="10.7109375" style="3" bestFit="1" customWidth="1"/>
    <col min="10" max="10" width="12.42578125" style="1" customWidth="1"/>
    <col min="11" max="11" width="11.85546875" style="3" customWidth="1"/>
    <col min="12" max="12" width="15.85546875" style="1" customWidth="1"/>
    <col min="13" max="13" width="12.7109375" style="3" customWidth="1"/>
    <col min="15" max="15" width="11.28515625" style="2" bestFit="1" customWidth="1"/>
    <col min="17" max="17" width="11.5703125" style="3" customWidth="1"/>
  </cols>
  <sheetData>
    <row r="2" spans="2:17" ht="15.75" x14ac:dyDescent="0.25">
      <c r="D2" s="10" t="s">
        <v>32</v>
      </c>
    </row>
    <row r="3" spans="2:17" x14ac:dyDescent="0.2">
      <c r="G3" s="1" t="s">
        <v>25</v>
      </c>
    </row>
    <row r="4" spans="2:17" x14ac:dyDescent="0.2">
      <c r="D4" t="s">
        <v>17</v>
      </c>
      <c r="F4" s="2" t="s">
        <v>16</v>
      </c>
      <c r="G4" s="1" t="s">
        <v>24</v>
      </c>
      <c r="H4" s="1" t="s">
        <v>18</v>
      </c>
      <c r="I4" s="3" t="s">
        <v>19</v>
      </c>
      <c r="J4" s="1" t="s">
        <v>20</v>
      </c>
      <c r="K4" s="3" t="s">
        <v>19</v>
      </c>
      <c r="L4" s="1" t="s">
        <v>22</v>
      </c>
      <c r="M4" s="3" t="s">
        <v>21</v>
      </c>
      <c r="N4" s="1" t="s">
        <v>23</v>
      </c>
      <c r="O4" s="3" t="s">
        <v>21</v>
      </c>
      <c r="P4" s="1" t="s">
        <v>23</v>
      </c>
      <c r="Q4" s="3" t="s">
        <v>21</v>
      </c>
    </row>
    <row r="5" spans="2:17" x14ac:dyDescent="0.2">
      <c r="B5" s="1" t="s">
        <v>0</v>
      </c>
      <c r="D5">
        <v>210</v>
      </c>
      <c r="F5" s="2">
        <v>-243.81</v>
      </c>
      <c r="G5" s="3">
        <f>D5*F5</f>
        <v>-51200.1</v>
      </c>
    </row>
    <row r="6" spans="2:17" x14ac:dyDescent="0.2">
      <c r="B6" s="1" t="s">
        <v>1</v>
      </c>
      <c r="D6">
        <v>210</v>
      </c>
      <c r="F6" s="2">
        <v>7.28</v>
      </c>
      <c r="G6" s="3">
        <f t="shared" ref="G6:G20" si="0">D6*F6</f>
        <v>1528.8</v>
      </c>
    </row>
    <row r="7" spans="2:17" x14ac:dyDescent="0.2">
      <c r="B7" s="1" t="s">
        <v>2</v>
      </c>
      <c r="D7">
        <v>210</v>
      </c>
      <c r="F7" s="2">
        <v>7.25</v>
      </c>
      <c r="G7" s="3">
        <f t="shared" si="0"/>
        <v>1522.5</v>
      </c>
    </row>
    <row r="8" spans="2:17" x14ac:dyDescent="0.2">
      <c r="B8" s="1" t="s">
        <v>3</v>
      </c>
      <c r="D8">
        <v>110</v>
      </c>
      <c r="F8" s="2">
        <v>10.35</v>
      </c>
      <c r="G8" s="3">
        <f t="shared" si="0"/>
        <v>1138.5</v>
      </c>
      <c r="H8" s="1">
        <v>100</v>
      </c>
      <c r="I8" s="3">
        <v>20</v>
      </c>
    </row>
    <row r="9" spans="2:17" x14ac:dyDescent="0.2">
      <c r="B9" s="1" t="s">
        <v>4</v>
      </c>
      <c r="D9">
        <v>60</v>
      </c>
      <c r="F9" s="2">
        <v>9.75</v>
      </c>
      <c r="G9" s="3">
        <f t="shared" si="0"/>
        <v>585</v>
      </c>
      <c r="H9" s="1">
        <v>100</v>
      </c>
      <c r="I9" s="3">
        <v>20</v>
      </c>
      <c r="L9" s="1">
        <v>50</v>
      </c>
      <c r="M9" s="3">
        <v>19</v>
      </c>
    </row>
    <row r="10" spans="2:17" x14ac:dyDescent="0.2">
      <c r="B10" s="1" t="s">
        <v>5</v>
      </c>
      <c r="D10">
        <v>45</v>
      </c>
      <c r="F10" s="2">
        <v>13.45</v>
      </c>
      <c r="G10" s="3">
        <f t="shared" si="0"/>
        <v>605.25</v>
      </c>
      <c r="H10" s="1">
        <v>100</v>
      </c>
      <c r="I10" s="3">
        <v>20</v>
      </c>
      <c r="L10" s="1">
        <v>50</v>
      </c>
      <c r="M10" s="3">
        <v>19</v>
      </c>
      <c r="N10" s="1">
        <v>15</v>
      </c>
      <c r="O10" s="3">
        <v>17</v>
      </c>
      <c r="P10" s="1"/>
    </row>
    <row r="11" spans="2:17" x14ac:dyDescent="0.2">
      <c r="B11" s="1" t="s">
        <v>6</v>
      </c>
      <c r="D11">
        <v>45</v>
      </c>
      <c r="F11" s="2">
        <v>13.72</v>
      </c>
      <c r="G11" s="3">
        <f t="shared" si="0"/>
        <v>617.4</v>
      </c>
      <c r="H11" s="1">
        <v>100</v>
      </c>
      <c r="I11" s="3">
        <v>20</v>
      </c>
      <c r="L11" s="1">
        <v>50</v>
      </c>
      <c r="M11" s="3">
        <v>19</v>
      </c>
      <c r="N11" s="1">
        <v>15</v>
      </c>
      <c r="O11" s="3">
        <v>17</v>
      </c>
      <c r="P11" s="1"/>
    </row>
    <row r="12" spans="2:17" x14ac:dyDescent="0.2">
      <c r="B12" s="1" t="s">
        <v>7</v>
      </c>
      <c r="D12" s="9">
        <v>5</v>
      </c>
      <c r="F12" s="2">
        <v>19.2</v>
      </c>
      <c r="G12" s="3">
        <f t="shared" si="0"/>
        <v>96</v>
      </c>
      <c r="H12" s="1">
        <v>100</v>
      </c>
      <c r="I12" s="3">
        <v>20</v>
      </c>
      <c r="J12" s="1">
        <v>30</v>
      </c>
      <c r="K12" s="3">
        <v>20</v>
      </c>
      <c r="L12" s="1">
        <v>50</v>
      </c>
      <c r="M12" s="3">
        <v>19</v>
      </c>
      <c r="P12" s="1">
        <v>30</v>
      </c>
      <c r="Q12" s="3">
        <v>19</v>
      </c>
    </row>
    <row r="13" spans="2:17" x14ac:dyDescent="0.2">
      <c r="B13" s="1" t="s">
        <v>8</v>
      </c>
      <c r="D13" s="9">
        <v>5</v>
      </c>
      <c r="F13" s="2">
        <v>13.52</v>
      </c>
      <c r="G13" s="3">
        <f t="shared" si="0"/>
        <v>67.599999999999994</v>
      </c>
      <c r="H13" s="1">
        <v>100</v>
      </c>
      <c r="I13" s="3">
        <v>20</v>
      </c>
      <c r="J13" s="1">
        <v>30</v>
      </c>
      <c r="K13" s="3">
        <v>20</v>
      </c>
      <c r="L13" s="1">
        <v>50</v>
      </c>
      <c r="M13" s="3">
        <v>19</v>
      </c>
      <c r="P13" s="1">
        <v>30</v>
      </c>
      <c r="Q13" s="3">
        <v>19</v>
      </c>
    </row>
    <row r="14" spans="2:17" x14ac:dyDescent="0.2">
      <c r="B14" s="1" t="s">
        <v>9</v>
      </c>
      <c r="D14" s="9">
        <v>5</v>
      </c>
      <c r="F14" s="2">
        <v>21.37</v>
      </c>
      <c r="G14" s="3">
        <f t="shared" si="0"/>
        <v>106.85000000000001</v>
      </c>
      <c r="H14" s="1">
        <v>100</v>
      </c>
      <c r="I14" s="3">
        <v>20</v>
      </c>
      <c r="J14" s="1">
        <v>30</v>
      </c>
      <c r="K14" s="3">
        <v>20</v>
      </c>
      <c r="L14" s="1">
        <v>50</v>
      </c>
      <c r="M14" s="3">
        <v>19</v>
      </c>
      <c r="P14" s="1">
        <v>30</v>
      </c>
      <c r="Q14" s="3">
        <v>19</v>
      </c>
    </row>
    <row r="15" spans="2:17" x14ac:dyDescent="0.2">
      <c r="B15" s="1" t="s">
        <v>10</v>
      </c>
      <c r="D15" s="9">
        <v>5</v>
      </c>
      <c r="F15" s="2">
        <v>18.510000000000002</v>
      </c>
      <c r="G15" s="3">
        <f t="shared" si="0"/>
        <v>92.550000000000011</v>
      </c>
      <c r="H15" s="1">
        <v>100</v>
      </c>
      <c r="I15" s="3">
        <v>20</v>
      </c>
      <c r="J15" s="1">
        <v>30</v>
      </c>
      <c r="K15" s="3">
        <v>20</v>
      </c>
      <c r="L15" s="1">
        <v>50</v>
      </c>
      <c r="M15" s="3">
        <v>19</v>
      </c>
      <c r="P15" s="1">
        <v>30</v>
      </c>
      <c r="Q15" s="3">
        <v>19</v>
      </c>
    </row>
    <row r="16" spans="2:17" x14ac:dyDescent="0.2">
      <c r="B16" s="1" t="s">
        <v>11</v>
      </c>
      <c r="D16" s="9">
        <v>5</v>
      </c>
      <c r="F16" s="2">
        <v>14.13</v>
      </c>
      <c r="G16" s="3">
        <f t="shared" si="0"/>
        <v>70.650000000000006</v>
      </c>
      <c r="H16" s="1">
        <v>100</v>
      </c>
      <c r="I16" s="3">
        <v>20</v>
      </c>
      <c r="J16" s="1">
        <v>30</v>
      </c>
      <c r="K16" s="3">
        <v>20</v>
      </c>
      <c r="L16" s="1">
        <v>50</v>
      </c>
      <c r="M16" s="3">
        <v>19</v>
      </c>
      <c r="P16" s="1">
        <v>30</v>
      </c>
      <c r="Q16" s="3">
        <v>19</v>
      </c>
    </row>
    <row r="17" spans="2:18" x14ac:dyDescent="0.2">
      <c r="B17" s="1" t="s">
        <v>12</v>
      </c>
      <c r="D17" s="9">
        <v>5</v>
      </c>
      <c r="F17" s="2">
        <v>13.5</v>
      </c>
      <c r="G17" s="3">
        <f t="shared" si="0"/>
        <v>67.5</v>
      </c>
      <c r="H17" s="1">
        <v>100</v>
      </c>
      <c r="I17" s="3">
        <v>20</v>
      </c>
      <c r="J17" s="1">
        <v>30</v>
      </c>
      <c r="K17" s="3">
        <v>20</v>
      </c>
      <c r="L17" s="1">
        <v>50</v>
      </c>
      <c r="M17" s="3">
        <v>19</v>
      </c>
      <c r="P17" s="1">
        <v>30</v>
      </c>
      <c r="Q17" s="3">
        <v>19</v>
      </c>
    </row>
    <row r="18" spans="2:18" x14ac:dyDescent="0.2">
      <c r="B18" s="1" t="s">
        <v>13</v>
      </c>
      <c r="D18" s="9">
        <v>5</v>
      </c>
      <c r="F18" s="2">
        <v>17.93</v>
      </c>
      <c r="G18" s="3">
        <f t="shared" si="0"/>
        <v>89.65</v>
      </c>
      <c r="H18" s="1">
        <v>100</v>
      </c>
      <c r="I18" s="3">
        <v>20</v>
      </c>
      <c r="J18" s="1">
        <v>30</v>
      </c>
      <c r="K18" s="3">
        <v>20</v>
      </c>
      <c r="L18" s="1">
        <v>50</v>
      </c>
      <c r="M18" s="3">
        <v>19</v>
      </c>
      <c r="P18" s="1">
        <v>30</v>
      </c>
      <c r="Q18" s="3">
        <v>19</v>
      </c>
    </row>
    <row r="19" spans="2:18" x14ac:dyDescent="0.2">
      <c r="B19" s="1" t="s">
        <v>14</v>
      </c>
      <c r="D19" s="9">
        <v>5</v>
      </c>
      <c r="F19" s="2">
        <v>14.8</v>
      </c>
      <c r="G19" s="3">
        <f t="shared" si="0"/>
        <v>74</v>
      </c>
      <c r="H19" s="1">
        <v>100</v>
      </c>
      <c r="I19" s="3">
        <v>20</v>
      </c>
      <c r="J19" s="1">
        <v>30</v>
      </c>
      <c r="K19" s="3">
        <v>20</v>
      </c>
      <c r="L19" s="1">
        <v>50</v>
      </c>
      <c r="M19" s="3">
        <v>19</v>
      </c>
      <c r="P19" s="1">
        <v>30</v>
      </c>
      <c r="Q19" s="3">
        <v>19</v>
      </c>
    </row>
    <row r="20" spans="2:18" x14ac:dyDescent="0.2">
      <c r="B20" s="1" t="s">
        <v>15</v>
      </c>
      <c r="D20" s="11">
        <v>5</v>
      </c>
      <c r="E20" s="4"/>
      <c r="F20" s="5">
        <v>14.3</v>
      </c>
      <c r="G20" s="7">
        <f t="shared" si="0"/>
        <v>71.5</v>
      </c>
      <c r="H20" s="6">
        <v>100</v>
      </c>
      <c r="I20" s="7">
        <v>20</v>
      </c>
      <c r="J20" s="6">
        <v>30</v>
      </c>
      <c r="K20" s="7">
        <v>20</v>
      </c>
      <c r="L20" s="6">
        <v>50</v>
      </c>
      <c r="M20" s="7">
        <v>19</v>
      </c>
      <c r="N20" s="4"/>
      <c r="O20" s="5"/>
      <c r="P20" s="6">
        <v>30</v>
      </c>
      <c r="Q20" s="7">
        <v>19</v>
      </c>
      <c r="R20" s="4"/>
    </row>
    <row r="21" spans="2:18" x14ac:dyDescent="0.2">
      <c r="F21" s="2">
        <f>AVERAGE(F5:F20)</f>
        <v>-2.1718750000000009</v>
      </c>
      <c r="H21" s="1">
        <f>SUM(H8:H20)</f>
        <v>1300</v>
      </c>
      <c r="J21" s="1">
        <f>SUM(J12:J20)</f>
        <v>270</v>
      </c>
      <c r="L21" s="1">
        <f>SUM(L9:L20)</f>
        <v>600</v>
      </c>
      <c r="N21">
        <f>SUM(N10:N20)</f>
        <v>30</v>
      </c>
      <c r="P21">
        <f>SUM(P12:P20)</f>
        <v>270</v>
      </c>
    </row>
    <row r="22" spans="2:18" x14ac:dyDescent="0.2">
      <c r="G22" s="3"/>
    </row>
    <row r="23" spans="2:18" x14ac:dyDescent="0.2">
      <c r="G23" s="3">
        <f>SUM(G5:G22)</f>
        <v>-44466.349999999991</v>
      </c>
      <c r="I23" s="3">
        <f>H21*I20</f>
        <v>26000</v>
      </c>
      <c r="K23" s="3">
        <f>J21*K20</f>
        <v>5400</v>
      </c>
      <c r="M23" s="3">
        <f>L21*M20</f>
        <v>11400</v>
      </c>
      <c r="O23" s="3">
        <f>N21*O10</f>
        <v>510</v>
      </c>
      <c r="Q23" s="3">
        <f>P21*Q20</f>
        <v>5130</v>
      </c>
    </row>
    <row r="26" spans="2:18" x14ac:dyDescent="0.2">
      <c r="M26" s="12" t="s">
        <v>30</v>
      </c>
    </row>
    <row r="27" spans="2:18" x14ac:dyDescent="0.2">
      <c r="M27" s="3" t="s">
        <v>27</v>
      </c>
      <c r="O27" s="2">
        <f>SUM(G23:Q23)</f>
        <v>3973.6500000000087</v>
      </c>
    </row>
    <row r="28" spans="2:18" x14ac:dyDescent="0.2">
      <c r="M28" s="3" t="s">
        <v>28</v>
      </c>
      <c r="O28" s="5">
        <f>(210*16)*21.5</f>
        <v>72240</v>
      </c>
      <c r="P28" s="4"/>
    </row>
    <row r="29" spans="2:18" x14ac:dyDescent="0.2">
      <c r="B29" s="8" t="s">
        <v>31</v>
      </c>
      <c r="O29" s="2">
        <f>O27-O28</f>
        <v>-68266.349999999991</v>
      </c>
    </row>
    <row r="30" spans="2:18" x14ac:dyDescent="0.2">
      <c r="B30" s="8" t="s">
        <v>26</v>
      </c>
      <c r="P30" s="2"/>
    </row>
    <row r="33" spans="2:15" x14ac:dyDescent="0.2">
      <c r="B33" s="13" t="s">
        <v>33</v>
      </c>
      <c r="M33" s="3" t="s">
        <v>29</v>
      </c>
      <c r="O33" s="2">
        <f>(210*F21)*16</f>
        <v>-7297.5000000000027</v>
      </c>
    </row>
    <row r="34" spans="2:15" x14ac:dyDescent="0.2">
      <c r="M34" s="3" t="s">
        <v>28</v>
      </c>
      <c r="O34" s="5">
        <f>(210*16)*21.5</f>
        <v>72240</v>
      </c>
    </row>
    <row r="35" spans="2:15" x14ac:dyDescent="0.2">
      <c r="O35" s="2">
        <f>O33-O34</f>
        <v>-79537.5</v>
      </c>
    </row>
  </sheetData>
  <phoneticPr fontId="0" type="noConversion"/>
  <pageMargins left="0.75" right="0.75" top="1" bottom="1" header="0.5" footer="0.5"/>
  <pageSetup paperSize="5"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cp:lastPrinted>2001-09-13T19:16:14Z</cp:lastPrinted>
  <dcterms:created xsi:type="dcterms:W3CDTF">2001-09-13T18:20:44Z</dcterms:created>
  <dcterms:modified xsi:type="dcterms:W3CDTF">2023-09-17T11:08:26Z</dcterms:modified>
</cp:coreProperties>
</file>