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9E2861-B6BD-4928-A365-8B5DEAF2153F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7" l="1"/>
  <c r="A14" i="7"/>
  <c r="C14" i="7"/>
  <c r="D14" i="7"/>
  <c r="E14" i="7"/>
  <c r="F14" i="7"/>
  <c r="G14" i="7"/>
  <c r="H14" i="7"/>
  <c r="I14" i="7"/>
  <c r="J14" i="7"/>
  <c r="A15" i="7"/>
  <c r="C15" i="7"/>
  <c r="D15" i="7"/>
  <c r="E15" i="7"/>
  <c r="F15" i="7"/>
  <c r="G15" i="7"/>
  <c r="H15" i="7"/>
  <c r="I15" i="7"/>
  <c r="J15" i="7"/>
  <c r="A16" i="7"/>
  <c r="C16" i="7"/>
  <c r="D16" i="7"/>
  <c r="E16" i="7"/>
  <c r="F16" i="7"/>
  <c r="G16" i="7"/>
  <c r="H16" i="7"/>
  <c r="I16" i="7"/>
  <c r="J16" i="7"/>
  <c r="A17" i="7"/>
  <c r="C17" i="7"/>
  <c r="D17" i="7"/>
  <c r="E17" i="7"/>
  <c r="F17" i="7"/>
  <c r="G17" i="7"/>
  <c r="H17" i="7"/>
  <c r="I17" i="7"/>
  <c r="J17" i="7"/>
  <c r="A18" i="7"/>
  <c r="C18" i="7"/>
  <c r="D18" i="7"/>
  <c r="E18" i="7"/>
  <c r="F18" i="7"/>
  <c r="G18" i="7"/>
  <c r="H18" i="7"/>
  <c r="I18" i="7"/>
  <c r="J18" i="7"/>
  <c r="A19" i="7"/>
  <c r="C19" i="7"/>
  <c r="D19" i="7"/>
  <c r="E19" i="7"/>
  <c r="F19" i="7"/>
  <c r="G19" i="7"/>
  <c r="H19" i="7"/>
  <c r="I19" i="7"/>
  <c r="J19" i="7"/>
  <c r="A20" i="7"/>
  <c r="C20" i="7"/>
  <c r="D20" i="7"/>
  <c r="E20" i="7"/>
  <c r="F20" i="7"/>
  <c r="G20" i="7"/>
  <c r="H20" i="7"/>
  <c r="I20" i="7"/>
  <c r="J20" i="7"/>
  <c r="A21" i="7"/>
  <c r="C21" i="7"/>
  <c r="D21" i="7"/>
  <c r="E21" i="7"/>
  <c r="F21" i="7"/>
  <c r="G21" i="7"/>
  <c r="H21" i="7"/>
  <c r="I21" i="7"/>
  <c r="J21" i="7"/>
  <c r="A22" i="7"/>
  <c r="C22" i="7"/>
  <c r="D22" i="7"/>
  <c r="E22" i="7"/>
  <c r="F22" i="7"/>
  <c r="G22" i="7"/>
  <c r="H22" i="7"/>
  <c r="I22" i="7"/>
  <c r="J22" i="7"/>
  <c r="A23" i="7"/>
  <c r="C23" i="7"/>
  <c r="D23" i="7"/>
  <c r="E23" i="7"/>
  <c r="F23" i="7"/>
  <c r="G23" i="7"/>
  <c r="H23" i="7"/>
  <c r="I23" i="7"/>
  <c r="J23" i="7"/>
  <c r="A24" i="7"/>
  <c r="C24" i="7"/>
  <c r="D24" i="7"/>
  <c r="E24" i="7"/>
  <c r="F24" i="7"/>
  <c r="G24" i="7"/>
  <c r="H24" i="7"/>
  <c r="I24" i="7"/>
  <c r="J24" i="7"/>
  <c r="A25" i="7"/>
  <c r="C25" i="7"/>
  <c r="D25" i="7"/>
  <c r="E25" i="7"/>
  <c r="F25" i="7"/>
  <c r="G25" i="7"/>
  <c r="H25" i="7"/>
  <c r="I25" i="7"/>
  <c r="J25" i="7"/>
  <c r="A26" i="7"/>
  <c r="C26" i="7"/>
  <c r="D26" i="7"/>
  <c r="E26" i="7"/>
  <c r="F26" i="7"/>
  <c r="G26" i="7"/>
  <c r="H26" i="7"/>
  <c r="I26" i="7"/>
  <c r="J26" i="7"/>
  <c r="A27" i="7"/>
  <c r="C27" i="7"/>
  <c r="D27" i="7"/>
  <c r="E27" i="7"/>
  <c r="F27" i="7"/>
  <c r="G27" i="7"/>
  <c r="H27" i="7"/>
  <c r="I27" i="7"/>
  <c r="J27" i="7"/>
  <c r="A28" i="7"/>
  <c r="C28" i="7"/>
  <c r="D28" i="7"/>
  <c r="E28" i="7"/>
  <c r="F28" i="7"/>
  <c r="G28" i="7"/>
  <c r="H28" i="7"/>
  <c r="I28" i="7"/>
  <c r="J28" i="7"/>
  <c r="A29" i="7"/>
  <c r="C29" i="7"/>
  <c r="D29" i="7"/>
  <c r="E29" i="7"/>
  <c r="F29" i="7"/>
  <c r="G29" i="7"/>
  <c r="H29" i="7"/>
  <c r="I29" i="7"/>
  <c r="J29" i="7"/>
  <c r="A30" i="7"/>
  <c r="C30" i="7"/>
  <c r="D30" i="7"/>
  <c r="E30" i="7"/>
  <c r="F30" i="7"/>
  <c r="G30" i="7"/>
  <c r="H30" i="7"/>
  <c r="I30" i="7"/>
  <c r="J30" i="7"/>
  <c r="A31" i="7"/>
  <c r="C31" i="7"/>
  <c r="D31" i="7"/>
  <c r="E31" i="7"/>
  <c r="F31" i="7"/>
  <c r="G31" i="7"/>
  <c r="H31" i="7"/>
  <c r="I31" i="7"/>
  <c r="J31" i="7"/>
  <c r="A32" i="7"/>
  <c r="C32" i="7"/>
  <c r="D32" i="7"/>
  <c r="E32" i="7"/>
  <c r="F32" i="7"/>
  <c r="G32" i="7"/>
  <c r="H32" i="7"/>
  <c r="I32" i="7"/>
  <c r="J32" i="7"/>
  <c r="A33" i="7"/>
  <c r="C33" i="7"/>
  <c r="D33" i="7"/>
  <c r="E33" i="7"/>
  <c r="F33" i="7"/>
  <c r="G33" i="7"/>
  <c r="H33" i="7"/>
  <c r="I33" i="7"/>
  <c r="J33" i="7"/>
  <c r="A34" i="7"/>
  <c r="C34" i="7"/>
  <c r="D34" i="7"/>
  <c r="E34" i="7"/>
  <c r="F34" i="7"/>
  <c r="G34" i="7"/>
  <c r="H34" i="7"/>
  <c r="I34" i="7"/>
  <c r="J34" i="7"/>
  <c r="A35" i="7"/>
  <c r="C35" i="7"/>
  <c r="D35" i="7"/>
  <c r="E35" i="7"/>
  <c r="F35" i="7"/>
  <c r="G35" i="7"/>
  <c r="H35" i="7"/>
  <c r="I35" i="7"/>
  <c r="J35" i="7"/>
  <c r="A36" i="7"/>
  <c r="C36" i="7"/>
  <c r="D36" i="7"/>
  <c r="E36" i="7"/>
  <c r="F36" i="7"/>
  <c r="G36" i="7"/>
  <c r="H36" i="7"/>
  <c r="I36" i="7"/>
  <c r="J36" i="7"/>
  <c r="A37" i="7"/>
  <c r="C37" i="7"/>
  <c r="D37" i="7"/>
  <c r="E37" i="7"/>
  <c r="F37" i="7"/>
  <c r="G37" i="7"/>
  <c r="H37" i="7"/>
  <c r="I37" i="7"/>
  <c r="J37" i="7"/>
  <c r="A38" i="7"/>
  <c r="C38" i="7"/>
  <c r="D38" i="7"/>
  <c r="E38" i="7"/>
  <c r="F38" i="7"/>
  <c r="G38" i="7"/>
  <c r="H38" i="7"/>
  <c r="I38" i="7"/>
  <c r="J38" i="7"/>
  <c r="A39" i="7"/>
  <c r="C39" i="7"/>
  <c r="D39" i="7"/>
  <c r="E39" i="7"/>
  <c r="F39" i="7"/>
  <c r="G39" i="7"/>
  <c r="H39" i="7"/>
  <c r="I39" i="7"/>
  <c r="J39" i="7"/>
  <c r="A40" i="7"/>
  <c r="C40" i="7"/>
  <c r="D40" i="7"/>
  <c r="E40" i="7"/>
  <c r="F40" i="7"/>
  <c r="G40" i="7"/>
  <c r="H40" i="7"/>
  <c r="I40" i="7"/>
  <c r="J40" i="7"/>
  <c r="A41" i="7"/>
  <c r="C41" i="7"/>
  <c r="D41" i="7"/>
  <c r="E41" i="7"/>
  <c r="F41" i="7"/>
  <c r="G41" i="7"/>
  <c r="H41" i="7"/>
  <c r="I41" i="7"/>
  <c r="J41" i="7"/>
  <c r="A42" i="7"/>
  <c r="C42" i="7"/>
  <c r="D42" i="7"/>
  <c r="E42" i="7"/>
  <c r="F42" i="7"/>
  <c r="G42" i="7"/>
  <c r="H42" i="7"/>
  <c r="I42" i="7"/>
  <c r="J42" i="7"/>
  <c r="A43" i="7"/>
  <c r="C43" i="7"/>
  <c r="D43" i="7"/>
  <c r="E43" i="7"/>
  <c r="F43" i="7"/>
  <c r="G43" i="7"/>
  <c r="H43" i="7"/>
  <c r="I43" i="7"/>
  <c r="J43" i="7"/>
  <c r="A44" i="7"/>
  <c r="C44" i="7"/>
  <c r="D44" i="7"/>
  <c r="E44" i="7"/>
  <c r="F44" i="7"/>
  <c r="G44" i="7"/>
  <c r="H44" i="7"/>
  <c r="I44" i="7"/>
  <c r="J44" i="7"/>
  <c r="B46" i="7"/>
  <c r="C46" i="7"/>
  <c r="D46" i="7"/>
  <c r="E46" i="7"/>
  <c r="F46" i="7"/>
  <c r="G46" i="7"/>
  <c r="H46" i="7"/>
  <c r="J46" i="7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<sst xmlns="http://schemas.openxmlformats.org/spreadsheetml/2006/main" count="256" uniqueCount="93">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</sst>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52AB4F-5434-F7E5-4EC5-9571E6586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1EF191D-2F42-AC80-B4EA-4F13F2F50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F1D6C441-D95E-92FA-BB28-7ABAB646F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86C83CC-749A-43E2-9FE2-7DAA0DF0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38B2990-5FEB-4480-24AD-420976211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AC2EFEE9-4D56-7EEB-FEA7-8E60AF232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Lost%20Creek/2001/2001Oct/Lost%20Creek%20allocation%20model%202001%20-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/>
      <sheetData sheetId="1">
        <row r="14">
          <cell r="A14">
            <v>37165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E15">
            <v>22971.260000000002</v>
          </cell>
        </row>
        <row r="16">
          <cell r="E16">
            <v>24119.24</v>
          </cell>
        </row>
        <row r="17">
          <cell r="E17">
            <v>24159.52</v>
          </cell>
        </row>
        <row r="18">
          <cell r="E18">
            <v>21304.940000000002</v>
          </cell>
        </row>
        <row r="19">
          <cell r="E19">
            <v>25784.5</v>
          </cell>
        </row>
        <row r="20">
          <cell r="E20">
            <v>26314.5</v>
          </cell>
        </row>
        <row r="21">
          <cell r="E21">
            <v>26201.08</v>
          </cell>
        </row>
        <row r="22">
          <cell r="E22">
            <v>23101.64</v>
          </cell>
        </row>
        <row r="23">
          <cell r="E23">
            <v>18290.3</v>
          </cell>
        </row>
        <row r="24">
          <cell r="E24">
            <v>20413.48</v>
          </cell>
        </row>
        <row r="25">
          <cell r="E25">
            <v>20306.420000000002</v>
          </cell>
        </row>
        <row r="26">
          <cell r="E26">
            <v>20843.84</v>
          </cell>
        </row>
        <row r="27">
          <cell r="E27">
            <v>23123.9</v>
          </cell>
        </row>
        <row r="28">
          <cell r="E28">
            <v>23896.639999999999</v>
          </cell>
        </row>
        <row r="29">
          <cell r="E29">
            <v>22488.960000000003</v>
          </cell>
        </row>
        <row r="30">
          <cell r="E30">
            <v>20164.38</v>
          </cell>
        </row>
        <row r="31">
          <cell r="E31">
            <v>24136.2</v>
          </cell>
        </row>
        <row r="32">
          <cell r="E32">
            <v>25355.200000000001</v>
          </cell>
        </row>
        <row r="33">
          <cell r="E33">
            <v>21545.56</v>
          </cell>
        </row>
        <row r="34">
          <cell r="E34">
            <v>21362.18</v>
          </cell>
        </row>
        <row r="35">
          <cell r="E35">
            <v>21315.54</v>
          </cell>
        </row>
        <row r="36">
          <cell r="E36">
            <v>20410.3</v>
          </cell>
        </row>
        <row r="37">
          <cell r="E37">
            <v>20410.3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</sheetData>
      <sheetData sheetId="15"/>
      <sheetData sheetId="16">
        <row r="12">
          <cell r="W12">
            <v>21850</v>
          </cell>
        </row>
        <row r="13">
          <cell r="W13">
            <v>21850</v>
          </cell>
        </row>
        <row r="14">
          <cell r="W14">
            <v>21850</v>
          </cell>
        </row>
        <row r="15">
          <cell r="W15">
            <v>21850</v>
          </cell>
        </row>
        <row r="16">
          <cell r="W16">
            <v>21850</v>
          </cell>
        </row>
        <row r="17">
          <cell r="W17">
            <v>21850</v>
          </cell>
        </row>
        <row r="18">
          <cell r="W18">
            <v>21850</v>
          </cell>
        </row>
        <row r="19">
          <cell r="W19">
            <v>21850</v>
          </cell>
        </row>
        <row r="20">
          <cell r="W20">
            <v>18850</v>
          </cell>
        </row>
        <row r="21">
          <cell r="W21">
            <v>17850</v>
          </cell>
        </row>
        <row r="22">
          <cell r="W22">
            <v>17850</v>
          </cell>
        </row>
        <row r="23">
          <cell r="W23">
            <v>21850</v>
          </cell>
        </row>
        <row r="24">
          <cell r="W24">
            <v>21850</v>
          </cell>
        </row>
        <row r="25">
          <cell r="W25">
            <v>21850</v>
          </cell>
        </row>
        <row r="26">
          <cell r="W26">
            <v>21850</v>
          </cell>
        </row>
        <row r="27">
          <cell r="W27">
            <v>25850</v>
          </cell>
        </row>
        <row r="28">
          <cell r="W28">
            <v>25850</v>
          </cell>
        </row>
        <row r="29">
          <cell r="W29">
            <v>25850</v>
          </cell>
        </row>
        <row r="30">
          <cell r="W30">
            <v>25850</v>
          </cell>
        </row>
        <row r="31">
          <cell r="W31">
            <v>25850</v>
          </cell>
        </row>
        <row r="32">
          <cell r="W32">
            <v>25850</v>
          </cell>
        </row>
        <row r="33">
          <cell r="W33">
            <v>25850</v>
          </cell>
        </row>
        <row r="34">
          <cell r="W34">
            <v>25850</v>
          </cell>
        </row>
        <row r="35">
          <cell r="W35">
            <v>0</v>
          </cell>
        </row>
        <row r="36">
          <cell r="W36">
            <v>0</v>
          </cell>
        </row>
        <row r="37">
          <cell r="W37">
            <v>0</v>
          </cell>
        </row>
        <row r="38">
          <cell r="W38">
            <v>0</v>
          </cell>
        </row>
        <row r="39">
          <cell r="W39">
            <v>0</v>
          </cell>
        </row>
        <row r="40">
          <cell r="W40">
            <v>0</v>
          </cell>
        </row>
        <row r="41">
          <cell r="W41">
            <v>0</v>
          </cell>
        </row>
        <row r="42">
          <cell r="W42">
            <v>0</v>
          </cell>
        </row>
      </sheetData>
      <sheetData sheetId="17"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Q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767372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134700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906572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907478.57199999993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79929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45000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19213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177318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177495.31799999997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227229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36344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38162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48498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32000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413333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413746.33299999998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14750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4500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19250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19269.250000000007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L35" sqref="L35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10403.67562492801</v>
      </c>
      <c r="E15" s="21">
        <v>0</v>
      </c>
      <c r="F15" s="21">
        <v>0</v>
      </c>
      <c r="G15" s="21">
        <v>12371.337495</v>
      </c>
      <c r="H15" s="21">
        <v>39.982078520165622</v>
      </c>
      <c r="I15" s="21">
        <v>599.55984000000001</v>
      </c>
      <c r="J15" s="21">
        <v>0</v>
      </c>
      <c r="K15" s="22">
        <v>63927.233484642733</v>
      </c>
      <c r="L15" s="23">
        <v>67844</v>
      </c>
      <c r="M15" s="24">
        <v>-1969.5803025956432</v>
      </c>
      <c r="N15" s="25">
        <v>-5886.34681795291</v>
      </c>
      <c r="O15" s="26">
        <v>-14672.34681795291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-554.28300178110851</v>
      </c>
      <c r="N16" s="25">
        <v>-2440.4995462151874</v>
      </c>
      <c r="O16" s="26">
        <v>-17112.846364168097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-427.56879311341652</v>
      </c>
      <c r="N17" s="25">
        <v>-12811.913672768904</v>
      </c>
      <c r="O17" s="26">
        <v>-29924.760036937001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-420.06847453703142</v>
      </c>
      <c r="N18" s="25">
        <v>-4373.9633880669435</v>
      </c>
      <c r="O18" s="26">
        <v>-34298.723425003947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10573.792182186566</v>
      </c>
      <c r="E19" s="21">
        <v>89.963793299668282</v>
      </c>
      <c r="F19" s="21">
        <v>0</v>
      </c>
      <c r="G19" s="21">
        <v>12548.298884762118</v>
      </c>
      <c r="H19" s="21">
        <v>137.03909193911358</v>
      </c>
      <c r="I19" s="21">
        <v>649.84550400000001</v>
      </c>
      <c r="J19" s="21">
        <v>0</v>
      </c>
      <c r="K19" s="22">
        <v>64890.161084075182</v>
      </c>
      <c r="L19" s="23">
        <v>64444</v>
      </c>
      <c r="M19" s="24">
        <v>-416.90947101661891</v>
      </c>
      <c r="N19" s="25">
        <v>29.251613058562953</v>
      </c>
      <c r="O19" s="26">
        <v>-34269.471811945383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-433.74537288860324</v>
      </c>
      <c r="N20" s="25">
        <v>680.18378289086081</v>
      </c>
      <c r="O20" s="26">
        <v>-33589.288029054522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-438.11960522825564</v>
      </c>
      <c r="N21" s="25">
        <v>1187.9144239828365</v>
      </c>
      <c r="O21" s="26">
        <v>-32401.373605071683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-409.88815462824164</v>
      </c>
      <c r="N22" s="25">
        <v>-559.0726292460447</v>
      </c>
      <c r="O22" s="26">
        <v>-32960.446234317729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10589.993706488429</v>
      </c>
      <c r="E23" s="21">
        <v>0</v>
      </c>
      <c r="F23" s="21">
        <v>0</v>
      </c>
      <c r="G23" s="21">
        <v>13043.367748336348</v>
      </c>
      <c r="H23" s="21">
        <v>729.40388154892344</v>
      </c>
      <c r="I23" s="21">
        <v>649.84550400000001</v>
      </c>
      <c r="J23" s="21">
        <v>0</v>
      </c>
      <c r="K23" s="22">
        <v>64110.976679443127</v>
      </c>
      <c r="L23" s="23">
        <v>64678</v>
      </c>
      <c r="M23" s="24">
        <v>-565.61001241396798</v>
      </c>
      <c r="N23" s="25">
        <v>-1132.6333329708409</v>
      </c>
      <c r="O23" s="26">
        <v>-34093.079567288572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-450.701110437762</v>
      </c>
      <c r="N24" s="25">
        <v>1568.2938211012347</v>
      </c>
      <c r="O24" s="26">
        <v>-32524.785746187339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-403.69727414724844</v>
      </c>
      <c r="N25" s="25">
        <v>-66.302268447317374</v>
      </c>
      <c r="O25" s="26">
        <v>-32591.088014634657</v>
      </c>
    </row>
    <row r="26" spans="1:15" x14ac:dyDescent="0.2">
      <c r="A26" s="20">
        <v>37176</v>
      </c>
      <c r="B26" s="21">
        <v>39716.756393549767</v>
      </c>
      <c r="C26" s="21">
        <v>1763.87184</v>
      </c>
      <c r="D26" s="21">
        <v>10620.67686458348</v>
      </c>
      <c r="E26" s="21">
        <v>0</v>
      </c>
      <c r="F26" s="21">
        <v>194.71502564765856</v>
      </c>
      <c r="G26" s="21">
        <v>12710.770796753555</v>
      </c>
      <c r="H26" s="21">
        <v>749.79610663344931</v>
      </c>
      <c r="I26" s="21">
        <v>649.84550400000001</v>
      </c>
      <c r="J26" s="21">
        <v>0</v>
      </c>
      <c r="K26" s="22">
        <v>66406.432531167913</v>
      </c>
      <c r="L26" s="23">
        <v>61204</v>
      </c>
      <c r="M26" s="24">
        <v>-565.54658357210178</v>
      </c>
      <c r="N26" s="25">
        <v>4636.8859475958116</v>
      </c>
      <c r="O26" s="26">
        <v>-27954.202067038845</v>
      </c>
    </row>
    <row r="27" spans="1:15" x14ac:dyDescent="0.2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-240.43563405234164</v>
      </c>
      <c r="N27" s="25">
        <v>-2770.9252903131464</v>
      </c>
      <c r="O27" s="26">
        <v>-30725.12735735199</v>
      </c>
    </row>
    <row r="28" spans="1:15" x14ac:dyDescent="0.2">
      <c r="A28" s="20">
        <v>37178</v>
      </c>
      <c r="B28" s="21">
        <v>38153.599901810623</v>
      </c>
      <c r="C28" s="21">
        <v>1982.0571999999997</v>
      </c>
      <c r="D28" s="21">
        <v>10616.527248995795</v>
      </c>
      <c r="E28" s="21">
        <v>0</v>
      </c>
      <c r="F28" s="21">
        <v>0.92555321912290467</v>
      </c>
      <c r="G28" s="21">
        <v>12953.56701426672</v>
      </c>
      <c r="H28" s="21">
        <v>707.82632182033933</v>
      </c>
      <c r="I28" s="21">
        <v>649.84550400000001</v>
      </c>
      <c r="J28" s="21">
        <v>0</v>
      </c>
      <c r="K28" s="22">
        <v>65064.348744112605</v>
      </c>
      <c r="L28" s="23">
        <v>62243</v>
      </c>
      <c r="M28" s="24">
        <v>-321.56185282001945</v>
      </c>
      <c r="N28" s="25">
        <v>2499.786891292586</v>
      </c>
      <c r="O28" s="26">
        <v>-28225.340466059402</v>
      </c>
    </row>
    <row r="29" spans="1:15" x14ac:dyDescent="0.2">
      <c r="A29" s="20">
        <v>37179</v>
      </c>
      <c r="B29" s="21">
        <v>39459.09336501285</v>
      </c>
      <c r="C29" s="21">
        <v>1933.2953599999998</v>
      </c>
      <c r="D29" s="21">
        <v>10637.354323206246</v>
      </c>
      <c r="E29" s="21">
        <v>141.95851307829557</v>
      </c>
      <c r="F29" s="21">
        <v>598.16848657547848</v>
      </c>
      <c r="G29" s="21">
        <v>12726.407821484732</v>
      </c>
      <c r="H29" s="21">
        <v>548.30697157885936</v>
      </c>
      <c r="I29" s="21">
        <v>649.84550400000001</v>
      </c>
      <c r="J29" s="21">
        <v>0</v>
      </c>
      <c r="K29" s="22">
        <v>66694.430344936452</v>
      </c>
      <c r="L29" s="23">
        <v>62243</v>
      </c>
      <c r="M29" s="24">
        <v>-339.25453901538526</v>
      </c>
      <c r="N29" s="25">
        <v>4112.175805921067</v>
      </c>
      <c r="O29" s="26">
        <v>-24113.164660138336</v>
      </c>
    </row>
    <row r="30" spans="1:15" x14ac:dyDescent="0.2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-564.90574233431278</v>
      </c>
      <c r="N30" s="25">
        <v>8648.349865079208</v>
      </c>
      <c r="O30" s="26">
        <v>-15464.814795059128</v>
      </c>
    </row>
    <row r="31" spans="1:15" x14ac:dyDescent="0.2">
      <c r="A31" s="20">
        <v>37181</v>
      </c>
      <c r="B31" s="21">
        <v>38799.172676979128</v>
      </c>
      <c r="C31" s="21">
        <v>1830.6049600000001</v>
      </c>
      <c r="D31" s="21">
        <v>10607.75253994054</v>
      </c>
      <c r="E31" s="21">
        <v>0</v>
      </c>
      <c r="F31" s="21">
        <v>692.79574619188372</v>
      </c>
      <c r="G31" s="21">
        <v>11730.48791553328</v>
      </c>
      <c r="H31" s="21">
        <v>134.41336977626719</v>
      </c>
      <c r="I31" s="21">
        <v>649.84550400000001</v>
      </c>
      <c r="J31" s="21">
        <v>0</v>
      </c>
      <c r="K31" s="22">
        <v>64445.072712421097</v>
      </c>
      <c r="L31" s="23">
        <v>62018</v>
      </c>
      <c r="M31" s="24">
        <v>-450.47466512782836</v>
      </c>
      <c r="N31" s="25">
        <v>1976.5980472932688</v>
      </c>
      <c r="O31" s="26">
        <v>-13488.216747765859</v>
      </c>
    </row>
    <row r="32" spans="1:15" x14ac:dyDescent="0.2">
      <c r="A32" s="20">
        <v>37182</v>
      </c>
      <c r="B32" s="21">
        <v>38594.947406943465</v>
      </c>
      <c r="C32" s="21">
        <v>1816.0303199999998</v>
      </c>
      <c r="D32" s="21">
        <v>10659.971315889408</v>
      </c>
      <c r="E32" s="21">
        <v>0</v>
      </c>
      <c r="F32" s="21">
        <v>469.51930328086303</v>
      </c>
      <c r="G32" s="21">
        <v>11857.119685451538</v>
      </c>
      <c r="H32" s="21">
        <v>673.53698170800067</v>
      </c>
      <c r="I32" s="21">
        <v>649.84550400000001</v>
      </c>
      <c r="J32" s="21">
        <v>0</v>
      </c>
      <c r="K32" s="22">
        <v>64720.970517273265</v>
      </c>
      <c r="L32" s="23">
        <v>62402</v>
      </c>
      <c r="M32" s="24">
        <v>-485.15677340681566</v>
      </c>
      <c r="N32" s="25">
        <v>1833.8137438664489</v>
      </c>
      <c r="O32" s="26">
        <v>-11654.40300389941</v>
      </c>
    </row>
    <row r="33" spans="1:15" x14ac:dyDescent="0.2">
      <c r="A33" s="20">
        <v>37183</v>
      </c>
      <c r="B33" s="21">
        <v>40836.093835084539</v>
      </c>
      <c r="C33" s="21">
        <v>1878.5332800000001</v>
      </c>
      <c r="D33" s="21">
        <v>10610.852242063022</v>
      </c>
      <c r="E33" s="21">
        <v>0</v>
      </c>
      <c r="F33" s="21">
        <v>631.13169447302607</v>
      </c>
      <c r="G33" s="21">
        <v>12647.974096640233</v>
      </c>
      <c r="H33" s="21">
        <v>720.62061234938665</v>
      </c>
      <c r="I33" s="21">
        <v>649.84550400000001</v>
      </c>
      <c r="J33" s="21">
        <v>0</v>
      </c>
      <c r="K33" s="22">
        <v>67975.051264610214</v>
      </c>
      <c r="L33" s="23">
        <v>63369</v>
      </c>
      <c r="M33" s="24">
        <v>-458.45986660802214</v>
      </c>
      <c r="N33" s="25">
        <v>4147.5913980021924</v>
      </c>
      <c r="O33" s="26">
        <v>-7506.8116058972173</v>
      </c>
    </row>
    <row r="34" spans="1:15" x14ac:dyDescent="0.2">
      <c r="A34" s="20">
        <v>37184</v>
      </c>
      <c r="B34" s="21">
        <v>37881.323260309058</v>
      </c>
      <c r="C34" s="21">
        <v>1801.80528</v>
      </c>
      <c r="D34" s="21">
        <v>10566.424256326784</v>
      </c>
      <c r="E34" s="21">
        <v>0</v>
      </c>
      <c r="F34" s="21">
        <v>93.653577658902194</v>
      </c>
      <c r="G34" s="21">
        <v>10560.192897546844</v>
      </c>
      <c r="H34" s="21">
        <v>88.878434105237716</v>
      </c>
      <c r="I34" s="21">
        <v>649.84550400000001</v>
      </c>
      <c r="J34" s="21">
        <v>0</v>
      </c>
      <c r="K34" s="22">
        <v>61642.123209946818</v>
      </c>
      <c r="L34" s="23">
        <v>63827</v>
      </c>
      <c r="M34" s="24">
        <v>-336.23271233966278</v>
      </c>
      <c r="N34" s="25">
        <v>-2521.1095023928447</v>
      </c>
      <c r="O34" s="26">
        <v>-10027.921108290062</v>
      </c>
    </row>
    <row r="35" spans="1:15" x14ac:dyDescent="0.2">
      <c r="A35" s="20">
        <v>37185</v>
      </c>
      <c r="B35" s="21">
        <v>37064.917209286577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63596.648377003628</v>
      </c>
      <c r="L35" s="23">
        <v>63827</v>
      </c>
      <c r="M35" s="24">
        <v>-419.71147550854846</v>
      </c>
      <c r="N35" s="25">
        <v>-650.06309850492005</v>
      </c>
      <c r="O35" s="26">
        <v>-10677.984206794981</v>
      </c>
    </row>
    <row r="36" spans="1:15" x14ac:dyDescent="0.2">
      <c r="A36" s="20">
        <v>37186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649.84550400000001</v>
      </c>
      <c r="J36" s="21">
        <v>0</v>
      </c>
      <c r="K36" s="22">
        <v>11985.845504000001</v>
      </c>
      <c r="L36" s="23">
        <v>63827</v>
      </c>
      <c r="M36" s="24">
        <v>0</v>
      </c>
      <c r="N36" s="25">
        <v>-51841.154496000003</v>
      </c>
      <c r="O36" s="26">
        <v>-62519.138702794982</v>
      </c>
    </row>
    <row r="37" spans="1:15" x14ac:dyDescent="0.2">
      <c r="A37" s="20">
        <v>37187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649.84550400000001</v>
      </c>
      <c r="J37" s="21">
        <v>0</v>
      </c>
      <c r="K37" s="22">
        <v>11985.845504000001</v>
      </c>
      <c r="L37" s="23">
        <v>63195</v>
      </c>
      <c r="M37" s="24">
        <v>0</v>
      </c>
      <c r="N37" s="25">
        <v>-51209.154496000003</v>
      </c>
      <c r="O37" s="26">
        <v>-113728.29319879499</v>
      </c>
    </row>
    <row r="38" spans="1:15" x14ac:dyDescent="0.2">
      <c r="A38" s="20">
        <v>37188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649.84550400000001</v>
      </c>
      <c r="J38" s="21">
        <v>0</v>
      </c>
      <c r="K38" s="22">
        <v>11985.845504000001</v>
      </c>
      <c r="L38" s="23">
        <v>0</v>
      </c>
      <c r="M38" s="24">
        <v>0</v>
      </c>
      <c r="N38" s="25">
        <v>11985.845504000001</v>
      </c>
      <c r="O38" s="26">
        <v>-101742.44769479499</v>
      </c>
    </row>
    <row r="39" spans="1:15" x14ac:dyDescent="0.2">
      <c r="A39" s="20">
        <v>37189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649.84550400000001</v>
      </c>
      <c r="J39" s="21">
        <v>0</v>
      </c>
      <c r="K39" s="22">
        <v>11985.845504000001</v>
      </c>
      <c r="L39" s="23">
        <v>0</v>
      </c>
      <c r="M39" s="24">
        <v>0</v>
      </c>
      <c r="N39" s="25">
        <v>11985.845504000001</v>
      </c>
      <c r="O39" s="26">
        <v>-89756.602190794991</v>
      </c>
    </row>
    <row r="40" spans="1:15" x14ac:dyDescent="0.2">
      <c r="A40" s="20">
        <v>37190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649.84550400000001</v>
      </c>
      <c r="J40" s="21">
        <v>0</v>
      </c>
      <c r="K40" s="22">
        <v>11985.845504000001</v>
      </c>
      <c r="L40" s="23">
        <v>0</v>
      </c>
      <c r="M40" s="24">
        <v>0</v>
      </c>
      <c r="N40" s="25">
        <v>11985.845504000001</v>
      </c>
      <c r="O40" s="26">
        <v>-77770.756686794994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-77770.756686794994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-77770.756686794994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-77770.756686794994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-77770.756686794994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-77770.756686794994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796644.98154752073</v>
      </c>
      <c r="C47" s="32">
        <v>38808.291920000003</v>
      </c>
      <c r="D47" s="32">
        <v>279172.66678116843</v>
      </c>
      <c r="E47" s="32">
        <v>232.82616887158781</v>
      </c>
      <c r="F47" s="32">
        <v>3395.0534874636537</v>
      </c>
      <c r="G47" s="32">
        <v>265461.89654144575</v>
      </c>
      <c r="H47" s="32">
        <v>10549.59783630775</v>
      </c>
      <c r="I47" s="32"/>
      <c r="J47" s="32">
        <v>0</v>
      </c>
      <c r="K47" s="33">
        <v>1410960.1547307782</v>
      </c>
      <c r="L47" s="33">
        <v>1469273</v>
      </c>
      <c r="M47" s="25"/>
      <c r="N47" s="32">
        <v>-68984.756686794994</v>
      </c>
    </row>
    <row r="49" spans="1:11" x14ac:dyDescent="0.2">
      <c r="K49" s="32">
        <v>1394265.3142827777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7" sqref="A7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1299.5999999999999</v>
      </c>
      <c r="G32" s="72">
        <v>-25.991999999999997</v>
      </c>
      <c r="H32" s="73">
        <v>1273.6079999999999</v>
      </c>
      <c r="I32" s="74">
        <v>-661.39200000000005</v>
      </c>
      <c r="J32" s="75">
        <v>-2847.5170000000016</v>
      </c>
    </row>
    <row r="33" spans="1:10" x14ac:dyDescent="0.2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1299.5999999999999</v>
      </c>
      <c r="G33" s="72">
        <v>-25.991999999999997</v>
      </c>
      <c r="H33" s="73">
        <v>1273.6079999999999</v>
      </c>
      <c r="I33" s="74">
        <v>-661.39200000000005</v>
      </c>
      <c r="J33" s="75">
        <v>-3508.9090000000015</v>
      </c>
    </row>
    <row r="34" spans="1:10" x14ac:dyDescent="0.2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1299.5999999999999</v>
      </c>
      <c r="G34" s="72">
        <v>-25.991999999999997</v>
      </c>
      <c r="H34" s="73">
        <v>1273.6079999999999</v>
      </c>
      <c r="I34" s="74">
        <v>-661.39200000000005</v>
      </c>
      <c r="J34" s="75">
        <v>-4170.3010000000013</v>
      </c>
    </row>
    <row r="35" spans="1:10" x14ac:dyDescent="0.2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1299.5999999999999</v>
      </c>
      <c r="G35" s="72">
        <v>-25.991999999999997</v>
      </c>
      <c r="H35" s="73">
        <v>1273.6079999999999</v>
      </c>
      <c r="I35" s="74">
        <v>-661.39200000000005</v>
      </c>
      <c r="J35" s="75">
        <v>-4831.6930000000011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-4831.6930000000011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-4831.6930000000011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-4831.6930000000011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-4831.6930000000011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-4831.6930000000011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-4831.6930000000011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-4831.6930000000011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-4831.6930000000011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-4831.6930000000011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42610</v>
      </c>
      <c r="C46" s="80">
        <v>-42571</v>
      </c>
      <c r="D46" s="81">
        <v>0</v>
      </c>
      <c r="E46" s="82">
        <v>-42571</v>
      </c>
      <c r="F46" s="83">
        <v>39042.15</v>
      </c>
      <c r="G46" s="84">
        <v>-780.84299999999962</v>
      </c>
      <c r="H46" s="85">
        <v>38261.306999999993</v>
      </c>
      <c r="I46" s="74"/>
      <c r="J46" s="21">
        <v>-4831.6930000000011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0" sqref="A10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9" sqref="A9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65206.9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65206.9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65206.9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65206.9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65206.9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65206.9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65206.9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65206.9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65206.9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179302</v>
      </c>
      <c r="C46" s="130">
        <v>285908</v>
      </c>
      <c r="D46" s="130">
        <v>0</v>
      </c>
      <c r="E46" s="130">
        <v>0</v>
      </c>
      <c r="F46" s="80">
        <v>-330476</v>
      </c>
      <c r="G46" s="81">
        <v>-63905</v>
      </c>
      <c r="H46" s="82">
        <v>-394381</v>
      </c>
      <c r="I46" s="83">
        <v>179302</v>
      </c>
      <c r="J46" s="131">
        <v>285908</v>
      </c>
      <c r="K46" s="131">
        <v>0</v>
      </c>
      <c r="L46" s="131">
        <v>0</v>
      </c>
      <c r="M46" s="84">
        <v>-4652.1000000000004</v>
      </c>
      <c r="N46" s="85">
        <v>460557.9</v>
      </c>
      <c r="O46" s="74"/>
      <c r="P46" s="21">
        <v>65206.9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8" sqref="G8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tr">
        <f>+B12</f>
        <v>Beaver Creek Rec.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f>+'[2]Flow Data'!A14</f>
        <v>37165</v>
      </c>
      <c r="B14" s="65">
        <v>21850</v>
      </c>
      <c r="C14" s="67">
        <f>-[2]WIC!W12</f>
        <v>-21850</v>
      </c>
      <c r="D14" s="68">
        <f>-[2]CIG!O12</f>
        <v>0</v>
      </c>
      <c r="E14" s="69">
        <f>SUM(C14:D14)</f>
        <v>-21850</v>
      </c>
      <c r="F14" s="70">
        <f>+'[2]Beaver Creek'!E15</f>
        <v>22971.260000000002</v>
      </c>
      <c r="G14" s="72">
        <f t="shared" ref="G14:G44" si="0">-SUM(F14:F14)*$G$13</f>
        <v>0</v>
      </c>
      <c r="H14" s="73">
        <f>SUM(F14:G14)</f>
        <v>22971.260000000002</v>
      </c>
      <c r="I14" s="74">
        <f t="shared" ref="I14:I42" si="1">SUM(H14:H14)+E14</f>
        <v>1121.260000000002</v>
      </c>
      <c r="J14" s="75">
        <f>+I14+J13</f>
        <v>19952.260000000002</v>
      </c>
    </row>
    <row r="15" spans="1:10" x14ac:dyDescent="0.2">
      <c r="A15" s="64">
        <f>+A14+1</f>
        <v>37166</v>
      </c>
      <c r="B15" s="65">
        <v>21850</v>
      </c>
      <c r="C15" s="67">
        <f>-[2]WIC!W13</f>
        <v>-21850</v>
      </c>
      <c r="D15" s="68">
        <f>-[2]CIG!O13</f>
        <v>0</v>
      </c>
      <c r="E15" s="69">
        <f t="shared" ref="E15:E44" si="2">SUM(C15:D15)</f>
        <v>-21850</v>
      </c>
      <c r="F15" s="70">
        <f>+'[2]Beaver Creek'!E16</f>
        <v>24119.24</v>
      </c>
      <c r="G15" s="72">
        <f t="shared" si="0"/>
        <v>0</v>
      </c>
      <c r="H15" s="73">
        <f t="shared" ref="H15:H44" si="3">SUM(F15:G15)</f>
        <v>24119.24</v>
      </c>
      <c r="I15" s="74">
        <f t="shared" si="1"/>
        <v>2269.2400000000016</v>
      </c>
      <c r="J15" s="75">
        <f t="shared" ref="J15:J44" si="4">+I15+J14</f>
        <v>22221.500000000004</v>
      </c>
    </row>
    <row r="16" spans="1:10" x14ac:dyDescent="0.2">
      <c r="A16" s="64">
        <f t="shared" ref="A16:A44" si="5">+A15+1</f>
        <v>37167</v>
      </c>
      <c r="B16" s="65">
        <v>21850</v>
      </c>
      <c r="C16" s="67">
        <f>-[2]WIC!W14</f>
        <v>-21850</v>
      </c>
      <c r="D16" s="68">
        <f>-[2]CIG!O14</f>
        <v>0</v>
      </c>
      <c r="E16" s="69">
        <f t="shared" si="2"/>
        <v>-21850</v>
      </c>
      <c r="F16" s="70">
        <f>+'[2]Beaver Creek'!E17</f>
        <v>24159.52</v>
      </c>
      <c r="G16" s="72">
        <f t="shared" si="0"/>
        <v>0</v>
      </c>
      <c r="H16" s="73">
        <f t="shared" si="3"/>
        <v>24159.52</v>
      </c>
      <c r="I16" s="74">
        <f t="shared" si="1"/>
        <v>2309.5200000000004</v>
      </c>
      <c r="J16" s="75">
        <f t="shared" si="4"/>
        <v>24531.020000000004</v>
      </c>
    </row>
    <row r="17" spans="1:10" x14ac:dyDescent="0.2">
      <c r="A17" s="64">
        <f t="shared" si="5"/>
        <v>37168</v>
      </c>
      <c r="B17" s="65">
        <v>21850</v>
      </c>
      <c r="C17" s="67">
        <f>-[2]WIC!W15</f>
        <v>-21850</v>
      </c>
      <c r="D17" s="68">
        <f>-[2]CIG!O15</f>
        <v>0</v>
      </c>
      <c r="E17" s="69">
        <f t="shared" si="2"/>
        <v>-21850</v>
      </c>
      <c r="F17" s="70">
        <f>+'[2]Beaver Creek'!E18</f>
        <v>21304.940000000002</v>
      </c>
      <c r="G17" s="72">
        <f t="shared" si="0"/>
        <v>0</v>
      </c>
      <c r="H17" s="73">
        <f t="shared" si="3"/>
        <v>21304.940000000002</v>
      </c>
      <c r="I17" s="74">
        <f t="shared" si="1"/>
        <v>-545.05999999999767</v>
      </c>
      <c r="J17" s="75">
        <f t="shared" si="4"/>
        <v>23985.960000000006</v>
      </c>
    </row>
    <row r="18" spans="1:10" x14ac:dyDescent="0.2">
      <c r="A18" s="64">
        <f t="shared" si="5"/>
        <v>37169</v>
      </c>
      <c r="B18" s="65">
        <v>21850</v>
      </c>
      <c r="C18" s="67">
        <f>-[2]WIC!W16</f>
        <v>-21850</v>
      </c>
      <c r="D18" s="68">
        <f>-[2]CIG!O16</f>
        <v>0</v>
      </c>
      <c r="E18" s="69">
        <f t="shared" si="2"/>
        <v>-21850</v>
      </c>
      <c r="F18" s="70">
        <f>+'[2]Beaver Creek'!E19</f>
        <v>25784.5</v>
      </c>
      <c r="G18" s="72">
        <f t="shared" si="0"/>
        <v>0</v>
      </c>
      <c r="H18" s="73">
        <f t="shared" si="3"/>
        <v>25784.5</v>
      </c>
      <c r="I18" s="74">
        <f t="shared" si="1"/>
        <v>3934.5</v>
      </c>
      <c r="J18" s="75">
        <f t="shared" si="4"/>
        <v>27920.460000000006</v>
      </c>
    </row>
    <row r="19" spans="1:10" x14ac:dyDescent="0.2">
      <c r="A19" s="64">
        <f t="shared" si="5"/>
        <v>37170</v>
      </c>
      <c r="B19" s="65">
        <v>21850</v>
      </c>
      <c r="C19" s="67">
        <f>-[2]WIC!W17</f>
        <v>-21850</v>
      </c>
      <c r="D19" s="68">
        <f>-[2]CIG!O17</f>
        <v>0</v>
      </c>
      <c r="E19" s="69">
        <f t="shared" si="2"/>
        <v>-21850</v>
      </c>
      <c r="F19" s="70">
        <f>+'[2]Beaver Creek'!E20</f>
        <v>26314.5</v>
      </c>
      <c r="G19" s="72">
        <f t="shared" si="0"/>
        <v>0</v>
      </c>
      <c r="H19" s="73">
        <f t="shared" si="3"/>
        <v>26314.5</v>
      </c>
      <c r="I19" s="74">
        <f t="shared" si="1"/>
        <v>4464.5</v>
      </c>
      <c r="J19" s="75">
        <f t="shared" si="4"/>
        <v>32384.960000000006</v>
      </c>
    </row>
    <row r="20" spans="1:10" x14ac:dyDescent="0.2">
      <c r="A20" s="64">
        <f t="shared" si="5"/>
        <v>37171</v>
      </c>
      <c r="B20" s="65">
        <v>21850</v>
      </c>
      <c r="C20" s="67">
        <f>-[2]WIC!W18</f>
        <v>-21850</v>
      </c>
      <c r="D20" s="68">
        <f>-[2]CIG!O18</f>
        <v>0</v>
      </c>
      <c r="E20" s="69">
        <f t="shared" si="2"/>
        <v>-21850</v>
      </c>
      <c r="F20" s="70">
        <f>+'[2]Beaver Creek'!E21</f>
        <v>26201.08</v>
      </c>
      <c r="G20" s="72">
        <f t="shared" si="0"/>
        <v>0</v>
      </c>
      <c r="H20" s="73">
        <f t="shared" si="3"/>
        <v>26201.08</v>
      </c>
      <c r="I20" s="74">
        <f t="shared" si="1"/>
        <v>4351.0800000000017</v>
      </c>
      <c r="J20" s="75">
        <f t="shared" si="4"/>
        <v>36736.040000000008</v>
      </c>
    </row>
    <row r="21" spans="1:10" x14ac:dyDescent="0.2">
      <c r="A21" s="64">
        <f t="shared" si="5"/>
        <v>37172</v>
      </c>
      <c r="B21" s="65">
        <v>21850</v>
      </c>
      <c r="C21" s="67">
        <f>-[2]WIC!W19</f>
        <v>-21850</v>
      </c>
      <c r="D21" s="68">
        <f>-[2]CIG!O19</f>
        <v>0</v>
      </c>
      <c r="E21" s="69">
        <f t="shared" si="2"/>
        <v>-21850</v>
      </c>
      <c r="F21" s="70">
        <f>+'[2]Beaver Creek'!E22</f>
        <v>23101.64</v>
      </c>
      <c r="G21" s="72">
        <f t="shared" si="0"/>
        <v>0</v>
      </c>
      <c r="H21" s="73">
        <f t="shared" si="3"/>
        <v>23101.64</v>
      </c>
      <c r="I21" s="74">
        <f t="shared" si="1"/>
        <v>1251.6399999999994</v>
      </c>
      <c r="J21" s="75">
        <f t="shared" si="4"/>
        <v>37987.680000000008</v>
      </c>
    </row>
    <row r="22" spans="1:10" x14ac:dyDescent="0.2">
      <c r="A22" s="64">
        <f t="shared" si="5"/>
        <v>37173</v>
      </c>
      <c r="B22" s="65">
        <v>18850</v>
      </c>
      <c r="C22" s="67">
        <f>-[2]WIC!W20</f>
        <v>-18850</v>
      </c>
      <c r="D22" s="68">
        <f>-[2]CIG!O20</f>
        <v>0</v>
      </c>
      <c r="E22" s="69">
        <f t="shared" si="2"/>
        <v>-18850</v>
      </c>
      <c r="F22" s="70">
        <f>+'[2]Beaver Creek'!E23</f>
        <v>18290.3</v>
      </c>
      <c r="G22" s="72">
        <f t="shared" si="0"/>
        <v>0</v>
      </c>
      <c r="H22" s="73">
        <f t="shared" si="3"/>
        <v>18290.3</v>
      </c>
      <c r="I22" s="74">
        <f t="shared" si="1"/>
        <v>-559.70000000000073</v>
      </c>
      <c r="J22" s="75">
        <f t="shared" si="4"/>
        <v>37427.98000000001</v>
      </c>
    </row>
    <row r="23" spans="1:10" x14ac:dyDescent="0.2">
      <c r="A23" s="64">
        <f t="shared" si="5"/>
        <v>37174</v>
      </c>
      <c r="B23" s="65">
        <v>17850</v>
      </c>
      <c r="C23" s="67">
        <f>-[2]WIC!W21</f>
        <v>-17850</v>
      </c>
      <c r="D23" s="68">
        <f>-[2]CIG!O21</f>
        <v>0</v>
      </c>
      <c r="E23" s="69">
        <f t="shared" si="2"/>
        <v>-17850</v>
      </c>
      <c r="F23" s="70">
        <f>+'[2]Beaver Creek'!E24</f>
        <v>20413.48</v>
      </c>
      <c r="G23" s="72">
        <f t="shared" si="0"/>
        <v>0</v>
      </c>
      <c r="H23" s="73">
        <f t="shared" si="3"/>
        <v>20413.48</v>
      </c>
      <c r="I23" s="74">
        <f t="shared" si="1"/>
        <v>2563.4799999999996</v>
      </c>
      <c r="J23" s="75">
        <f t="shared" si="4"/>
        <v>39991.460000000006</v>
      </c>
    </row>
    <row r="24" spans="1:10" x14ac:dyDescent="0.2">
      <c r="A24" s="64">
        <f t="shared" si="5"/>
        <v>37175</v>
      </c>
      <c r="B24" s="65">
        <v>17850</v>
      </c>
      <c r="C24" s="67">
        <f>-[2]WIC!W22</f>
        <v>-17850</v>
      </c>
      <c r="D24" s="68">
        <f>-[2]CIG!O22</f>
        <v>0</v>
      </c>
      <c r="E24" s="69">
        <f t="shared" si="2"/>
        <v>-17850</v>
      </c>
      <c r="F24" s="70">
        <f>+'[2]Beaver Creek'!E25</f>
        <v>20306.420000000002</v>
      </c>
      <c r="G24" s="72">
        <f t="shared" si="0"/>
        <v>0</v>
      </c>
      <c r="H24" s="73">
        <f t="shared" si="3"/>
        <v>20306.420000000002</v>
      </c>
      <c r="I24" s="74">
        <f t="shared" si="1"/>
        <v>2456.4200000000019</v>
      </c>
      <c r="J24" s="75">
        <f t="shared" si="4"/>
        <v>42447.880000000005</v>
      </c>
    </row>
    <row r="25" spans="1:10" x14ac:dyDescent="0.2">
      <c r="A25" s="64">
        <f t="shared" si="5"/>
        <v>37176</v>
      </c>
      <c r="B25" s="65">
        <v>21850</v>
      </c>
      <c r="C25" s="67">
        <f>-[2]WIC!W23</f>
        <v>-21850</v>
      </c>
      <c r="D25" s="68">
        <f>-[2]CIG!O23</f>
        <v>0</v>
      </c>
      <c r="E25" s="69">
        <f t="shared" si="2"/>
        <v>-21850</v>
      </c>
      <c r="F25" s="70">
        <f>+'[2]Beaver Creek'!E26</f>
        <v>20843.84</v>
      </c>
      <c r="G25" s="72">
        <f t="shared" si="0"/>
        <v>0</v>
      </c>
      <c r="H25" s="73">
        <f t="shared" si="3"/>
        <v>20843.84</v>
      </c>
      <c r="I25" s="74">
        <f t="shared" si="1"/>
        <v>-1006.1599999999999</v>
      </c>
      <c r="J25" s="75">
        <f t="shared" si="4"/>
        <v>41441.72</v>
      </c>
    </row>
    <row r="26" spans="1:10" x14ac:dyDescent="0.2">
      <c r="A26" s="64">
        <f t="shared" si="5"/>
        <v>37177</v>
      </c>
      <c r="B26" s="65">
        <v>21850</v>
      </c>
      <c r="C26" s="67">
        <f>-[2]WIC!W24</f>
        <v>-21850</v>
      </c>
      <c r="D26" s="68">
        <f>-[2]CIG!O24</f>
        <v>0</v>
      </c>
      <c r="E26" s="69">
        <f t="shared" si="2"/>
        <v>-21850</v>
      </c>
      <c r="F26" s="70">
        <f>+'[2]Beaver Creek'!E27</f>
        <v>23123.9</v>
      </c>
      <c r="G26" s="72">
        <f t="shared" si="0"/>
        <v>0</v>
      </c>
      <c r="H26" s="73">
        <f t="shared" si="3"/>
        <v>23123.9</v>
      </c>
      <c r="I26" s="74">
        <f t="shared" si="1"/>
        <v>1273.9000000000015</v>
      </c>
      <c r="J26" s="75">
        <f t="shared" si="4"/>
        <v>42715.62</v>
      </c>
    </row>
    <row r="27" spans="1:10" x14ac:dyDescent="0.2">
      <c r="A27" s="64">
        <f t="shared" si="5"/>
        <v>37178</v>
      </c>
      <c r="B27" s="65">
        <v>21850</v>
      </c>
      <c r="C27" s="67">
        <f>-[2]WIC!W25</f>
        <v>-21850</v>
      </c>
      <c r="D27" s="68">
        <f>-[2]CIG!O25</f>
        <v>0</v>
      </c>
      <c r="E27" s="69">
        <f t="shared" si="2"/>
        <v>-21850</v>
      </c>
      <c r="F27" s="70">
        <f>+'[2]Beaver Creek'!E28</f>
        <v>23896.639999999999</v>
      </c>
      <c r="G27" s="72">
        <f t="shared" si="0"/>
        <v>0</v>
      </c>
      <c r="H27" s="73">
        <f t="shared" si="3"/>
        <v>23896.639999999999</v>
      </c>
      <c r="I27" s="74">
        <f t="shared" si="1"/>
        <v>2046.6399999999994</v>
      </c>
      <c r="J27" s="75">
        <f t="shared" si="4"/>
        <v>44762.26</v>
      </c>
    </row>
    <row r="28" spans="1:10" x14ac:dyDescent="0.2">
      <c r="A28" s="64">
        <f t="shared" si="5"/>
        <v>37179</v>
      </c>
      <c r="B28" s="65">
        <v>21850</v>
      </c>
      <c r="C28" s="67">
        <f>-[2]WIC!W26</f>
        <v>-21850</v>
      </c>
      <c r="D28" s="68">
        <f>-[2]CIG!O26</f>
        <v>0</v>
      </c>
      <c r="E28" s="69">
        <f t="shared" si="2"/>
        <v>-21850</v>
      </c>
      <c r="F28" s="70">
        <f>+'[2]Beaver Creek'!E29</f>
        <v>22488.960000000003</v>
      </c>
      <c r="G28" s="72">
        <f t="shared" si="0"/>
        <v>0</v>
      </c>
      <c r="H28" s="73">
        <f t="shared" si="3"/>
        <v>22488.960000000003</v>
      </c>
      <c r="I28" s="74">
        <f t="shared" si="1"/>
        <v>638.96000000000276</v>
      </c>
      <c r="J28" s="75">
        <f t="shared" si="4"/>
        <v>45401.22</v>
      </c>
    </row>
    <row r="29" spans="1:10" x14ac:dyDescent="0.2">
      <c r="A29" s="64">
        <f t="shared" si="5"/>
        <v>37180</v>
      </c>
      <c r="B29" s="65">
        <v>21850</v>
      </c>
      <c r="C29" s="67">
        <f>-[2]WIC!W27</f>
        <v>-25850</v>
      </c>
      <c r="D29" s="68">
        <f>-[2]CIG!O27</f>
        <v>0</v>
      </c>
      <c r="E29" s="69">
        <f t="shared" si="2"/>
        <v>-25850</v>
      </c>
      <c r="F29" s="70">
        <f>+'[2]Beaver Creek'!E30</f>
        <v>20164.38</v>
      </c>
      <c r="G29" s="72">
        <f t="shared" si="0"/>
        <v>0</v>
      </c>
      <c r="H29" s="73">
        <f t="shared" si="3"/>
        <v>20164.38</v>
      </c>
      <c r="I29" s="74">
        <f t="shared" si="1"/>
        <v>-5685.619999999999</v>
      </c>
      <c r="J29" s="75">
        <f t="shared" si="4"/>
        <v>39715.600000000006</v>
      </c>
    </row>
    <row r="30" spans="1:10" x14ac:dyDescent="0.2">
      <c r="A30" s="64">
        <f t="shared" si="5"/>
        <v>37181</v>
      </c>
      <c r="B30" s="65">
        <v>21850</v>
      </c>
      <c r="C30" s="67">
        <f>-[2]WIC!W28</f>
        <v>-25850</v>
      </c>
      <c r="D30" s="68">
        <f>-[2]CIG!O28</f>
        <v>0</v>
      </c>
      <c r="E30" s="69">
        <f t="shared" si="2"/>
        <v>-25850</v>
      </c>
      <c r="F30" s="70">
        <f>+'[2]Beaver Creek'!E31</f>
        <v>24136.2</v>
      </c>
      <c r="G30" s="72">
        <f t="shared" si="0"/>
        <v>0</v>
      </c>
      <c r="H30" s="73">
        <f t="shared" si="3"/>
        <v>24136.2</v>
      </c>
      <c r="I30" s="74">
        <f t="shared" si="1"/>
        <v>-1713.7999999999993</v>
      </c>
      <c r="J30" s="75">
        <f t="shared" si="4"/>
        <v>38001.800000000003</v>
      </c>
    </row>
    <row r="31" spans="1:10" x14ac:dyDescent="0.2">
      <c r="A31" s="64">
        <f t="shared" si="5"/>
        <v>37182</v>
      </c>
      <c r="B31" s="65">
        <v>21850</v>
      </c>
      <c r="C31" s="67">
        <f>-[2]WIC!W29</f>
        <v>-25850</v>
      </c>
      <c r="D31" s="68">
        <f>-[2]CIG!O29</f>
        <v>0</v>
      </c>
      <c r="E31" s="69">
        <f t="shared" si="2"/>
        <v>-25850</v>
      </c>
      <c r="F31" s="70">
        <f>+'[2]Beaver Creek'!E32</f>
        <v>25355.200000000001</v>
      </c>
      <c r="G31" s="72">
        <f t="shared" si="0"/>
        <v>0</v>
      </c>
      <c r="H31" s="73">
        <f t="shared" si="3"/>
        <v>25355.200000000001</v>
      </c>
      <c r="I31" s="74">
        <f t="shared" si="1"/>
        <v>-494.79999999999927</v>
      </c>
      <c r="J31" s="75">
        <f t="shared" si="4"/>
        <v>37507</v>
      </c>
    </row>
    <row r="32" spans="1:10" x14ac:dyDescent="0.2">
      <c r="A32" s="64">
        <f t="shared" si="5"/>
        <v>37183</v>
      </c>
      <c r="B32" s="65">
        <v>19850</v>
      </c>
      <c r="C32" s="67">
        <f>-[2]WIC!W30</f>
        <v>-25850</v>
      </c>
      <c r="D32" s="68">
        <f>-[2]CIG!O30</f>
        <v>0</v>
      </c>
      <c r="E32" s="69">
        <f t="shared" si="2"/>
        <v>-25850</v>
      </c>
      <c r="F32" s="70">
        <f>+'[2]Beaver Creek'!E33</f>
        <v>21545.56</v>
      </c>
      <c r="G32" s="72">
        <f t="shared" si="0"/>
        <v>0</v>
      </c>
      <c r="H32" s="73">
        <f t="shared" si="3"/>
        <v>21545.56</v>
      </c>
      <c r="I32" s="74">
        <f t="shared" si="1"/>
        <v>-4304.4399999999987</v>
      </c>
      <c r="J32" s="75">
        <f t="shared" si="4"/>
        <v>33202.559999999998</v>
      </c>
    </row>
    <row r="33" spans="1:10" x14ac:dyDescent="0.2">
      <c r="A33" s="64">
        <f t="shared" si="5"/>
        <v>37184</v>
      </c>
      <c r="B33" s="65">
        <v>19850</v>
      </c>
      <c r="C33" s="67">
        <f>-[2]WIC!W31</f>
        <v>-25850</v>
      </c>
      <c r="D33" s="68">
        <f>-[2]CIG!O31</f>
        <v>0</v>
      </c>
      <c r="E33" s="69">
        <f t="shared" si="2"/>
        <v>-25850</v>
      </c>
      <c r="F33" s="70">
        <f>+'[2]Beaver Creek'!E34</f>
        <v>21362.18</v>
      </c>
      <c r="G33" s="72">
        <f t="shared" si="0"/>
        <v>0</v>
      </c>
      <c r="H33" s="73">
        <f t="shared" si="3"/>
        <v>21362.18</v>
      </c>
      <c r="I33" s="74">
        <f t="shared" si="1"/>
        <v>-4487.82</v>
      </c>
      <c r="J33" s="75">
        <f t="shared" si="4"/>
        <v>28714.739999999998</v>
      </c>
    </row>
    <row r="34" spans="1:10" x14ac:dyDescent="0.2">
      <c r="A34" s="64">
        <f t="shared" si="5"/>
        <v>37185</v>
      </c>
      <c r="B34" s="65">
        <v>19850</v>
      </c>
      <c r="C34" s="67">
        <f>-[2]WIC!W32</f>
        <v>-25850</v>
      </c>
      <c r="D34" s="68">
        <f>-[2]CIG!O32</f>
        <v>0</v>
      </c>
      <c r="E34" s="69">
        <f t="shared" si="2"/>
        <v>-25850</v>
      </c>
      <c r="F34" s="70">
        <f>+'[2]Beaver Creek'!E35</f>
        <v>21315.54</v>
      </c>
      <c r="G34" s="72">
        <f t="shared" si="0"/>
        <v>0</v>
      </c>
      <c r="H34" s="73">
        <f t="shared" si="3"/>
        <v>21315.54</v>
      </c>
      <c r="I34" s="74">
        <f t="shared" si="1"/>
        <v>-4534.4599999999991</v>
      </c>
      <c r="J34" s="75">
        <f t="shared" si="4"/>
        <v>24180.28</v>
      </c>
    </row>
    <row r="35" spans="1:10" x14ac:dyDescent="0.2">
      <c r="A35" s="64">
        <f t="shared" si="5"/>
        <v>37186</v>
      </c>
      <c r="B35" s="65">
        <v>19850</v>
      </c>
      <c r="C35" s="67">
        <f>-[2]WIC!W33</f>
        <v>-25850</v>
      </c>
      <c r="D35" s="68">
        <f>-[2]CIG!O33</f>
        <v>0</v>
      </c>
      <c r="E35" s="69">
        <f t="shared" si="2"/>
        <v>-25850</v>
      </c>
      <c r="F35" s="70">
        <f>+'[2]Beaver Creek'!E36</f>
        <v>20410.3</v>
      </c>
      <c r="G35" s="72">
        <f t="shared" si="0"/>
        <v>0</v>
      </c>
      <c r="H35" s="73">
        <f t="shared" si="3"/>
        <v>20410.3</v>
      </c>
      <c r="I35" s="74">
        <f t="shared" si="1"/>
        <v>-5439.7000000000007</v>
      </c>
      <c r="J35" s="75">
        <f t="shared" si="4"/>
        <v>18740.579999999998</v>
      </c>
    </row>
    <row r="36" spans="1:10" x14ac:dyDescent="0.2">
      <c r="A36" s="64">
        <f t="shared" si="5"/>
        <v>37187</v>
      </c>
      <c r="B36" s="65">
        <v>0</v>
      </c>
      <c r="C36" s="67">
        <f>-[2]WIC!W34</f>
        <v>-25850</v>
      </c>
      <c r="D36" s="68">
        <f>-[2]CIG!O34</f>
        <v>0</v>
      </c>
      <c r="E36" s="69">
        <f t="shared" si="2"/>
        <v>-25850</v>
      </c>
      <c r="F36" s="70">
        <f>+'[2]Beaver Creek'!E37</f>
        <v>20410.3</v>
      </c>
      <c r="G36" s="72">
        <f t="shared" si="0"/>
        <v>0</v>
      </c>
      <c r="H36" s="73">
        <f t="shared" si="3"/>
        <v>20410.3</v>
      </c>
      <c r="I36" s="74">
        <f t="shared" si="1"/>
        <v>-5439.7000000000007</v>
      </c>
      <c r="J36" s="75">
        <f t="shared" si="4"/>
        <v>13300.879999999997</v>
      </c>
    </row>
    <row r="37" spans="1:10" x14ac:dyDescent="0.2">
      <c r="A37" s="64">
        <f t="shared" si="5"/>
        <v>37188</v>
      </c>
      <c r="B37" s="65">
        <v>0</v>
      </c>
      <c r="C37" s="67">
        <f>-[2]WIC!W35</f>
        <v>0</v>
      </c>
      <c r="D37" s="68">
        <f>-[2]CIG!O35</f>
        <v>0</v>
      </c>
      <c r="E37" s="69">
        <f t="shared" si="2"/>
        <v>0</v>
      </c>
      <c r="F37" s="70">
        <f>+'[2]Beaver Creek'!E38</f>
        <v>0</v>
      </c>
      <c r="G37" s="72">
        <f t="shared" si="0"/>
        <v>0</v>
      </c>
      <c r="H37" s="73">
        <f t="shared" si="3"/>
        <v>0</v>
      </c>
      <c r="I37" s="74">
        <f t="shared" si="1"/>
        <v>0</v>
      </c>
      <c r="J37" s="75">
        <f t="shared" si="4"/>
        <v>13300.879999999997</v>
      </c>
    </row>
    <row r="38" spans="1:10" x14ac:dyDescent="0.2">
      <c r="A38" s="64">
        <f t="shared" si="5"/>
        <v>37189</v>
      </c>
      <c r="B38" s="65">
        <v>0</v>
      </c>
      <c r="C38" s="67">
        <f>-[2]WIC!W36</f>
        <v>0</v>
      </c>
      <c r="D38" s="68">
        <f>-[2]CIG!O36</f>
        <v>0</v>
      </c>
      <c r="E38" s="69">
        <f t="shared" si="2"/>
        <v>0</v>
      </c>
      <c r="F38" s="70">
        <f>+'[2]Beaver Creek'!E39</f>
        <v>0</v>
      </c>
      <c r="G38" s="72">
        <f t="shared" si="0"/>
        <v>0</v>
      </c>
      <c r="H38" s="73">
        <f t="shared" si="3"/>
        <v>0</v>
      </c>
      <c r="I38" s="74">
        <f t="shared" si="1"/>
        <v>0</v>
      </c>
      <c r="J38" s="75">
        <f t="shared" si="4"/>
        <v>13300.879999999997</v>
      </c>
    </row>
    <row r="39" spans="1:10" x14ac:dyDescent="0.2">
      <c r="A39" s="64">
        <f t="shared" si="5"/>
        <v>37190</v>
      </c>
      <c r="B39" s="65">
        <v>0</v>
      </c>
      <c r="C39" s="67">
        <f>-[2]WIC!W37</f>
        <v>0</v>
      </c>
      <c r="D39" s="68">
        <f>-[2]CIG!O37</f>
        <v>0</v>
      </c>
      <c r="E39" s="69">
        <f t="shared" si="2"/>
        <v>0</v>
      </c>
      <c r="F39" s="70">
        <f>+'[2]Beaver Creek'!E40</f>
        <v>0</v>
      </c>
      <c r="G39" s="72">
        <f t="shared" si="0"/>
        <v>0</v>
      </c>
      <c r="H39" s="73">
        <f t="shared" si="3"/>
        <v>0</v>
      </c>
      <c r="I39" s="74">
        <f t="shared" si="1"/>
        <v>0</v>
      </c>
      <c r="J39" s="75">
        <f t="shared" si="4"/>
        <v>13300.879999999997</v>
      </c>
    </row>
    <row r="40" spans="1:10" x14ac:dyDescent="0.2">
      <c r="A40" s="64">
        <f t="shared" si="5"/>
        <v>37191</v>
      </c>
      <c r="B40" s="65">
        <v>0</v>
      </c>
      <c r="C40" s="67">
        <f>-[2]WIC!W38</f>
        <v>0</v>
      </c>
      <c r="D40" s="68">
        <f>-[2]CIG!O38</f>
        <v>0</v>
      </c>
      <c r="E40" s="69">
        <f t="shared" si="2"/>
        <v>0</v>
      </c>
      <c r="F40" s="70">
        <f>+'[2]Beaver Creek'!E41</f>
        <v>0</v>
      </c>
      <c r="G40" s="72">
        <f t="shared" si="0"/>
        <v>0</v>
      </c>
      <c r="H40" s="73">
        <f t="shared" si="3"/>
        <v>0</v>
      </c>
      <c r="I40" s="74">
        <f t="shared" si="1"/>
        <v>0</v>
      </c>
      <c r="J40" s="75">
        <f t="shared" si="4"/>
        <v>13300.879999999997</v>
      </c>
    </row>
    <row r="41" spans="1:10" x14ac:dyDescent="0.2">
      <c r="A41" s="64">
        <f t="shared" si="5"/>
        <v>37192</v>
      </c>
      <c r="B41" s="65">
        <v>0</v>
      </c>
      <c r="C41" s="67">
        <f>-[2]WIC!W39</f>
        <v>0</v>
      </c>
      <c r="D41" s="68">
        <f>-[2]CIG!O39</f>
        <v>0</v>
      </c>
      <c r="E41" s="69">
        <f t="shared" si="2"/>
        <v>0</v>
      </c>
      <c r="F41" s="70">
        <f>+'[2]Beaver Creek'!E42</f>
        <v>0</v>
      </c>
      <c r="G41" s="72">
        <f t="shared" si="0"/>
        <v>0</v>
      </c>
      <c r="H41" s="73">
        <f t="shared" si="3"/>
        <v>0</v>
      </c>
      <c r="I41" s="74">
        <f t="shared" si="1"/>
        <v>0</v>
      </c>
      <c r="J41" s="75">
        <f t="shared" si="4"/>
        <v>13300.879999999997</v>
      </c>
    </row>
    <row r="42" spans="1:10" x14ac:dyDescent="0.2">
      <c r="A42" s="64">
        <f t="shared" si="5"/>
        <v>37193</v>
      </c>
      <c r="B42" s="65">
        <v>0</v>
      </c>
      <c r="C42" s="67">
        <f>-[2]WIC!W40</f>
        <v>0</v>
      </c>
      <c r="D42" s="68">
        <f>-[2]CIG!O40</f>
        <v>0</v>
      </c>
      <c r="E42" s="69">
        <f t="shared" si="2"/>
        <v>0</v>
      </c>
      <c r="F42" s="70">
        <f>+'[2]Beaver Creek'!E43</f>
        <v>0</v>
      </c>
      <c r="G42" s="72">
        <f t="shared" si="0"/>
        <v>0</v>
      </c>
      <c r="H42" s="73">
        <f t="shared" si="3"/>
        <v>0</v>
      </c>
      <c r="I42" s="74">
        <f t="shared" si="1"/>
        <v>0</v>
      </c>
      <c r="J42" s="75">
        <f t="shared" si="4"/>
        <v>13300.879999999997</v>
      </c>
    </row>
    <row r="43" spans="1:10" x14ac:dyDescent="0.2">
      <c r="A43" s="64">
        <f t="shared" si="5"/>
        <v>37194</v>
      </c>
      <c r="B43" s="65">
        <v>0</v>
      </c>
      <c r="C43" s="67">
        <f>-[2]WIC!W41</f>
        <v>0</v>
      </c>
      <c r="D43" s="68">
        <f>-[2]CIG!O41</f>
        <v>0</v>
      </c>
      <c r="E43" s="69">
        <f t="shared" si="2"/>
        <v>0</v>
      </c>
      <c r="F43" s="70">
        <f>+'[2]Beaver Creek'!E44</f>
        <v>0</v>
      </c>
      <c r="G43" s="72">
        <f t="shared" si="0"/>
        <v>0</v>
      </c>
      <c r="H43" s="73">
        <f t="shared" si="3"/>
        <v>0</v>
      </c>
      <c r="I43" s="74">
        <f>SUM(H43:H43)+E44</f>
        <v>0</v>
      </c>
      <c r="J43" s="75">
        <f t="shared" si="4"/>
        <v>13300.879999999997</v>
      </c>
    </row>
    <row r="44" spans="1:10" x14ac:dyDescent="0.2">
      <c r="A44" s="64">
        <f t="shared" si="5"/>
        <v>37195</v>
      </c>
      <c r="B44" s="65">
        <v>0</v>
      </c>
      <c r="C44" s="67">
        <f>-[2]WIC!W42</f>
        <v>0</v>
      </c>
      <c r="D44" s="68">
        <f>-[2]CIG!O42</f>
        <v>0</v>
      </c>
      <c r="E44" s="69">
        <f t="shared" si="2"/>
        <v>0</v>
      </c>
      <c r="F44" s="70">
        <f>+'[2]Beaver Creek'!E45</f>
        <v>0</v>
      </c>
      <c r="G44" s="72">
        <f t="shared" si="0"/>
        <v>0</v>
      </c>
      <c r="H44" s="73">
        <f t="shared" si="3"/>
        <v>0</v>
      </c>
      <c r="I44" s="74">
        <f>SUM(H44:H44)+E45</f>
        <v>0</v>
      </c>
      <c r="J44" s="75">
        <f t="shared" si="4"/>
        <v>13300.879999999997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f>SUM(B14:B45)</f>
        <v>461700</v>
      </c>
      <c r="C46" s="80">
        <f>SUM(C14:C45)</f>
        <v>-523550</v>
      </c>
      <c r="D46" s="81">
        <f>SUM(D14:D45)</f>
        <v>0</v>
      </c>
      <c r="E46" s="82">
        <f>SUM(E14:E45)</f>
        <v>-523550</v>
      </c>
      <c r="F46" s="83">
        <f>SUM(F14:F44)</f>
        <v>518019.88000000012</v>
      </c>
      <c r="G46" s="84">
        <f>SUM(G14:G44)</f>
        <v>0</v>
      </c>
      <c r="H46" s="85">
        <f>SUM(H14:H45)</f>
        <v>518019.88000000012</v>
      </c>
      <c r="I46" s="74"/>
      <c r="J46" s="21">
        <f>+J44</f>
        <v>13300.879999999997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2023-09-17T11:09:29Z</dcterms:modified>
</cp:coreProperties>
</file>