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FC5531-AFF2-46C4-B0CC-B8F19F23182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J10" i="1"/>
  <c r="L10" i="1"/>
  <c r="M10" i="1"/>
  <c r="N10" i="1"/>
  <c r="O10" i="1"/>
  <c r="F11" i="1"/>
  <c r="H11" i="1"/>
  <c r="J11" i="1"/>
  <c r="L11" i="1"/>
  <c r="M11" i="1"/>
  <c r="O11" i="1"/>
  <c r="F12" i="1"/>
  <c r="H12" i="1"/>
  <c r="J12" i="1"/>
  <c r="L12" i="1"/>
  <c r="M12" i="1"/>
  <c r="N12" i="1"/>
  <c r="O12" i="1"/>
  <c r="F13" i="1"/>
  <c r="H13" i="1"/>
  <c r="J13" i="1"/>
  <c r="L13" i="1"/>
  <c r="M13" i="1"/>
  <c r="N13" i="1"/>
  <c r="O13" i="1"/>
  <c r="F14" i="1"/>
  <c r="H14" i="1"/>
  <c r="J14" i="1"/>
  <c r="L14" i="1"/>
  <c r="M14" i="1"/>
  <c r="O14" i="1"/>
  <c r="F15" i="1"/>
  <c r="H15" i="1"/>
  <c r="J15" i="1"/>
  <c r="L15" i="1"/>
  <c r="M15" i="1"/>
  <c r="N15" i="1"/>
  <c r="O15" i="1"/>
  <c r="F16" i="1"/>
  <c r="H16" i="1"/>
  <c r="J16" i="1"/>
  <c r="L16" i="1"/>
  <c r="M16" i="1"/>
  <c r="N16" i="1"/>
  <c r="O16" i="1"/>
  <c r="F17" i="1"/>
  <c r="H17" i="1"/>
  <c r="J17" i="1"/>
  <c r="L17" i="1"/>
  <c r="M17" i="1"/>
  <c r="N17" i="1"/>
  <c r="O17" i="1"/>
  <c r="F18" i="1"/>
  <c r="H18" i="1"/>
  <c r="J18" i="1"/>
  <c r="L18" i="1"/>
  <c r="M18" i="1"/>
  <c r="N18" i="1"/>
  <c r="O18" i="1"/>
  <c r="F19" i="1"/>
  <c r="H19" i="1"/>
  <c r="J19" i="1"/>
  <c r="L19" i="1"/>
  <c r="M19" i="1"/>
  <c r="N19" i="1"/>
  <c r="O19" i="1"/>
  <c r="F20" i="1"/>
  <c r="H20" i="1"/>
  <c r="J20" i="1"/>
  <c r="L20" i="1"/>
  <c r="M20" i="1"/>
  <c r="N20" i="1"/>
  <c r="O20" i="1"/>
  <c r="F21" i="1"/>
  <c r="H21" i="1"/>
  <c r="J21" i="1"/>
  <c r="L21" i="1"/>
  <c r="M21" i="1"/>
  <c r="N21" i="1"/>
  <c r="O21" i="1"/>
  <c r="C22" i="1"/>
  <c r="M22" i="1"/>
  <c r="N22" i="1"/>
  <c r="O22" i="1"/>
  <c r="N24" i="1"/>
</calcChain>
</file>

<file path=xl/sharedStrings.xml><?xml version="1.0" encoding="utf-8"?>
<sst xmlns="http://schemas.openxmlformats.org/spreadsheetml/2006/main" count="55" uniqueCount="43">
  <si>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</si>
  <si>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</si>
  <si>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</si>
  <si>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</si>
  <si>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</si>
  <si>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</si>
  <si>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</si>
  <si>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</si>
  <si>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</si>
  <si>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Payment</t>
  </si>
  <si>
    <t>Payee</t>
  </si>
  <si>
    <t>18081SA</t>
  </si>
  <si>
    <t>26420SA</t>
  </si>
  <si>
    <t>18669SA</t>
  </si>
  <si>
    <t>20185SA</t>
  </si>
  <si>
    <t>26421SA</t>
  </si>
  <si>
    <t>21704SA</t>
  </si>
  <si>
    <t>22977SA</t>
  </si>
  <si>
    <t>24079SA</t>
  </si>
  <si>
    <t>25823SA</t>
  </si>
  <si>
    <t>26984SA</t>
  </si>
  <si>
    <t>28373SA</t>
  </si>
  <si>
    <t>29933SA</t>
  </si>
  <si>
    <t>Outstanding</t>
  </si>
  <si>
    <t>Citizens</t>
  </si>
  <si>
    <t>Sitara Deal</t>
  </si>
  <si>
    <t>LGS Reconciliation</t>
  </si>
  <si>
    <t>Settlement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</si>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</sst>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mmmm\-yy"/>
    <numFmt numFmtId="168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1" applyFont="1"/>
    <xf numFmtId="10" fontId="0" fillId="0" borderId="0" xfId="0" applyNumberFormat="1"/>
    <xf numFmtId="168" fontId="0" fillId="0" borderId="0" xfId="1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68" fontId="0" fillId="0" borderId="1" xfId="1" applyNumberFormat="1" applyFont="1" applyBorder="1"/>
    <xf numFmtId="8" fontId="0" fillId="0" borderId="1" xfId="0" applyNumberFormat="1" applyBorder="1"/>
    <xf numFmtId="0" fontId="0" fillId="1" borderId="0" xfId="0" applyFill="1"/>
    <xf numFmtId="0" fontId="2" fillId="0" borderId="2" xfId="0" applyFont="1" applyBorder="1"/>
    <xf numFmtId="8" fontId="2" fillId="0" borderId="3" xfId="0" applyNumberFormat="1" applyFont="1" applyBorder="1"/>
    <xf numFmtId="8" fontId="2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sqref="A1:P25"/>
    </sheetView>
  </sheetViews>
  <sheetFormatPr defaultRowHeight="12.75" x14ac:dyDescent="0.2"/>
  <cols>
    <col min="1" max="1" width="14.5703125" style="7" customWidth="1"/>
    <col min="2" max="2" width="11.42578125" customWidth="1"/>
    <col min="3" max="3" width="9.140625" style="5"/>
    <col min="9" max="12" width="12.5703125" customWidth="1"/>
    <col min="13" max="13" width="11.7109375" style="3" bestFit="1" customWidth="1"/>
    <col min="14" max="14" width="12.28515625" style="3" bestFit="1" customWidth="1"/>
    <col min="15" max="15" width="11.85546875" style="3" customWidth="1"/>
    <col min="16" max="16" width="9.85546875" customWidth="1"/>
  </cols>
  <sheetData>
    <row r="1" spans="1:16" x14ac:dyDescent="0.2">
      <c r="A1" s="7" t="s">
        <v>26</v>
      </c>
    </row>
    <row r="3" spans="1:16" x14ac:dyDescent="0.2">
      <c r="A3" s="8" t="s">
        <v>25</v>
      </c>
      <c r="B3" s="7">
        <v>417568</v>
      </c>
    </row>
    <row r="4" spans="1:16" x14ac:dyDescent="0.2">
      <c r="A4" s="8" t="s">
        <v>0</v>
      </c>
      <c r="B4" t="s">
        <v>1</v>
      </c>
    </row>
    <row r="5" spans="1:16" x14ac:dyDescent="0.2">
      <c r="A5" s="8" t="s">
        <v>2</v>
      </c>
      <c r="B5" t="s">
        <v>3</v>
      </c>
    </row>
    <row r="6" spans="1:16" x14ac:dyDescent="0.2">
      <c r="A6" s="8"/>
    </row>
    <row r="7" spans="1:16" x14ac:dyDescent="0.2">
      <c r="C7" s="6" t="s">
        <v>27</v>
      </c>
      <c r="H7" s="11" t="s">
        <v>34</v>
      </c>
      <c r="I7" s="11" t="s">
        <v>31</v>
      </c>
      <c r="J7" s="11"/>
      <c r="K7" s="11"/>
      <c r="L7" s="11"/>
    </row>
    <row r="8" spans="1:16" x14ac:dyDescent="0.2">
      <c r="C8" s="6"/>
      <c r="G8" s="11" t="s">
        <v>31</v>
      </c>
      <c r="H8" s="11" t="s">
        <v>33</v>
      </c>
      <c r="I8" s="11" t="s">
        <v>35</v>
      </c>
      <c r="J8" s="11" t="s">
        <v>37</v>
      </c>
      <c r="K8" s="11" t="s">
        <v>38</v>
      </c>
      <c r="L8" s="11" t="s">
        <v>40</v>
      </c>
    </row>
    <row r="9" spans="1:16" s="2" customFormat="1" x14ac:dyDescent="0.2">
      <c r="A9" s="8" t="s">
        <v>4</v>
      </c>
      <c r="B9" s="2" t="s">
        <v>5</v>
      </c>
      <c r="C9" s="6" t="s">
        <v>6</v>
      </c>
      <c r="D9" s="2" t="s">
        <v>28</v>
      </c>
      <c r="E9" s="2" t="s">
        <v>29</v>
      </c>
      <c r="F9" s="2" t="s">
        <v>30</v>
      </c>
      <c r="G9" s="2" t="s">
        <v>32</v>
      </c>
      <c r="H9" s="11" t="s">
        <v>7</v>
      </c>
      <c r="I9" s="11" t="s">
        <v>36</v>
      </c>
      <c r="J9" s="11" t="s">
        <v>7</v>
      </c>
      <c r="K9" s="11" t="s">
        <v>39</v>
      </c>
      <c r="L9" s="11" t="s">
        <v>7</v>
      </c>
      <c r="M9" s="4" t="s">
        <v>8</v>
      </c>
      <c r="N9" s="4" t="s">
        <v>9</v>
      </c>
      <c r="O9" s="4" t="s">
        <v>23</v>
      </c>
      <c r="P9" s="2" t="s">
        <v>10</v>
      </c>
    </row>
    <row r="10" spans="1:16" ht="13.5" customHeight="1" x14ac:dyDescent="0.2">
      <c r="A10" s="9">
        <v>36800</v>
      </c>
      <c r="B10" s="1" t="s">
        <v>11</v>
      </c>
      <c r="C10" s="5">
        <v>4768</v>
      </c>
      <c r="D10">
        <v>4.1900000000000004</v>
      </c>
      <c r="E10" s="12">
        <v>0.01</v>
      </c>
      <c r="F10" s="12">
        <f>D10+E10</f>
        <v>4.2</v>
      </c>
      <c r="G10" s="13">
        <v>2.5899999999999999E-2</v>
      </c>
      <c r="H10" s="14">
        <f>ROUND(F10/(1-G10),4)</f>
        <v>4.3117000000000001</v>
      </c>
      <c r="I10" s="14">
        <v>2.4500000000000001E-2</v>
      </c>
      <c r="J10" s="14">
        <f>H10+I10</f>
        <v>4.3361999999999998</v>
      </c>
      <c r="K10" s="14">
        <v>0.06</v>
      </c>
      <c r="L10" s="14">
        <f>J10+K10</f>
        <v>4.3961999999999994</v>
      </c>
      <c r="M10" s="3">
        <f>ROUND(C10*L10,2)</f>
        <v>20961.080000000002</v>
      </c>
      <c r="N10" s="3">
        <f>-M10</f>
        <v>-20961.080000000002</v>
      </c>
      <c r="O10" s="3">
        <f>M10+N10</f>
        <v>0</v>
      </c>
      <c r="P10" t="s">
        <v>24</v>
      </c>
    </row>
    <row r="11" spans="1:16" ht="13.5" customHeight="1" x14ac:dyDescent="0.2">
      <c r="A11" s="9">
        <v>36800</v>
      </c>
      <c r="B11" s="1" t="s">
        <v>12</v>
      </c>
      <c r="C11" s="5">
        <v>37</v>
      </c>
      <c r="D11">
        <v>4.1900000000000004</v>
      </c>
      <c r="E11" s="12">
        <v>0.01</v>
      </c>
      <c r="F11" s="12">
        <f t="shared" ref="F11:F21" si="0">D11+E11</f>
        <v>4.2</v>
      </c>
      <c r="G11" s="13">
        <v>2.5899999999999999E-2</v>
      </c>
      <c r="H11" s="14">
        <f t="shared" ref="H11:H21" si="1">ROUND(F11/(1-G11),4)</f>
        <v>4.3117000000000001</v>
      </c>
      <c r="I11" s="14">
        <v>2.4500000000000001E-2</v>
      </c>
      <c r="J11" s="14">
        <f t="shared" ref="J11:J21" si="2">H11+I11</f>
        <v>4.3361999999999998</v>
      </c>
      <c r="K11" s="14">
        <v>0.06</v>
      </c>
      <c r="L11" s="14">
        <f t="shared" ref="L11:L21" si="3">J11+K11</f>
        <v>4.3961999999999994</v>
      </c>
      <c r="M11" s="3">
        <f t="shared" ref="M11:M21" si="4">ROUND(C11*L11,2)</f>
        <v>162.66</v>
      </c>
      <c r="N11" s="3">
        <v>0</v>
      </c>
      <c r="O11" s="3">
        <f t="shared" ref="O11:O21" si="5">M11+N11</f>
        <v>162.66</v>
      </c>
    </row>
    <row r="12" spans="1:16" x14ac:dyDescent="0.2">
      <c r="A12" s="9">
        <v>36831</v>
      </c>
      <c r="B12" s="1" t="s">
        <v>13</v>
      </c>
      <c r="C12" s="5">
        <v>5014</v>
      </c>
      <c r="D12">
        <v>4.3099999999999996</v>
      </c>
      <c r="E12" s="12">
        <v>0.01</v>
      </c>
      <c r="F12" s="12">
        <f t="shared" si="0"/>
        <v>4.3199999999999994</v>
      </c>
      <c r="G12" s="13">
        <v>2.5899999999999999E-2</v>
      </c>
      <c r="H12" s="14">
        <f t="shared" si="1"/>
        <v>4.4348999999999998</v>
      </c>
      <c r="I12" s="14">
        <v>2.4500000000000001E-2</v>
      </c>
      <c r="J12" s="14">
        <f t="shared" si="2"/>
        <v>4.4593999999999996</v>
      </c>
      <c r="K12" s="14">
        <v>0.06</v>
      </c>
      <c r="L12" s="14">
        <f t="shared" si="3"/>
        <v>4.5193999999999992</v>
      </c>
      <c r="M12" s="3">
        <f t="shared" si="4"/>
        <v>22660.27</v>
      </c>
      <c r="N12" s="3">
        <f>-M12</f>
        <v>-22660.27</v>
      </c>
      <c r="O12" s="3">
        <f t="shared" si="5"/>
        <v>0</v>
      </c>
      <c r="P12" t="s">
        <v>24</v>
      </c>
    </row>
    <row r="13" spans="1:16" x14ac:dyDescent="0.2">
      <c r="A13" s="9">
        <v>36861</v>
      </c>
      <c r="B13" s="1" t="s">
        <v>14</v>
      </c>
      <c r="C13" s="5">
        <v>4366</v>
      </c>
      <c r="D13">
        <v>5.95</v>
      </c>
      <c r="E13" s="12">
        <v>0.01</v>
      </c>
      <c r="F13" s="12">
        <f t="shared" si="0"/>
        <v>5.96</v>
      </c>
      <c r="G13" s="13">
        <v>2.5899999999999999E-2</v>
      </c>
      <c r="H13" s="14">
        <f t="shared" si="1"/>
        <v>6.1185</v>
      </c>
      <c r="I13" s="14">
        <v>2.4500000000000001E-2</v>
      </c>
      <c r="J13" s="14">
        <f t="shared" si="2"/>
        <v>6.1429999999999998</v>
      </c>
      <c r="K13" s="14">
        <v>0.06</v>
      </c>
      <c r="L13" s="14">
        <f t="shared" si="3"/>
        <v>6.2029999999999994</v>
      </c>
      <c r="M13" s="3">
        <f t="shared" si="4"/>
        <v>27082.3</v>
      </c>
      <c r="N13" s="3">
        <f>-M13</f>
        <v>-27082.3</v>
      </c>
      <c r="O13" s="3">
        <f t="shared" si="5"/>
        <v>0</v>
      </c>
      <c r="P13" t="s">
        <v>24</v>
      </c>
    </row>
    <row r="14" spans="1:16" x14ac:dyDescent="0.2">
      <c r="A14" s="9">
        <v>36861</v>
      </c>
      <c r="B14" s="1" t="s">
        <v>15</v>
      </c>
      <c r="C14" s="5">
        <v>-126</v>
      </c>
      <c r="D14">
        <v>5.95</v>
      </c>
      <c r="E14" s="12">
        <v>0.01</v>
      </c>
      <c r="F14" s="12">
        <f t="shared" si="0"/>
        <v>5.96</v>
      </c>
      <c r="G14" s="13">
        <v>2.5899999999999999E-2</v>
      </c>
      <c r="H14" s="14">
        <f t="shared" si="1"/>
        <v>6.1185</v>
      </c>
      <c r="I14" s="14">
        <v>2.4500000000000001E-2</v>
      </c>
      <c r="J14" s="14">
        <f t="shared" si="2"/>
        <v>6.1429999999999998</v>
      </c>
      <c r="K14" s="14">
        <v>0.06</v>
      </c>
      <c r="L14" s="14">
        <f t="shared" si="3"/>
        <v>6.2029999999999994</v>
      </c>
      <c r="M14" s="3">
        <f t="shared" si="4"/>
        <v>-781.58</v>
      </c>
      <c r="N14" s="3">
        <v>0</v>
      </c>
      <c r="O14" s="3">
        <f t="shared" si="5"/>
        <v>-781.58</v>
      </c>
    </row>
    <row r="15" spans="1:16" x14ac:dyDescent="0.2">
      <c r="A15" s="9">
        <v>36892</v>
      </c>
      <c r="B15" s="1" t="s">
        <v>16</v>
      </c>
      <c r="C15" s="5">
        <v>5983</v>
      </c>
      <c r="D15">
        <v>8.6300000000000008</v>
      </c>
      <c r="E15" s="12">
        <v>0.01</v>
      </c>
      <c r="F15" s="12">
        <f t="shared" si="0"/>
        <v>8.64</v>
      </c>
      <c r="G15" s="13">
        <v>2.5899999999999999E-2</v>
      </c>
      <c r="H15" s="14">
        <f t="shared" si="1"/>
        <v>8.8696999999999999</v>
      </c>
      <c r="I15" s="14">
        <v>2.4500000000000001E-2</v>
      </c>
      <c r="J15" s="14">
        <f t="shared" si="2"/>
        <v>8.8941999999999997</v>
      </c>
      <c r="K15" s="14">
        <v>0.06</v>
      </c>
      <c r="L15" s="14">
        <f t="shared" si="3"/>
        <v>8.9542000000000002</v>
      </c>
      <c r="M15" s="3">
        <f t="shared" si="4"/>
        <v>53572.98</v>
      </c>
      <c r="N15" s="3">
        <f t="shared" ref="N15:N21" si="6">-M15</f>
        <v>-53572.98</v>
      </c>
      <c r="O15" s="3">
        <f t="shared" si="5"/>
        <v>0</v>
      </c>
      <c r="P15" t="s">
        <v>24</v>
      </c>
    </row>
    <row r="16" spans="1:16" x14ac:dyDescent="0.2">
      <c r="A16" s="9">
        <v>36923</v>
      </c>
      <c r="B16" s="1" t="s">
        <v>17</v>
      </c>
      <c r="C16" s="5">
        <v>5404</v>
      </c>
      <c r="D16">
        <v>6.31</v>
      </c>
      <c r="E16" s="12">
        <v>0.01</v>
      </c>
      <c r="F16" s="12">
        <f t="shared" si="0"/>
        <v>6.3199999999999994</v>
      </c>
      <c r="G16" s="13">
        <v>2.5899999999999999E-2</v>
      </c>
      <c r="H16" s="14">
        <f t="shared" si="1"/>
        <v>6.4880000000000004</v>
      </c>
      <c r="I16" s="14">
        <v>2.4500000000000001E-2</v>
      </c>
      <c r="J16" s="14">
        <f t="shared" si="2"/>
        <v>6.5125000000000002</v>
      </c>
      <c r="K16" s="14">
        <v>0.06</v>
      </c>
      <c r="L16" s="14">
        <f t="shared" si="3"/>
        <v>6.5724999999999998</v>
      </c>
      <c r="M16" s="3">
        <f t="shared" si="4"/>
        <v>35517.79</v>
      </c>
      <c r="N16" s="3">
        <f t="shared" si="6"/>
        <v>-35517.79</v>
      </c>
      <c r="O16" s="3">
        <f t="shared" si="5"/>
        <v>0</v>
      </c>
      <c r="P16" t="s">
        <v>24</v>
      </c>
    </row>
    <row r="17" spans="1:16" x14ac:dyDescent="0.2">
      <c r="A17" s="9">
        <v>36951</v>
      </c>
      <c r="B17" s="1" t="s">
        <v>18</v>
      </c>
      <c r="C17" s="5">
        <v>4371</v>
      </c>
      <c r="D17">
        <v>4.72</v>
      </c>
      <c r="E17" s="12">
        <v>0.01</v>
      </c>
      <c r="F17" s="12">
        <f t="shared" si="0"/>
        <v>4.7299999999999995</v>
      </c>
      <c r="G17" s="13">
        <v>2.5899999999999999E-2</v>
      </c>
      <c r="H17" s="14">
        <f t="shared" si="1"/>
        <v>4.8558000000000003</v>
      </c>
      <c r="I17" s="14">
        <v>2.4500000000000001E-2</v>
      </c>
      <c r="J17" s="14">
        <f t="shared" si="2"/>
        <v>4.8803000000000001</v>
      </c>
      <c r="K17" s="14">
        <v>0.06</v>
      </c>
      <c r="L17" s="14">
        <f t="shared" si="3"/>
        <v>4.9402999999999997</v>
      </c>
      <c r="M17" s="3">
        <f t="shared" si="4"/>
        <v>21594.05</v>
      </c>
      <c r="N17" s="3">
        <f t="shared" si="6"/>
        <v>-21594.05</v>
      </c>
      <c r="O17" s="3">
        <f t="shared" si="5"/>
        <v>0</v>
      </c>
      <c r="P17" t="s">
        <v>24</v>
      </c>
    </row>
    <row r="18" spans="1:16" x14ac:dyDescent="0.2">
      <c r="A18" s="9">
        <v>36982</v>
      </c>
      <c r="B18" s="1" t="s">
        <v>19</v>
      </c>
      <c r="C18" s="5">
        <v>3720</v>
      </c>
      <c r="D18">
        <v>4.49</v>
      </c>
      <c r="E18" s="12">
        <v>0.01</v>
      </c>
      <c r="F18" s="12">
        <f t="shared" si="0"/>
        <v>4.5</v>
      </c>
      <c r="G18" s="13">
        <v>2.5899999999999999E-2</v>
      </c>
      <c r="H18" s="14">
        <f t="shared" si="1"/>
        <v>4.6196000000000002</v>
      </c>
      <c r="I18" s="14">
        <v>2.4500000000000001E-2</v>
      </c>
      <c r="J18" s="14">
        <f t="shared" si="2"/>
        <v>4.6440999999999999</v>
      </c>
      <c r="K18" s="14">
        <v>0.06</v>
      </c>
      <c r="L18" s="14">
        <f t="shared" si="3"/>
        <v>4.7040999999999995</v>
      </c>
      <c r="M18" s="3">
        <f t="shared" si="4"/>
        <v>17499.25</v>
      </c>
      <c r="N18" s="3">
        <f t="shared" si="6"/>
        <v>-17499.25</v>
      </c>
      <c r="O18" s="3">
        <f t="shared" si="5"/>
        <v>0</v>
      </c>
      <c r="P18" t="s">
        <v>24</v>
      </c>
    </row>
    <row r="19" spans="1:16" x14ac:dyDescent="0.2">
      <c r="A19" s="9">
        <v>37012</v>
      </c>
      <c r="B19" s="1" t="s">
        <v>20</v>
      </c>
      <c r="C19" s="5">
        <v>4805</v>
      </c>
      <c r="D19">
        <v>3.91</v>
      </c>
      <c r="E19" s="12">
        <v>0.01</v>
      </c>
      <c r="F19" s="12">
        <f t="shared" si="0"/>
        <v>3.92</v>
      </c>
      <c r="G19" s="13">
        <v>2.5899999999999999E-2</v>
      </c>
      <c r="H19" s="14">
        <f t="shared" si="1"/>
        <v>4.0242000000000004</v>
      </c>
      <c r="I19" s="14">
        <v>2.4500000000000001E-2</v>
      </c>
      <c r="J19" s="14">
        <f t="shared" si="2"/>
        <v>4.0487000000000002</v>
      </c>
      <c r="K19" s="14">
        <v>0.06</v>
      </c>
      <c r="L19" s="14">
        <f t="shared" si="3"/>
        <v>4.1086999999999998</v>
      </c>
      <c r="M19" s="3">
        <f t="shared" si="4"/>
        <v>19742.3</v>
      </c>
      <c r="N19" s="3">
        <f t="shared" si="6"/>
        <v>-19742.3</v>
      </c>
      <c r="O19" s="3">
        <f t="shared" si="5"/>
        <v>0</v>
      </c>
      <c r="P19" t="s">
        <v>24</v>
      </c>
    </row>
    <row r="20" spans="1:16" x14ac:dyDescent="0.2">
      <c r="A20" s="9">
        <v>37043</v>
      </c>
      <c r="B20" s="1" t="s">
        <v>21</v>
      </c>
      <c r="C20" s="5">
        <v>4640</v>
      </c>
      <c r="D20">
        <v>2.4300000000000002</v>
      </c>
      <c r="E20" s="12">
        <v>0.01</v>
      </c>
      <c r="F20" s="12">
        <f t="shared" si="0"/>
        <v>2.44</v>
      </c>
      <c r="G20" s="13">
        <v>2.5899999999999999E-2</v>
      </c>
      <c r="H20" s="14">
        <f t="shared" si="1"/>
        <v>2.5049000000000001</v>
      </c>
      <c r="I20" s="14">
        <v>2.4500000000000001E-2</v>
      </c>
      <c r="J20" s="14">
        <f t="shared" si="2"/>
        <v>2.5294000000000003</v>
      </c>
      <c r="K20" s="14">
        <v>0.06</v>
      </c>
      <c r="L20" s="14">
        <f t="shared" si="3"/>
        <v>2.5894000000000004</v>
      </c>
      <c r="M20" s="3">
        <f t="shared" si="4"/>
        <v>12014.82</v>
      </c>
      <c r="N20" s="3">
        <f t="shared" si="6"/>
        <v>-12014.82</v>
      </c>
      <c r="O20" s="3">
        <f t="shared" si="5"/>
        <v>0</v>
      </c>
      <c r="P20" t="s">
        <v>24</v>
      </c>
    </row>
    <row r="21" spans="1:16" x14ac:dyDescent="0.2">
      <c r="A21" s="9">
        <v>37073</v>
      </c>
      <c r="B21" s="1" t="s">
        <v>22</v>
      </c>
      <c r="C21" s="15">
        <v>4805</v>
      </c>
      <c r="D21" s="16">
        <v>1.75</v>
      </c>
      <c r="E21" s="17">
        <v>0.01</v>
      </c>
      <c r="F21" s="17">
        <f t="shared" si="0"/>
        <v>1.76</v>
      </c>
      <c r="G21" s="18">
        <v>2.5899999999999999E-2</v>
      </c>
      <c r="H21" s="19">
        <f t="shared" si="1"/>
        <v>1.8068</v>
      </c>
      <c r="I21" s="19">
        <v>2.4500000000000001E-2</v>
      </c>
      <c r="J21" s="19">
        <f t="shared" si="2"/>
        <v>1.8312999999999999</v>
      </c>
      <c r="K21" s="19">
        <v>0.06</v>
      </c>
      <c r="L21" s="19">
        <f t="shared" si="3"/>
        <v>1.8913</v>
      </c>
      <c r="M21" s="20">
        <f t="shared" si="4"/>
        <v>9087.7000000000007</v>
      </c>
      <c r="N21" s="20">
        <f t="shared" si="6"/>
        <v>-9087.7000000000007</v>
      </c>
      <c r="O21" s="20">
        <f t="shared" si="5"/>
        <v>0</v>
      </c>
      <c r="P21" t="s">
        <v>24</v>
      </c>
    </row>
    <row r="22" spans="1:16" x14ac:dyDescent="0.2">
      <c r="A22" s="9" t="s">
        <v>41</v>
      </c>
      <c r="B22" s="21"/>
      <c r="C22" s="5">
        <f>SUM(C10:C21)</f>
        <v>47787</v>
      </c>
      <c r="D22" s="21"/>
      <c r="E22" s="21"/>
      <c r="F22" s="21"/>
      <c r="G22" s="21"/>
      <c r="H22" s="21"/>
      <c r="I22" s="21"/>
      <c r="J22" s="21"/>
      <c r="K22" s="21"/>
      <c r="L22" s="21"/>
      <c r="M22" s="3">
        <f>SUM(M10:M21)</f>
        <v>239113.62</v>
      </c>
      <c r="N22" s="3">
        <f>SUM(N10:N21)</f>
        <v>-239732.54</v>
      </c>
      <c r="O22" s="3">
        <f>SUM(O10:O21)</f>
        <v>-618.92000000000007</v>
      </c>
    </row>
    <row r="23" spans="1:16" x14ac:dyDescent="0.2">
      <c r="A23" s="9"/>
    </row>
    <row r="24" spans="1:16" x14ac:dyDescent="0.2">
      <c r="A24" s="9"/>
      <c r="L24" s="22" t="s">
        <v>42</v>
      </c>
      <c r="M24" s="23"/>
      <c r="N24" s="24">
        <f>N22</f>
        <v>-239732.54</v>
      </c>
    </row>
    <row r="25" spans="1:16" x14ac:dyDescent="0.2">
      <c r="A25" s="9"/>
    </row>
    <row r="26" spans="1:16" x14ac:dyDescent="0.2">
      <c r="A26" s="9"/>
    </row>
    <row r="27" spans="1:16" x14ac:dyDescent="0.2">
      <c r="A27" s="9"/>
    </row>
    <row r="28" spans="1:16" x14ac:dyDescent="0.2">
      <c r="A28" s="10"/>
    </row>
    <row r="29" spans="1:16" x14ac:dyDescent="0.2">
      <c r="A29" s="1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2001-10-03T00:39:34Z</cp:lastPrinted>
  <dcterms:created xsi:type="dcterms:W3CDTF">2001-10-02T14:25:02Z</dcterms:created>
  <dcterms:modified xsi:type="dcterms:W3CDTF">2023-09-17T11:20:20Z</dcterms:modified>
</cp:coreProperties>
</file>