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C5495B-20EA-4EA7-9E45-0C1535178CD7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TF-1 Variable Rate" sheetId="2" r:id="rId2"/>
    <sheet name="Sheet3" sheetId="3" r:id="rId3"/>
  </sheets>
  <definedNames>
    <definedName name="_xlnm.Print_Area" localSheetId="0">Summary!$A$1:$M$27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H14" i="1"/>
  <c r="J14" i="1"/>
  <c r="L14" i="1"/>
  <c r="M14" i="1"/>
  <c r="F15" i="1"/>
  <c r="H15" i="1"/>
  <c r="J15" i="1"/>
  <c r="L15" i="1"/>
  <c r="M15" i="1"/>
  <c r="F16" i="1"/>
  <c r="H16" i="1"/>
  <c r="J16" i="1"/>
  <c r="L16" i="1"/>
  <c r="M16" i="1"/>
  <c r="F17" i="1"/>
  <c r="H17" i="1"/>
  <c r="J17" i="1"/>
  <c r="L17" i="1"/>
  <c r="M17" i="1"/>
  <c r="F18" i="1"/>
  <c r="H18" i="1"/>
  <c r="J18" i="1"/>
  <c r="L18" i="1"/>
  <c r="M18" i="1"/>
  <c r="F19" i="1"/>
  <c r="H19" i="1"/>
  <c r="J19" i="1"/>
  <c r="L19" i="1"/>
  <c r="M19" i="1"/>
  <c r="F20" i="1"/>
  <c r="H20" i="1"/>
  <c r="J20" i="1"/>
  <c r="L20" i="1"/>
  <c r="M20" i="1"/>
  <c r="F21" i="1"/>
  <c r="H21" i="1"/>
  <c r="J21" i="1"/>
  <c r="L21" i="1"/>
  <c r="M21" i="1"/>
  <c r="F22" i="1"/>
  <c r="H22" i="1"/>
  <c r="J22" i="1"/>
  <c r="L22" i="1"/>
  <c r="M22" i="1"/>
  <c r="F23" i="1"/>
  <c r="H23" i="1"/>
  <c r="J23" i="1"/>
  <c r="L23" i="1"/>
  <c r="M23" i="1"/>
  <c r="C24" i="1"/>
  <c r="M24" i="1"/>
  <c r="M26" i="1"/>
  <c r="B12" i="2"/>
  <c r="C12" i="2"/>
  <c r="D12" i="2"/>
  <c r="E12" i="2"/>
  <c r="F12" i="2"/>
  <c r="G12" i="2"/>
  <c r="H12" i="2"/>
  <c r="I12" i="2"/>
  <c r="J12" i="2"/>
  <c r="K12" i="2"/>
</calcChain>
</file>

<file path=xl/sharedStrings.xml><?xml version="1.0" encoding="utf-8"?>
<sst xmlns="http://schemas.openxmlformats.org/spreadsheetml/2006/main" count="51" uniqueCount="48">
  <si>
    <t>Term</t>
  </si>
  <si>
    <t>10/2000 - 9/2001</t>
  </si>
  <si>
    <t>Location</t>
  </si>
  <si>
    <t>CIG/South of DJ Basin/991008000</t>
  </si>
  <si>
    <t>Month/Year</t>
  </si>
  <si>
    <t>Invoice No.</t>
  </si>
  <si>
    <t>Volume</t>
  </si>
  <si>
    <t>Price</t>
  </si>
  <si>
    <t>Amount</t>
  </si>
  <si>
    <t>18081SA</t>
  </si>
  <si>
    <t>18669SA</t>
  </si>
  <si>
    <t>20185SA</t>
  </si>
  <si>
    <t>21704SA</t>
  </si>
  <si>
    <t>22977SA</t>
  </si>
  <si>
    <t>24079SA</t>
  </si>
  <si>
    <t>25823SA</t>
  </si>
  <si>
    <t>26984SA</t>
  </si>
  <si>
    <t>28373SA</t>
  </si>
  <si>
    <t>29933SA</t>
  </si>
  <si>
    <t>Sitara Deal</t>
  </si>
  <si>
    <t>Settlement</t>
  </si>
  <si>
    <t>CIG,RM</t>
  </si>
  <si>
    <t>Premium</t>
  </si>
  <si>
    <t>Total</t>
  </si>
  <si>
    <t>CIG</t>
  </si>
  <si>
    <t>Fuel Rate</t>
  </si>
  <si>
    <t>Adj.</t>
  </si>
  <si>
    <t>Fuel</t>
  </si>
  <si>
    <t>TF-1</t>
  </si>
  <si>
    <t>Var. Charge</t>
  </si>
  <si>
    <t>Deliverd</t>
  </si>
  <si>
    <t>Capacity</t>
  </si>
  <si>
    <t>Release</t>
  </si>
  <si>
    <t>Refund</t>
  </si>
  <si>
    <t xml:space="preserve">  Total</t>
  </si>
  <si>
    <t>Total Due Citizens</t>
  </si>
  <si>
    <t>Colorado Interstate Gas Company</t>
  </si>
  <si>
    <t>TF-1 Transportation Service</t>
  </si>
  <si>
    <t>Variable Commodity Rate</t>
  </si>
  <si>
    <t>Commodity</t>
  </si>
  <si>
    <t>Gas Quality Surcharge</t>
  </si>
  <si>
    <t>Annual Charge Adj.</t>
  </si>
  <si>
    <t>Hourly Flexibility</t>
  </si>
  <si>
    <t>GRI</t>
  </si>
  <si>
    <t xml:space="preserve">    Total </t>
  </si>
  <si>
    <t>Enron North America</t>
  </si>
  <si>
    <t>Citizens Utilities Company Reconciliation</t>
  </si>
  <si>
    <t>Colorado Gas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</si>
</sst>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mmmm\-yy"/>
    <numFmt numFmtId="168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8" fontId="0" fillId="0" borderId="0" xfId="0" applyNumberFormat="1"/>
    <xf numFmtId="8" fontId="2" fillId="0" borderId="0" xfId="0" applyNumberFormat="1" applyFont="1"/>
    <xf numFmtId="38" fontId="0" fillId="0" borderId="0" xfId="0" applyNumberFormat="1"/>
    <xf numFmtId="38" fontId="2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44" fontId="0" fillId="0" borderId="0" xfId="1" applyFont="1"/>
    <xf numFmtId="10" fontId="0" fillId="0" borderId="0" xfId="0" applyNumberFormat="1"/>
    <xf numFmtId="168" fontId="0" fillId="0" borderId="0" xfId="1" applyNumberFormat="1" applyFont="1"/>
    <xf numFmtId="38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10" fontId="0" fillId="0" borderId="1" xfId="0" applyNumberFormat="1" applyBorder="1"/>
    <xf numFmtId="168" fontId="0" fillId="0" borderId="1" xfId="1" applyNumberFormat="1" applyFont="1" applyBorder="1"/>
    <xf numFmtId="8" fontId="0" fillId="0" borderId="1" xfId="0" applyNumberFormat="1" applyBorder="1"/>
    <xf numFmtId="0" fontId="0" fillId="1" borderId="0" xfId="0" applyFill="1"/>
    <xf numFmtId="17" fontId="0" fillId="0" borderId="0" xfId="0" applyNumberFormat="1"/>
    <xf numFmtId="168" fontId="0" fillId="0" borderId="0" xfId="1" applyNumberFormat="1" applyFont="1" applyFill="1" applyProtection="1"/>
    <xf numFmtId="168" fontId="3" fillId="0" borderId="2" xfId="1" applyNumberFormat="1" applyFont="1" applyFill="1" applyBorder="1" applyProtection="1">
      <protection locked="0"/>
    </xf>
    <xf numFmtId="0" fontId="2" fillId="0" borderId="0" xfId="0" applyFont="1" applyBorder="1"/>
    <xf numFmtId="8" fontId="2" fillId="0" borderId="0" xfId="0" applyNumberFormat="1" applyFont="1" applyBorder="1"/>
    <xf numFmtId="8" fontId="0" fillId="0" borderId="0" xfId="0" applyNumberFormat="1" applyBorder="1"/>
    <xf numFmtId="15" fontId="2" fillId="0" borderId="0" xfId="0" applyNumberFormat="1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75" workbookViewId="0">
      <selection activeCell="A6" sqref="A6"/>
    </sheetView>
  </sheetViews>
  <sheetFormatPr defaultRowHeight="12.75" x14ac:dyDescent="0.2"/>
  <cols>
    <col min="1" max="1" width="14.5703125" style="7" customWidth="1"/>
    <col min="2" max="2" width="11.42578125" customWidth="1"/>
    <col min="3" max="3" width="9.28515625" style="5" bestFit="1" customWidth="1"/>
    <col min="4" max="8" width="9.28515625" bestFit="1" customWidth="1"/>
    <col min="9" max="12" width="12.5703125" customWidth="1"/>
    <col min="13" max="13" width="11.85546875" style="3" bestFit="1" customWidth="1"/>
  </cols>
  <sheetData>
    <row r="1" spans="1:13" x14ac:dyDescent="0.2">
      <c r="A1" s="8" t="s">
        <v>45</v>
      </c>
    </row>
    <row r="2" spans="1:13" x14ac:dyDescent="0.2">
      <c r="A2" s="8" t="s">
        <v>46</v>
      </c>
    </row>
    <row r="3" spans="1:13" x14ac:dyDescent="0.2">
      <c r="A3" s="8" t="s">
        <v>47</v>
      </c>
    </row>
    <row r="4" spans="1:13" x14ac:dyDescent="0.2">
      <c r="A4" s="28">
        <v>37167</v>
      </c>
    </row>
    <row r="7" spans="1:13" x14ac:dyDescent="0.2">
      <c r="A7" s="8" t="s">
        <v>19</v>
      </c>
      <c r="B7" s="7">
        <v>417568</v>
      </c>
    </row>
    <row r="8" spans="1:13" x14ac:dyDescent="0.2">
      <c r="A8" s="8" t="s">
        <v>0</v>
      </c>
      <c r="B8" t="s">
        <v>1</v>
      </c>
    </row>
    <row r="9" spans="1:13" x14ac:dyDescent="0.2">
      <c r="A9" s="8" t="s">
        <v>2</v>
      </c>
      <c r="B9" t="s">
        <v>3</v>
      </c>
    </row>
    <row r="10" spans="1:13" x14ac:dyDescent="0.2">
      <c r="A10" s="8"/>
    </row>
    <row r="11" spans="1:13" x14ac:dyDescent="0.2">
      <c r="C11" s="6" t="s">
        <v>20</v>
      </c>
      <c r="H11" s="11" t="s">
        <v>27</v>
      </c>
      <c r="I11" s="11" t="s">
        <v>24</v>
      </c>
      <c r="J11" s="11"/>
      <c r="K11" s="11"/>
      <c r="L11" s="11"/>
    </row>
    <row r="12" spans="1:13" x14ac:dyDescent="0.2">
      <c r="C12" s="6"/>
      <c r="G12" s="11" t="s">
        <v>24</v>
      </c>
      <c r="H12" s="11" t="s">
        <v>26</v>
      </c>
      <c r="I12" s="11" t="s">
        <v>28</v>
      </c>
      <c r="J12" s="11" t="s">
        <v>30</v>
      </c>
      <c r="K12" s="11" t="s">
        <v>31</v>
      </c>
      <c r="L12" s="11" t="s">
        <v>33</v>
      </c>
    </row>
    <row r="13" spans="1:13" s="2" customFormat="1" x14ac:dyDescent="0.2">
      <c r="A13" s="8" t="s">
        <v>4</v>
      </c>
      <c r="B13" s="2" t="s">
        <v>5</v>
      </c>
      <c r="C13" s="6" t="s">
        <v>6</v>
      </c>
      <c r="D13" s="2" t="s">
        <v>21</v>
      </c>
      <c r="E13" s="2" t="s">
        <v>22</v>
      </c>
      <c r="F13" s="2" t="s">
        <v>23</v>
      </c>
      <c r="G13" s="2" t="s">
        <v>25</v>
      </c>
      <c r="H13" s="11" t="s">
        <v>7</v>
      </c>
      <c r="I13" s="11" t="s">
        <v>29</v>
      </c>
      <c r="J13" s="11" t="s">
        <v>7</v>
      </c>
      <c r="K13" s="11" t="s">
        <v>32</v>
      </c>
      <c r="L13" s="11" t="s">
        <v>7</v>
      </c>
      <c r="M13" s="4" t="s">
        <v>8</v>
      </c>
    </row>
    <row r="14" spans="1:13" ht="13.5" customHeight="1" x14ac:dyDescent="0.2">
      <c r="A14" s="9">
        <v>36800</v>
      </c>
      <c r="B14" s="1" t="s">
        <v>9</v>
      </c>
      <c r="C14" s="5">
        <v>4805</v>
      </c>
      <c r="D14">
        <v>4.1900000000000004</v>
      </c>
      <c r="E14" s="12">
        <v>0.01</v>
      </c>
      <c r="F14" s="12">
        <f>D14+E14</f>
        <v>4.2</v>
      </c>
      <c r="G14" s="13">
        <v>2.5899999999999999E-2</v>
      </c>
      <c r="H14" s="14">
        <f>ROUND(F14/(1-G14),4)</f>
        <v>4.3117000000000001</v>
      </c>
      <c r="I14" s="14">
        <v>6.8400000000000002E-2</v>
      </c>
      <c r="J14" s="14">
        <f>H14+I14</f>
        <v>4.3800999999999997</v>
      </c>
      <c r="K14" s="14">
        <v>0.06</v>
      </c>
      <c r="L14" s="14">
        <f>J14+K14</f>
        <v>4.4400999999999993</v>
      </c>
      <c r="M14" s="3">
        <f>ROUND(C14*L14,2)</f>
        <v>21334.68</v>
      </c>
    </row>
    <row r="15" spans="1:13" x14ac:dyDescent="0.2">
      <c r="A15" s="9">
        <v>36831</v>
      </c>
      <c r="B15" s="1" t="s">
        <v>10</v>
      </c>
      <c r="C15" s="5">
        <v>5014</v>
      </c>
      <c r="D15">
        <v>4.3099999999999996</v>
      </c>
      <c r="E15" s="12">
        <v>0.01</v>
      </c>
      <c r="F15" s="12">
        <f t="shared" ref="F15:F23" si="0">D15+E15</f>
        <v>4.3199999999999994</v>
      </c>
      <c r="G15" s="13">
        <v>2.5899999999999999E-2</v>
      </c>
      <c r="H15" s="14">
        <f t="shared" ref="H15:H23" si="1">ROUND(F15/(1-G15),4)</f>
        <v>4.4348999999999998</v>
      </c>
      <c r="I15" s="14">
        <v>6.8400000000000002E-2</v>
      </c>
      <c r="J15" s="14">
        <f t="shared" ref="J15:J23" si="2">H15+I15</f>
        <v>4.5032999999999994</v>
      </c>
      <c r="K15" s="14">
        <v>0.06</v>
      </c>
      <c r="L15" s="14">
        <f t="shared" ref="L15:L23" si="3">J15+K15</f>
        <v>4.563299999999999</v>
      </c>
      <c r="M15" s="3">
        <f t="shared" ref="M15:M23" si="4">ROUND(C15*L15,2)</f>
        <v>22880.39</v>
      </c>
    </row>
    <row r="16" spans="1:13" x14ac:dyDescent="0.2">
      <c r="A16" s="9">
        <v>36861</v>
      </c>
      <c r="B16" s="1" t="s">
        <v>11</v>
      </c>
      <c r="C16" s="5">
        <v>4240</v>
      </c>
      <c r="D16">
        <v>5.95</v>
      </c>
      <c r="E16" s="12">
        <v>0.01</v>
      </c>
      <c r="F16" s="12">
        <f t="shared" si="0"/>
        <v>5.96</v>
      </c>
      <c r="G16" s="13">
        <v>2.5899999999999999E-2</v>
      </c>
      <c r="H16" s="14">
        <f t="shared" si="1"/>
        <v>6.1185</v>
      </c>
      <c r="I16" s="14">
        <v>6.8400000000000002E-2</v>
      </c>
      <c r="J16" s="14">
        <f t="shared" si="2"/>
        <v>6.1868999999999996</v>
      </c>
      <c r="K16" s="14">
        <v>0.06</v>
      </c>
      <c r="L16" s="14">
        <f t="shared" si="3"/>
        <v>6.2468999999999992</v>
      </c>
      <c r="M16" s="3">
        <f t="shared" si="4"/>
        <v>26486.86</v>
      </c>
    </row>
    <row r="17" spans="1:13" x14ac:dyDescent="0.2">
      <c r="A17" s="9">
        <v>36892</v>
      </c>
      <c r="B17" s="1" t="s">
        <v>12</v>
      </c>
      <c r="C17" s="5">
        <v>5983</v>
      </c>
      <c r="D17">
        <v>8.6300000000000008</v>
      </c>
      <c r="E17" s="12">
        <v>0.01</v>
      </c>
      <c r="F17" s="12">
        <f t="shared" si="0"/>
        <v>8.64</v>
      </c>
      <c r="G17" s="13">
        <v>2.5899999999999999E-2</v>
      </c>
      <c r="H17" s="14">
        <f t="shared" si="1"/>
        <v>8.8696999999999999</v>
      </c>
      <c r="I17" s="14">
        <v>6.8199999999999997E-2</v>
      </c>
      <c r="J17" s="14">
        <f t="shared" si="2"/>
        <v>8.9378999999999991</v>
      </c>
      <c r="K17" s="14">
        <v>0.06</v>
      </c>
      <c r="L17" s="14">
        <f t="shared" si="3"/>
        <v>8.9978999999999996</v>
      </c>
      <c r="M17" s="3">
        <f t="shared" si="4"/>
        <v>53834.44</v>
      </c>
    </row>
    <row r="18" spans="1:13" x14ac:dyDescent="0.2">
      <c r="A18" s="9">
        <v>36923</v>
      </c>
      <c r="B18" s="1" t="s">
        <v>13</v>
      </c>
      <c r="C18" s="5">
        <v>5404</v>
      </c>
      <c r="D18">
        <v>6.31</v>
      </c>
      <c r="E18" s="12">
        <v>0.01</v>
      </c>
      <c r="F18" s="12">
        <f t="shared" si="0"/>
        <v>6.3199999999999994</v>
      </c>
      <c r="G18" s="13">
        <v>2.5899999999999999E-2</v>
      </c>
      <c r="H18" s="14">
        <f t="shared" si="1"/>
        <v>6.4880000000000004</v>
      </c>
      <c r="I18" s="14">
        <v>6.8199999999999997E-2</v>
      </c>
      <c r="J18" s="14">
        <f t="shared" si="2"/>
        <v>6.5562000000000005</v>
      </c>
      <c r="K18" s="14">
        <v>0.06</v>
      </c>
      <c r="L18" s="14">
        <f t="shared" si="3"/>
        <v>6.6162000000000001</v>
      </c>
      <c r="M18" s="3">
        <f t="shared" si="4"/>
        <v>35753.94</v>
      </c>
    </row>
    <row r="19" spans="1:13" x14ac:dyDescent="0.2">
      <c r="A19" s="9">
        <v>36951</v>
      </c>
      <c r="B19" s="1" t="s">
        <v>14</v>
      </c>
      <c r="C19" s="5">
        <v>4371</v>
      </c>
      <c r="D19">
        <v>4.72</v>
      </c>
      <c r="E19" s="12">
        <v>0.01</v>
      </c>
      <c r="F19" s="12">
        <f t="shared" si="0"/>
        <v>4.7299999999999995</v>
      </c>
      <c r="G19" s="13">
        <v>2.5899999999999999E-2</v>
      </c>
      <c r="H19" s="14">
        <f t="shared" si="1"/>
        <v>4.8558000000000003</v>
      </c>
      <c r="I19" s="14">
        <v>6.8199999999999997E-2</v>
      </c>
      <c r="J19" s="14">
        <f t="shared" si="2"/>
        <v>4.9240000000000004</v>
      </c>
      <c r="K19" s="14">
        <v>0.06</v>
      </c>
      <c r="L19" s="14">
        <f t="shared" si="3"/>
        <v>4.984</v>
      </c>
      <c r="M19" s="3">
        <f t="shared" si="4"/>
        <v>21785.06</v>
      </c>
    </row>
    <row r="20" spans="1:13" x14ac:dyDescent="0.2">
      <c r="A20" s="9">
        <v>36982</v>
      </c>
      <c r="B20" s="1" t="s">
        <v>15</v>
      </c>
      <c r="C20" s="5">
        <v>3720</v>
      </c>
      <c r="D20">
        <v>4.49</v>
      </c>
      <c r="E20" s="12">
        <v>0.01</v>
      </c>
      <c r="F20" s="12">
        <f t="shared" si="0"/>
        <v>4.5</v>
      </c>
      <c r="G20" s="13">
        <v>2.5899999999999999E-2</v>
      </c>
      <c r="H20" s="14">
        <f t="shared" si="1"/>
        <v>4.6196000000000002</v>
      </c>
      <c r="I20" s="14">
        <v>6.8199999999999997E-2</v>
      </c>
      <c r="J20" s="14">
        <f t="shared" si="2"/>
        <v>4.6878000000000002</v>
      </c>
      <c r="K20" s="14">
        <v>0.06</v>
      </c>
      <c r="L20" s="14">
        <f t="shared" si="3"/>
        <v>4.7477999999999998</v>
      </c>
      <c r="M20" s="3">
        <f t="shared" si="4"/>
        <v>17661.82</v>
      </c>
    </row>
    <row r="21" spans="1:13" x14ac:dyDescent="0.2">
      <c r="A21" s="9">
        <v>37012</v>
      </c>
      <c r="B21" s="1" t="s">
        <v>16</v>
      </c>
      <c r="C21" s="5">
        <v>4805</v>
      </c>
      <c r="D21">
        <v>3.91</v>
      </c>
      <c r="E21" s="12">
        <v>0.01</v>
      </c>
      <c r="F21" s="12">
        <f t="shared" si="0"/>
        <v>3.92</v>
      </c>
      <c r="G21" s="13">
        <v>2.5899999999999999E-2</v>
      </c>
      <c r="H21" s="14">
        <f t="shared" si="1"/>
        <v>4.0242000000000004</v>
      </c>
      <c r="I21" s="14">
        <v>6.8199999999999997E-2</v>
      </c>
      <c r="J21" s="14">
        <f t="shared" si="2"/>
        <v>4.0924000000000005</v>
      </c>
      <c r="K21" s="14">
        <v>0.06</v>
      </c>
      <c r="L21" s="14">
        <f t="shared" si="3"/>
        <v>4.1524000000000001</v>
      </c>
      <c r="M21" s="3">
        <f t="shared" si="4"/>
        <v>19952.28</v>
      </c>
    </row>
    <row r="22" spans="1:13" x14ac:dyDescent="0.2">
      <c r="A22" s="9">
        <v>37043</v>
      </c>
      <c r="B22" s="1" t="s">
        <v>17</v>
      </c>
      <c r="C22" s="5">
        <v>4640</v>
      </c>
      <c r="D22">
        <v>2.4300000000000002</v>
      </c>
      <c r="E22" s="12">
        <v>0.01</v>
      </c>
      <c r="F22" s="12">
        <f t="shared" si="0"/>
        <v>2.44</v>
      </c>
      <c r="G22" s="13">
        <v>2.5899999999999999E-2</v>
      </c>
      <c r="H22" s="14">
        <f t="shared" si="1"/>
        <v>2.5049000000000001</v>
      </c>
      <c r="I22" s="14">
        <v>6.8199999999999997E-2</v>
      </c>
      <c r="J22" s="14">
        <f t="shared" si="2"/>
        <v>2.5731000000000002</v>
      </c>
      <c r="K22" s="14">
        <v>0.06</v>
      </c>
      <c r="L22" s="14">
        <f t="shared" si="3"/>
        <v>2.6331000000000002</v>
      </c>
      <c r="M22" s="3">
        <f t="shared" si="4"/>
        <v>12217.58</v>
      </c>
    </row>
    <row r="23" spans="1:13" x14ac:dyDescent="0.2">
      <c r="A23" s="9">
        <v>37073</v>
      </c>
      <c r="B23" s="1" t="s">
        <v>18</v>
      </c>
      <c r="C23" s="15">
        <v>4805</v>
      </c>
      <c r="D23" s="16">
        <v>1.75</v>
      </c>
      <c r="E23" s="17">
        <v>0.01</v>
      </c>
      <c r="F23" s="17">
        <f t="shared" si="0"/>
        <v>1.76</v>
      </c>
      <c r="G23" s="18">
        <v>2.5899999999999999E-2</v>
      </c>
      <c r="H23" s="19">
        <f t="shared" si="1"/>
        <v>1.8068</v>
      </c>
      <c r="I23" s="19">
        <v>6.8199999999999997E-2</v>
      </c>
      <c r="J23" s="19">
        <f t="shared" si="2"/>
        <v>1.875</v>
      </c>
      <c r="K23" s="19">
        <v>0.06</v>
      </c>
      <c r="L23" s="19">
        <f t="shared" si="3"/>
        <v>1.9350000000000001</v>
      </c>
      <c r="M23" s="20">
        <f t="shared" si="4"/>
        <v>9297.68</v>
      </c>
    </row>
    <row r="24" spans="1:13" x14ac:dyDescent="0.2">
      <c r="A24" s="9" t="s">
        <v>34</v>
      </c>
      <c r="B24" s="21"/>
      <c r="C24" s="5">
        <f>SUM(C14:C23)</f>
        <v>47787</v>
      </c>
      <c r="D24" s="21"/>
      <c r="E24" s="21"/>
      <c r="F24" s="21"/>
      <c r="G24" s="21"/>
      <c r="H24" s="21"/>
      <c r="I24" s="21"/>
      <c r="J24" s="21"/>
      <c r="K24" s="21"/>
      <c r="L24" s="21"/>
      <c r="M24" s="3">
        <f>SUM(M14:M23)</f>
        <v>241204.72999999998</v>
      </c>
    </row>
    <row r="25" spans="1:13" x14ac:dyDescent="0.2">
      <c r="A25" s="9"/>
    </row>
    <row r="26" spans="1:13" x14ac:dyDescent="0.2">
      <c r="A26" s="9"/>
      <c r="K26" s="25" t="s">
        <v>35</v>
      </c>
      <c r="L26" s="26"/>
      <c r="M26" s="27">
        <f>M24</f>
        <v>241204.72999999998</v>
      </c>
    </row>
    <row r="27" spans="1:13" x14ac:dyDescent="0.2">
      <c r="A27" s="9"/>
    </row>
    <row r="28" spans="1:13" x14ac:dyDescent="0.2">
      <c r="A28" s="9"/>
    </row>
    <row r="29" spans="1:13" x14ac:dyDescent="0.2">
      <c r="A29" s="9"/>
    </row>
    <row r="30" spans="1:13" x14ac:dyDescent="0.2">
      <c r="A30" s="10"/>
    </row>
    <row r="31" spans="1:13" x14ac:dyDescent="0.2">
      <c r="A31" s="10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workbookViewId="0">
      <selection activeCell="C22" sqref="C22"/>
    </sheetView>
  </sheetViews>
  <sheetFormatPr defaultRowHeight="12.75" x14ac:dyDescent="0.2"/>
  <cols>
    <col min="1" max="1" width="21.5703125" customWidth="1"/>
    <col min="2" max="11" width="11.28515625" bestFit="1" customWidth="1"/>
  </cols>
  <sheetData>
    <row r="1" spans="1:12" x14ac:dyDescent="0.2">
      <c r="A1" s="2" t="s">
        <v>36</v>
      </c>
    </row>
    <row r="2" spans="1:12" x14ac:dyDescent="0.2">
      <c r="A2" s="2" t="s">
        <v>37</v>
      </c>
    </row>
    <row r="3" spans="1:12" x14ac:dyDescent="0.2">
      <c r="A3" s="2" t="s">
        <v>38</v>
      </c>
    </row>
    <row r="6" spans="1:12" x14ac:dyDescent="0.2">
      <c r="B6" s="22">
        <v>36800</v>
      </c>
      <c r="C6" s="22">
        <v>36831</v>
      </c>
      <c r="D6" s="22">
        <v>36861</v>
      </c>
      <c r="E6" s="22">
        <v>36892</v>
      </c>
      <c r="F6" s="22">
        <v>36923</v>
      </c>
      <c r="G6" s="22">
        <v>36951</v>
      </c>
      <c r="H6" s="22">
        <v>36982</v>
      </c>
      <c r="I6" s="22">
        <v>37012</v>
      </c>
      <c r="J6" s="22">
        <v>37043</v>
      </c>
      <c r="K6" s="22">
        <v>37073</v>
      </c>
      <c r="L6" s="22"/>
    </row>
    <row r="7" spans="1:12" x14ac:dyDescent="0.2">
      <c r="A7" t="s">
        <v>39</v>
      </c>
      <c r="B7" s="23">
        <v>2.4500000000000001E-2</v>
      </c>
      <c r="C7" s="23">
        <v>2.4500000000000001E-2</v>
      </c>
      <c r="D7" s="23">
        <v>2.4500000000000001E-2</v>
      </c>
      <c r="E7" s="23">
        <v>2.4500000000000001E-2</v>
      </c>
      <c r="F7" s="23">
        <v>2.4500000000000001E-2</v>
      </c>
      <c r="G7" s="23">
        <v>2.4500000000000001E-2</v>
      </c>
      <c r="H7" s="23">
        <v>2.4500000000000001E-2</v>
      </c>
      <c r="I7" s="23">
        <v>2.4500000000000001E-2</v>
      </c>
      <c r="J7" s="23">
        <v>2.4500000000000001E-2</v>
      </c>
      <c r="K7" s="23">
        <v>2.4500000000000001E-2</v>
      </c>
    </row>
    <row r="8" spans="1:12" x14ac:dyDescent="0.2">
      <c r="A8" t="s">
        <v>40</v>
      </c>
      <c r="B8" s="23">
        <v>2.06E-2</v>
      </c>
      <c r="C8" s="23">
        <v>2.06E-2</v>
      </c>
      <c r="D8" s="23">
        <v>2.06E-2</v>
      </c>
      <c r="E8" s="23">
        <v>2.06E-2</v>
      </c>
      <c r="F8" s="23">
        <v>2.06E-2</v>
      </c>
      <c r="G8" s="23">
        <v>2.06E-2</v>
      </c>
      <c r="H8" s="23">
        <v>2.06E-2</v>
      </c>
      <c r="I8" s="23">
        <v>2.06E-2</v>
      </c>
      <c r="J8" s="23">
        <v>2.06E-2</v>
      </c>
      <c r="K8" s="23">
        <v>2.06E-2</v>
      </c>
    </row>
    <row r="9" spans="1:12" x14ac:dyDescent="0.2">
      <c r="A9" t="s">
        <v>41</v>
      </c>
      <c r="B9" s="23">
        <v>2.2000000000000001E-3</v>
      </c>
      <c r="C9" s="23">
        <v>2.2000000000000001E-3</v>
      </c>
      <c r="D9" s="23">
        <v>2.2000000000000001E-3</v>
      </c>
      <c r="E9" s="23">
        <v>2.2000000000000001E-3</v>
      </c>
      <c r="F9" s="23">
        <v>2.2000000000000001E-3</v>
      </c>
      <c r="G9" s="23">
        <v>2.2000000000000001E-3</v>
      </c>
      <c r="H9" s="23">
        <v>2.2000000000000001E-3</v>
      </c>
      <c r="I9" s="23">
        <v>2.2000000000000001E-3</v>
      </c>
      <c r="J9" s="23">
        <v>2.2000000000000001E-3</v>
      </c>
      <c r="K9" s="23">
        <v>2.2000000000000001E-3</v>
      </c>
    </row>
    <row r="10" spans="1:12" x14ac:dyDescent="0.2">
      <c r="A10" t="s">
        <v>42</v>
      </c>
      <c r="B10" s="23">
        <v>1.3900000000000001E-2</v>
      </c>
      <c r="C10" s="23">
        <v>1.3900000000000001E-2</v>
      </c>
      <c r="D10" s="23">
        <v>1.3900000000000001E-2</v>
      </c>
      <c r="E10" s="23">
        <v>1.3900000000000001E-2</v>
      </c>
      <c r="F10" s="23">
        <v>1.3900000000000001E-2</v>
      </c>
      <c r="G10" s="23">
        <v>1.3900000000000001E-2</v>
      </c>
      <c r="H10" s="23">
        <v>1.3900000000000001E-2</v>
      </c>
      <c r="I10" s="23">
        <v>1.3900000000000001E-2</v>
      </c>
      <c r="J10" s="23">
        <v>1.3900000000000001E-2</v>
      </c>
      <c r="K10" s="23">
        <v>1.3900000000000001E-2</v>
      </c>
    </row>
    <row r="11" spans="1:12" x14ac:dyDescent="0.2">
      <c r="A11" t="s">
        <v>43</v>
      </c>
      <c r="B11" s="24">
        <v>7.1999999999999998E-3</v>
      </c>
      <c r="C11" s="24">
        <v>7.1999999999999998E-3</v>
      </c>
      <c r="D11" s="24">
        <v>7.1999999999999998E-3</v>
      </c>
      <c r="E11" s="24">
        <v>7.0000000000000001E-3</v>
      </c>
      <c r="F11" s="24">
        <v>7.0000000000000001E-3</v>
      </c>
      <c r="G11" s="24">
        <v>7.0000000000000001E-3</v>
      </c>
      <c r="H11" s="24">
        <v>7.0000000000000001E-3</v>
      </c>
      <c r="I11" s="24">
        <v>7.0000000000000001E-3</v>
      </c>
      <c r="J11" s="24">
        <v>7.0000000000000001E-3</v>
      </c>
      <c r="K11" s="24">
        <v>7.0000000000000001E-3</v>
      </c>
    </row>
    <row r="12" spans="1:12" x14ac:dyDescent="0.2">
      <c r="A12" t="s">
        <v>44</v>
      </c>
      <c r="B12" s="23">
        <f>SUM(B7:B11)</f>
        <v>6.8400000000000002E-2</v>
      </c>
      <c r="C12" s="23">
        <f t="shared" ref="C12:K12" si="0">SUM(C7:C11)</f>
        <v>6.8400000000000002E-2</v>
      </c>
      <c r="D12" s="23">
        <f t="shared" si="0"/>
        <v>6.8400000000000002E-2</v>
      </c>
      <c r="E12" s="23">
        <f t="shared" si="0"/>
        <v>6.8200000000000011E-2</v>
      </c>
      <c r="F12" s="23">
        <f t="shared" si="0"/>
        <v>6.8200000000000011E-2</v>
      </c>
      <c r="G12" s="23">
        <f t="shared" si="0"/>
        <v>6.8200000000000011E-2</v>
      </c>
      <c r="H12" s="23">
        <f t="shared" si="0"/>
        <v>6.8200000000000011E-2</v>
      </c>
      <c r="I12" s="23">
        <f t="shared" si="0"/>
        <v>6.8200000000000011E-2</v>
      </c>
      <c r="J12" s="23">
        <f t="shared" si="0"/>
        <v>6.8200000000000011E-2</v>
      </c>
      <c r="K12" s="23">
        <f t="shared" si="0"/>
        <v>6.8200000000000011E-2</v>
      </c>
    </row>
  </sheetData>
  <phoneticPr fontId="0" type="noConversion"/>
  <pageMargins left="0.75" right="0.75" top="1" bottom="1" header="0.5" footer="0.5"/>
  <pageSetup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TF-1 Variable Rate</vt:lpstr>
      <vt:lpstr>Sheet3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phamic</dc:creator>
  <cp:lastModifiedBy>Jan Havlíček</cp:lastModifiedBy>
  <cp:lastPrinted>2001-10-03T01:23:00Z</cp:lastPrinted>
  <dcterms:created xsi:type="dcterms:W3CDTF">2001-10-02T14:25:02Z</dcterms:created>
  <dcterms:modified xsi:type="dcterms:W3CDTF">2023-09-17T11:20:51Z</dcterms:modified>
</cp:coreProperties>
</file>