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ABC3A5-CE67-4AA8-B33A-28EA77C01E6F}" xr6:coauthVersionLast="47" xr6:coauthVersionMax="47" xr10:uidLastSave="{00000000-0000-0000-0000-000000000000}"/>
  <bookViews>
    <workbookView xWindow="-120" yWindow="-120" windowWidth="38640" windowHeight="15720" firstSheet="4" activeTab="7"/>
  </bookViews>
  <sheets>
    <sheet name="Enron(NC) Imbalance" sheetId="1" r:id="rId1"/>
    <sheet name="Enron(NC) Settlement" sheetId="2" r:id="rId2"/>
    <sheet name="Enron(Howell)Imbalance" sheetId="3" r:id="rId3"/>
    <sheet name="Enron (Howell) Statement" sheetId="4" r:id="rId4"/>
    <sheet name="Enron IT Settlement" sheetId="5" r:id="rId5"/>
    <sheet name="Enron (IT) Imbalance" sheetId="6" r:id="rId6"/>
    <sheet name="Enron (Devon) Imbalance" sheetId="7" r:id="rId7"/>
    <sheet name="Enron (Devon) Settlement" sheetId="8" r:id="rId8"/>
  </sheets>
  <externalReferences>
    <externalReference r:id="rId9"/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H3" i="4"/>
  <c r="A13" i="4"/>
  <c r="B14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B50" i="4"/>
  <c r="C50" i="4"/>
  <c r="D50" i="4"/>
  <c r="E50" i="4"/>
  <c r="F50" i="4"/>
  <c r="C56" i="4"/>
  <c r="E56" i="4"/>
  <c r="C58" i="4"/>
  <c r="F58" i="4"/>
</calcChain>
</file>

<file path=xl/sharedStrings.xml><?xml version="1.0" encoding="utf-8"?>
<sst xmlns="http://schemas.openxmlformats.org/spreadsheetml/2006/main" count="367" uniqueCount="113">
  <si>
    <t xml:space="preserve">         Imbalance Statement</t>
  </si>
  <si>
    <t>To:</t>
  </si>
  <si>
    <t>Lost Creek Gathering Company, L.L.C.</t>
  </si>
  <si>
    <t>Enron North America</t>
  </si>
  <si>
    <t>1200 17th Street, Suite 2750</t>
  </si>
  <si>
    <t>Denver, CO  80202</t>
  </si>
  <si>
    <t>Contact:  Scott Sitter</t>
  </si>
  <si>
    <t>Contact:  Theresa Staab</t>
  </si>
  <si>
    <t>Tel:  (720) 946-3692</t>
  </si>
  <si>
    <t>Tel:  (303) 575-6485</t>
  </si>
  <si>
    <t xml:space="preserve">Fax: (720) 946-3640 </t>
  </si>
  <si>
    <t>Fax: (303) 534-0552</t>
  </si>
  <si>
    <t>Contract #</t>
  </si>
  <si>
    <t>Delivery</t>
  </si>
  <si>
    <t>Net Receipts-Allocated UA4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</si>
  <si>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</si>
  <si>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</si>
  <si>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</si>
  <si>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</si>
  <si>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</si>
  <si>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</si>
  <si>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</si>
  <si>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</si>
  <si>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</t>
  </si>
  <si>
    <t>* positive balance =  gas due Lost Creek Gathering Company, L.L.C.</t>
  </si>
  <si>
    <t>* negative balance = gas owed by Lost Creek Gathering Company,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</si>
  <si>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</si>
  <si>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</si>
  <si>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</si>
  <si>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</si>
  <si>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</si>
  <si>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</si>
  <si>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</si>
  <si>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LC-F-003</t>
  </si>
  <si>
    <t>Service Invoice</t>
  </si>
  <si>
    <t xml:space="preserve">Bill To:  </t>
  </si>
  <si>
    <t>Remit To:</t>
  </si>
  <si>
    <t>Invoice #:</t>
  </si>
  <si>
    <t xml:space="preserve">Verification Date: </t>
  </si>
  <si>
    <t>ABA Routing Number:  026 002 574</t>
  </si>
  <si>
    <t>Bank Name:  Barclays Bank PLC</t>
  </si>
  <si>
    <t>City, State:  New York, NY</t>
  </si>
  <si>
    <t>Due Date:</t>
  </si>
  <si>
    <t>Account Number:  050 795 392</t>
  </si>
  <si>
    <t>Contact:  Kevin Bennett</t>
  </si>
  <si>
    <t xml:space="preserve">Payment Method: </t>
  </si>
  <si>
    <t>Tel:  (713) 624-9133</t>
  </si>
  <si>
    <t>Wire Transfer</t>
  </si>
  <si>
    <t>Fax: (713) 624 - 9616</t>
  </si>
  <si>
    <t>Terms:</t>
  </si>
  <si>
    <t>Last day of Month received</t>
  </si>
  <si>
    <t xml:space="preserve">Delivery Period: </t>
  </si>
  <si>
    <t>Meter # / Meter Name</t>
  </si>
  <si>
    <t>BTU factor</t>
  </si>
  <si>
    <t>Monthly Activity</t>
  </si>
  <si>
    <t>Nominated</t>
  </si>
  <si>
    <t>Receipt</t>
  </si>
  <si>
    <t>Delivered</t>
  </si>
  <si>
    <t>Actual</t>
  </si>
  <si>
    <t>Net Receipt</t>
  </si>
  <si>
    <t>Receipt Net of Fuel</t>
  </si>
  <si>
    <t>FT Capacity</t>
  </si>
  <si>
    <t>IT Usage</t>
  </si>
  <si>
    <t>Fuel (1%)</t>
  </si>
  <si>
    <t>Mcf</t>
  </si>
  <si>
    <t>Mmbtu</t>
  </si>
  <si>
    <t>Total</t>
  </si>
  <si>
    <t>Volume (Mmbtu)</t>
  </si>
  <si>
    <t>$/Mmbtu</t>
  </si>
  <si>
    <t>Amount Due</t>
  </si>
  <si>
    <t>Demand Fee</t>
  </si>
  <si>
    <t>Interruptible Fee</t>
  </si>
  <si>
    <t>Total Volume:</t>
  </si>
  <si>
    <t>Total Due</t>
  </si>
  <si>
    <t>(Agent for Howell Petroleum)</t>
  </si>
  <si>
    <t>LC-F-004</t>
  </si>
  <si>
    <t>Fuel (2%)</t>
  </si>
  <si>
    <t>LC-IT-002</t>
  </si>
  <si>
    <t>IT Capacity</t>
  </si>
  <si>
    <t>LUAF</t>
  </si>
  <si>
    <t>BOM</t>
  </si>
  <si>
    <t>Lost Creek Facilities Report</t>
  </si>
  <si>
    <t>Shipper Summary</t>
  </si>
  <si>
    <t>Enron (IT)</t>
  </si>
  <si>
    <t>Rec. Noms.</t>
  </si>
  <si>
    <t>Del. Noms.</t>
  </si>
  <si>
    <t>Total Delivery</t>
  </si>
  <si>
    <t>Allocated Receipts</t>
  </si>
  <si>
    <t>Daily</t>
  </si>
  <si>
    <t>Cummulative</t>
  </si>
  <si>
    <t>Meter Name</t>
  </si>
  <si>
    <t>Keith Baker</t>
  </si>
  <si>
    <t>Madden West</t>
  </si>
  <si>
    <t>Fred Novotny</t>
  </si>
  <si>
    <t>Sand Draw</t>
  </si>
  <si>
    <t>Nominations</t>
  </si>
  <si>
    <t>LC - WIC</t>
  </si>
  <si>
    <t>LC - CIG</t>
  </si>
  <si>
    <t>Fuel</t>
  </si>
  <si>
    <t>Total Net</t>
  </si>
  <si>
    <t xml:space="preserve">Allocated </t>
  </si>
  <si>
    <t>Meter Number</t>
  </si>
  <si>
    <t>Receipts</t>
  </si>
  <si>
    <t>UA4</t>
  </si>
  <si>
    <t>TOTAL</t>
  </si>
  <si>
    <t>1400 16th Street</t>
  </si>
  <si>
    <t>Suite 310</t>
  </si>
  <si>
    <t>LC-F-003  37104</t>
  </si>
  <si>
    <t>LC-IT-002  37104</t>
  </si>
  <si>
    <t>(Agent for Devon Energy)</t>
  </si>
  <si>
    <t>LC-F-005  37104</t>
  </si>
  <si>
    <t>LC-F-005</t>
  </si>
  <si>
    <t>Fuel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</si>
</sst>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mmmm\ d\,\ yyyy"/>
    <numFmt numFmtId="167" formatCode="mm/dd/yy"/>
    <numFmt numFmtId="168" formatCode="_(&quot;$&quot;* #,##0.0000_);_(&quot;$&quot;* \(#,##0.0000\);_(&quot;$&quot;* &quot;-&quot;??_);_(@_)"/>
    <numFmt numFmtId="169" formatCode="_(&quot;$&quot;* #,##0.00000_);_(&quot;$&quot;* \(#,##0.00000\);_(&quot;$&quot;* &quot;-&quot;??_);_(@_)"/>
    <numFmt numFmtId="170" formatCode="&quot;$&quot;#,##0.000"/>
    <numFmt numFmtId="171" formatCode="&quot;$&quot;#,##0.00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164" fontId="0" fillId="0" borderId="12" xfId="0" quotePrefix="1" applyNumberFormat="1" applyBorder="1" applyAlignment="1">
      <alignment horizontal="left"/>
    </xf>
    <xf numFmtId="165" fontId="1" fillId="0" borderId="0" xfId="1" applyNumberFormat="1" applyBorder="1"/>
    <xf numFmtId="165" fontId="1" fillId="0" borderId="4" xfId="1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0" xfId="0" quotePrefix="1" applyBorder="1"/>
    <xf numFmtId="165" fontId="1" fillId="0" borderId="11" xfId="1" applyNumberFormat="1" applyBorder="1"/>
    <xf numFmtId="165" fontId="1" fillId="0" borderId="6" xfId="1" applyNumberFormat="1" applyBorder="1"/>
    <xf numFmtId="0" fontId="0" fillId="0" borderId="0" xfId="0" applyAlignment="1">
      <alignment horizontal="right"/>
    </xf>
    <xf numFmtId="0" fontId="0" fillId="0" borderId="1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166" fontId="5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6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167" fontId="1" fillId="0" borderId="7" xfId="2" applyNumberFormat="1" applyBorder="1" applyAlignment="1">
      <alignment horizontal="left"/>
    </xf>
    <xf numFmtId="0" fontId="0" fillId="0" borderId="13" xfId="0" applyBorder="1"/>
    <xf numFmtId="17" fontId="3" fillId="0" borderId="0" xfId="0" quotePrefix="1" applyNumberFormat="1" applyFont="1" applyAlignment="1">
      <alignment horizontal="left"/>
    </xf>
    <xf numFmtId="0" fontId="0" fillId="0" borderId="0" xfId="0" quotePrefix="1"/>
    <xf numFmtId="17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" fontId="3" fillId="0" borderId="14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0" fillId="0" borderId="15" xfId="0" quotePrefix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6" fontId="0" fillId="0" borderId="17" xfId="0" applyNumberFormat="1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16" fontId="0" fillId="0" borderId="19" xfId="0" applyNumberFormat="1" applyBorder="1"/>
    <xf numFmtId="168" fontId="1" fillId="0" borderId="7" xfId="2" applyNumberFormat="1" applyBorder="1"/>
    <xf numFmtId="169" fontId="1" fillId="0" borderId="7" xfId="2" applyNumberFormat="1" applyBorder="1"/>
    <xf numFmtId="0" fontId="0" fillId="0" borderId="20" xfId="0" applyBorder="1"/>
    <xf numFmtId="16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0" fillId="0" borderId="0" xfId="2" quotePrefix="1" applyFont="1" applyAlignment="1">
      <alignment horizontal="right"/>
    </xf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  <xf numFmtId="44" fontId="6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16" xfId="0" quotePrefix="1" applyBorder="1"/>
    <xf numFmtId="165" fontId="1" fillId="0" borderId="18" xfId="1" applyNumberFormat="1" applyBorder="1"/>
    <xf numFmtId="169" fontId="1" fillId="0" borderId="20" xfId="2" applyNumberFormat="1" applyBorder="1"/>
    <xf numFmtId="166" fontId="7" fillId="0" borderId="4" xfId="0" applyNumberFormat="1" applyFont="1" applyBorder="1" applyAlignment="1">
      <alignment horizontal="center"/>
    </xf>
    <xf numFmtId="0" fontId="3" fillId="0" borderId="15" xfId="0" applyFont="1" applyBorder="1"/>
    <xf numFmtId="41" fontId="5" fillId="0" borderId="18" xfId="1" applyNumberFormat="1" applyFont="1" applyBorder="1" applyAlignment="1">
      <alignment horizontal="right"/>
    </xf>
    <xf numFmtId="165" fontId="5" fillId="0" borderId="0" xfId="0" applyNumberFormat="1" applyFont="1"/>
    <xf numFmtId="165" fontId="0" fillId="0" borderId="18" xfId="0" applyNumberFormat="1" applyBorder="1"/>
    <xf numFmtId="0" fontId="0" fillId="0" borderId="19" xfId="0" applyBorder="1"/>
    <xf numFmtId="171" fontId="0" fillId="0" borderId="0" xfId="0" applyNumberFormat="1" applyAlignment="1">
      <alignment horizontal="left"/>
    </xf>
    <xf numFmtId="171" fontId="2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4" xfId="0" applyBorder="1"/>
    <xf numFmtId="0" fontId="10" fillId="0" borderId="14" xfId="0" applyFont="1" applyBorder="1"/>
    <xf numFmtId="0" fontId="10" fillId="0" borderId="16" xfId="0" applyFont="1" applyBorder="1"/>
    <xf numFmtId="0" fontId="9" fillId="0" borderId="14" xfId="0" applyFont="1" applyBorder="1"/>
    <xf numFmtId="0" fontId="12" fillId="0" borderId="14" xfId="0" applyFont="1" applyBorder="1"/>
    <xf numFmtId="0" fontId="10" fillId="0" borderId="15" xfId="0" applyFont="1" applyBorder="1"/>
    <xf numFmtId="0" fontId="13" fillId="0" borderId="21" xfId="0" applyFont="1" applyBorder="1"/>
    <xf numFmtId="0" fontId="13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Border="1"/>
    <xf numFmtId="0" fontId="3" fillId="0" borderId="17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22" xfId="0" applyFont="1" applyBorder="1"/>
    <xf numFmtId="0" fontId="13" fillId="0" borderId="17" xfId="0" applyFont="1" applyBorder="1"/>
    <xf numFmtId="0" fontId="13" fillId="0" borderId="18" xfId="0" applyFont="1" applyBorder="1" applyAlignment="1">
      <alignment horizontal="center"/>
    </xf>
    <xf numFmtId="0" fontId="13" fillId="0" borderId="22" xfId="0" applyFont="1" applyBorder="1"/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2" xfId="0" applyFont="1" applyBorder="1"/>
    <xf numFmtId="9" fontId="13" fillId="0" borderId="18" xfId="3" applyFont="1" applyBorder="1" applyAlignment="1">
      <alignment horizontal="center"/>
    </xf>
    <xf numFmtId="9" fontId="13" fillId="0" borderId="0" xfId="3" applyFont="1" applyBorder="1" applyAlignment="1">
      <alignment horizontal="center"/>
    </xf>
    <xf numFmtId="0" fontId="12" fillId="0" borderId="0" xfId="0" applyFont="1" applyBorder="1"/>
    <xf numFmtId="15" fontId="0" fillId="0" borderId="0" xfId="0" applyNumberFormat="1" applyAlignment="1">
      <alignment horizontal="left"/>
    </xf>
    <xf numFmtId="165" fontId="5" fillId="0" borderId="17" xfId="1" applyNumberFormat="1" applyFont="1" applyBorder="1"/>
    <xf numFmtId="165" fontId="5" fillId="0" borderId="0" xfId="1" applyNumberFormat="1" applyFont="1" applyBorder="1"/>
    <xf numFmtId="165" fontId="10" fillId="0" borderId="17" xfId="1" applyNumberFormat="1" applyFont="1" applyBorder="1"/>
    <xf numFmtId="165" fontId="10" fillId="0" borderId="18" xfId="1" applyNumberFormat="1" applyFont="1" applyBorder="1"/>
    <xf numFmtId="165" fontId="9" fillId="0" borderId="22" xfId="1" applyNumberFormat="1" applyFont="1" applyBorder="1"/>
    <xf numFmtId="165" fontId="12" fillId="0" borderId="17" xfId="1" applyNumberFormat="1" applyFont="1" applyBorder="1"/>
    <xf numFmtId="165" fontId="12" fillId="0" borderId="0" xfId="1" applyNumberFormat="1" applyFont="1" applyBorder="1"/>
    <xf numFmtId="165" fontId="12" fillId="0" borderId="18" xfId="1" applyNumberFormat="1" applyFont="1" applyBorder="1"/>
    <xf numFmtId="165" fontId="13" fillId="0" borderId="22" xfId="1" applyNumberFormat="1" applyFont="1" applyBorder="1"/>
    <xf numFmtId="165" fontId="13" fillId="0" borderId="0" xfId="1" applyNumberFormat="1" applyFont="1" applyBorder="1"/>
    <xf numFmtId="165" fontId="0" fillId="0" borderId="17" xfId="1" applyNumberFormat="1" applyFont="1" applyBorder="1"/>
    <xf numFmtId="165" fontId="0" fillId="0" borderId="19" xfId="1" applyNumberFormat="1" applyFont="1" applyBorder="1"/>
    <xf numFmtId="165" fontId="0" fillId="0" borderId="7" xfId="1" applyNumberFormat="1" applyFont="1" applyBorder="1"/>
    <xf numFmtId="165" fontId="10" fillId="0" borderId="19" xfId="1" applyNumberFormat="1" applyFont="1" applyBorder="1"/>
    <xf numFmtId="165" fontId="10" fillId="0" borderId="20" xfId="1" applyNumberFormat="1" applyFont="1" applyBorder="1"/>
    <xf numFmtId="165" fontId="9" fillId="0" borderId="23" xfId="1" applyNumberFormat="1" applyFont="1" applyBorder="1"/>
    <xf numFmtId="165" fontId="12" fillId="0" borderId="19" xfId="1" applyNumberFormat="1" applyFont="1" applyBorder="1"/>
    <xf numFmtId="165" fontId="12" fillId="0" borderId="7" xfId="1" applyNumberFormat="1" applyFont="1" applyBorder="1"/>
    <xf numFmtId="165" fontId="12" fillId="0" borderId="20" xfId="1" applyNumberFormat="1" applyFont="1" applyBorder="1"/>
    <xf numFmtId="165" fontId="13" fillId="0" borderId="23" xfId="1" applyNumberFormat="1" applyFont="1" applyBorder="1"/>
    <xf numFmtId="165" fontId="6" fillId="0" borderId="0" xfId="1" applyNumberFormat="1" applyFont="1" applyBorder="1"/>
    <xf numFmtId="15" fontId="0" fillId="0" borderId="0" xfId="0" applyNumberFormat="1"/>
    <xf numFmtId="44" fontId="0" fillId="0" borderId="0" xfId="2" applyFont="1" applyFill="1" applyAlignment="1">
      <alignment horizontal="right"/>
    </xf>
    <xf numFmtId="170" fontId="5" fillId="0" borderId="0" xfId="0" applyNumberFormat="1" applyFont="1" applyFill="1" applyAlignment="1">
      <alignment horizontal="center"/>
    </xf>
    <xf numFmtId="0" fontId="5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952500</xdr:colOff>
      <xdr:row>9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BCEF549-DBB8-9BBE-431C-A9BCEDD4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21145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19050</xdr:colOff>
      <xdr:row>9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26E6E919-ADEA-7BF8-7CD9-75F7C3209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933450</xdr:colOff>
      <xdr:row>9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C29BCAC-0F1B-EC20-0AF8-65770356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1</xdr:col>
      <xdr:colOff>933450</xdr:colOff>
      <xdr:row>9</xdr:row>
      <xdr:rowOff>57150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1B3707C5-E742-9544-43CB-74882CC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1833759-7639-76DB-810A-97289A6D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8</xdr:row>
      <xdr:rowOff>19050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F072274D-10EB-4187-43FF-B61BE41E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657225</xdr:colOff>
      <xdr:row>7</xdr:row>
      <xdr:rowOff>114300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CF11F4EF-FEF6-1948-2D97-C04EE1BD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1152525</xdr:colOff>
      <xdr:row>8</xdr:row>
      <xdr:rowOff>57150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7559D534-38C5-3A1E-83B3-54CCFA4CB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8</xdr:row>
      <xdr:rowOff>19050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6FBD7D41-FEB5-1F36-E035-B7A5AB64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ost%20Creek%20Settlement%202001%20-%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lington Imbalance"/>
      <sheetName val="Burlington Settlement"/>
      <sheetName val="Burlington Demand"/>
      <sheetName val="Enron(NC) Imbalance"/>
      <sheetName val="Enron(NC) Settlement"/>
      <sheetName val="Enron(Howell) Imbalance"/>
      <sheetName val="Enron(Howell) Settlement"/>
      <sheetName val="Enron (Devon) Imbalance"/>
      <sheetName val="Enron (Devon) Settlement"/>
      <sheetName val="Enron IT Settlement"/>
      <sheetName val="Moncrief IT Settlement"/>
      <sheetName val="Crestone(LLC) Demand"/>
      <sheetName val="Fuel Liquidation"/>
      <sheetName val="Liquids Sales"/>
      <sheetName val="Revenue Summary"/>
      <sheetName val="Revenue Distribution"/>
    </sheetNames>
    <sheetDataSet>
      <sheetData sheetId="0"/>
      <sheetData sheetId="1">
        <row r="13">
          <cell r="A13">
            <v>37104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>
        <row r="11">
          <cell r="F11">
            <v>1.08962</v>
          </cell>
        </row>
      </sheetData>
      <sheetData sheetId="1"/>
      <sheetData sheetId="2"/>
      <sheetData sheetId="3"/>
      <sheetData sheetId="4"/>
      <sheetData sheetId="5"/>
      <sheetData sheetId="6">
        <row r="14">
          <cell r="E14">
            <v>-1936</v>
          </cell>
          <cell r="F14">
            <v>1636.60924</v>
          </cell>
          <cell r="G14">
            <v>-32.732184799999999</v>
          </cell>
        </row>
        <row r="15">
          <cell r="E15">
            <v>-1936</v>
          </cell>
          <cell r="F15">
            <v>1866.5190600000001</v>
          </cell>
          <cell r="G15">
            <v>-37.330381200000005</v>
          </cell>
        </row>
        <row r="16">
          <cell r="E16">
            <v>-1936</v>
          </cell>
          <cell r="F16">
            <v>1847.9955199999999</v>
          </cell>
          <cell r="G16">
            <v>-36.959910399999998</v>
          </cell>
        </row>
        <row r="17">
          <cell r="E17">
            <v>-1936</v>
          </cell>
          <cell r="F17">
            <v>1845.81628</v>
          </cell>
          <cell r="G17">
            <v>-36.9163256</v>
          </cell>
        </row>
        <row r="18">
          <cell r="E18">
            <v>-1936</v>
          </cell>
          <cell r="F18">
            <v>1846.9059</v>
          </cell>
          <cell r="G18">
            <v>-36.938118000000003</v>
          </cell>
        </row>
        <row r="19">
          <cell r="E19">
            <v>-1936</v>
          </cell>
          <cell r="F19">
            <v>1840.3681800000002</v>
          </cell>
          <cell r="G19">
            <v>-36.807363600000002</v>
          </cell>
        </row>
        <row r="20">
          <cell r="E20">
            <v>-1936</v>
          </cell>
          <cell r="F20">
            <v>1832.7408400000002</v>
          </cell>
          <cell r="G20">
            <v>-36.654816800000006</v>
          </cell>
        </row>
        <row r="21">
          <cell r="E21">
            <v>-1936</v>
          </cell>
          <cell r="F21">
            <v>1829.47198</v>
          </cell>
          <cell r="G21">
            <v>-36.589439599999999</v>
          </cell>
        </row>
        <row r="22">
          <cell r="E22">
            <v>-1936</v>
          </cell>
          <cell r="F22">
            <v>1992.91498</v>
          </cell>
          <cell r="G22">
            <v>-39.858299600000002</v>
          </cell>
        </row>
        <row r="23">
          <cell r="E23">
            <v>-1936</v>
          </cell>
          <cell r="F23">
            <v>1810.9484400000001</v>
          </cell>
          <cell r="G23">
            <v>-36.218968800000006</v>
          </cell>
        </row>
        <row r="24">
          <cell r="E24">
            <v>-1936</v>
          </cell>
          <cell r="F24">
            <v>2020.1554800000001</v>
          </cell>
          <cell r="G24">
            <v>-40.403109600000001</v>
          </cell>
        </row>
        <row r="25">
          <cell r="E25">
            <v>-1936</v>
          </cell>
          <cell r="F25">
            <v>1955.8679</v>
          </cell>
          <cell r="G25">
            <v>-39.117358000000003</v>
          </cell>
        </row>
        <row r="26">
          <cell r="E26">
            <v>-1936</v>
          </cell>
          <cell r="F26">
            <v>2002.72156</v>
          </cell>
          <cell r="G26">
            <v>-40.054431200000003</v>
          </cell>
        </row>
        <row r="27">
          <cell r="E27">
            <v>-1936</v>
          </cell>
          <cell r="F27">
            <v>1985.28764</v>
          </cell>
          <cell r="G27">
            <v>-39.705752799999999</v>
          </cell>
        </row>
        <row r="28">
          <cell r="E28">
            <v>-1936</v>
          </cell>
          <cell r="F28">
            <v>1976.57068</v>
          </cell>
          <cell r="G28">
            <v>-39.5314136</v>
          </cell>
        </row>
        <row r="29">
          <cell r="E29">
            <v>-1936</v>
          </cell>
          <cell r="F29">
            <v>1960.2263800000001</v>
          </cell>
          <cell r="G29">
            <v>-39.204527599999999</v>
          </cell>
        </row>
        <row r="30">
          <cell r="E30">
            <v>-1936</v>
          </cell>
          <cell r="F30">
            <v>1857.8021000000001</v>
          </cell>
          <cell r="G30">
            <v>-37.156042000000006</v>
          </cell>
        </row>
        <row r="31">
          <cell r="E31">
            <v>-1936</v>
          </cell>
          <cell r="F31">
            <v>1991.82536</v>
          </cell>
          <cell r="G31">
            <v>-39.8365072</v>
          </cell>
        </row>
        <row r="32">
          <cell r="E32">
            <v>-1936</v>
          </cell>
          <cell r="F32">
            <v>1977.6603</v>
          </cell>
          <cell r="G32">
            <v>-39.553206000000003</v>
          </cell>
        </row>
        <row r="33">
          <cell r="E33">
            <v>-1936</v>
          </cell>
          <cell r="F33">
            <v>1861.07096</v>
          </cell>
          <cell r="G33">
            <v>-37.2214192</v>
          </cell>
        </row>
        <row r="34">
          <cell r="E34">
            <v>-1936</v>
          </cell>
          <cell r="F34">
            <v>1771.7221200000001</v>
          </cell>
          <cell r="G34">
            <v>-35.434442400000002</v>
          </cell>
        </row>
        <row r="35">
          <cell r="E35">
            <v>-1936</v>
          </cell>
          <cell r="F35">
            <v>1406.6994200000001</v>
          </cell>
          <cell r="G35">
            <v>-28.133988400000003</v>
          </cell>
        </row>
        <row r="36">
          <cell r="E36">
            <v>-1936</v>
          </cell>
          <cell r="F36">
            <v>2024.51396</v>
          </cell>
          <cell r="G36">
            <v>-40.490279200000003</v>
          </cell>
        </row>
        <row r="37">
          <cell r="E37">
            <v>-1936</v>
          </cell>
          <cell r="F37">
            <v>1977.6603</v>
          </cell>
          <cell r="G37">
            <v>-39.553206000000003</v>
          </cell>
        </row>
        <row r="38">
          <cell r="E38">
            <v>-1936</v>
          </cell>
          <cell r="F38">
            <v>1950.4198000000001</v>
          </cell>
          <cell r="G38">
            <v>-39.008396000000005</v>
          </cell>
        </row>
        <row r="39">
          <cell r="E39">
            <v>-1936</v>
          </cell>
          <cell r="F39">
            <v>1893.75956</v>
          </cell>
          <cell r="G39">
            <v>-37.875191200000003</v>
          </cell>
        </row>
        <row r="40">
          <cell r="E40">
            <v>-1936</v>
          </cell>
          <cell r="F40">
            <v>1874.1464000000001</v>
          </cell>
          <cell r="G40">
            <v>-37.482928000000001</v>
          </cell>
        </row>
        <row r="41">
          <cell r="E41">
            <v>-1936</v>
          </cell>
          <cell r="F41">
            <v>1954.77828</v>
          </cell>
          <cell r="G41">
            <v>-39.0955656</v>
          </cell>
        </row>
        <row r="42">
          <cell r="E42">
            <v>-1936</v>
          </cell>
          <cell r="F42">
            <v>1938.43398</v>
          </cell>
          <cell r="G42">
            <v>-38.768679599999999</v>
          </cell>
        </row>
        <row r="43">
          <cell r="E43">
            <v>-1936</v>
          </cell>
          <cell r="F43">
            <v>1924.26892</v>
          </cell>
          <cell r="G43">
            <v>-38.485378400000002</v>
          </cell>
        </row>
        <row r="44">
          <cell r="E44">
            <v>-1936</v>
          </cell>
          <cell r="F44">
            <v>1919.9104400000001</v>
          </cell>
          <cell r="G44">
            <v>-38.398208800000006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0" sqref="B10"/>
    </sheetView>
  </sheetViews>
  <sheetFormatPr defaultColWidth="9.140625"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/>
    </row>
    <row r="3" spans="1:6" x14ac:dyDescent="0.2">
      <c r="A3" s="1"/>
      <c r="B3" s="1"/>
      <c r="C3" s="8"/>
      <c r="D3" s="1"/>
      <c r="E3" s="6" t="s">
        <v>2</v>
      </c>
      <c r="F3" s="7" t="s">
        <v>3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14" t="s">
        <v>33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>
        <v>36739</v>
      </c>
      <c r="B17" s="24">
        <v>0</v>
      </c>
      <c r="C17" s="24">
        <v>0</v>
      </c>
      <c r="D17" s="24">
        <v>0</v>
      </c>
      <c r="E17" s="24">
        <v>0</v>
      </c>
      <c r="F17" s="25">
        <v>0</v>
      </c>
      <c r="G17" t="s">
        <v>23</v>
      </c>
    </row>
    <row r="18" spans="1:7" x14ac:dyDescent="0.2">
      <c r="A18" s="26"/>
      <c r="B18" s="1"/>
      <c r="C18" s="1"/>
      <c r="D18" s="1"/>
      <c r="E18" s="1"/>
      <c r="F18" s="7"/>
    </row>
    <row r="19" spans="1:7" x14ac:dyDescent="0.2">
      <c r="A19" s="23">
        <v>36770</v>
      </c>
      <c r="B19" s="24">
        <v>662924</v>
      </c>
      <c r="C19" s="24">
        <v>-655013</v>
      </c>
      <c r="D19" s="24">
        <v>0</v>
      </c>
      <c r="E19" s="24">
        <v>-7911</v>
      </c>
      <c r="F19" s="25">
        <v>-7911</v>
      </c>
      <c r="G19" t="s">
        <v>23</v>
      </c>
    </row>
    <row r="20" spans="1:7" x14ac:dyDescent="0.2">
      <c r="A20" s="27"/>
      <c r="B20" s="24"/>
      <c r="C20" s="24"/>
      <c r="D20" s="24"/>
      <c r="E20" s="24"/>
      <c r="F20" s="25"/>
    </row>
    <row r="21" spans="1:7" x14ac:dyDescent="0.2">
      <c r="A21" s="23">
        <v>36800</v>
      </c>
      <c r="B21" s="24">
        <v>781456</v>
      </c>
      <c r="C21" s="24">
        <v>-816246</v>
      </c>
      <c r="D21" s="24">
        <v>0</v>
      </c>
      <c r="E21" s="24">
        <v>34790</v>
      </c>
      <c r="F21" s="25">
        <v>26879</v>
      </c>
      <c r="G21" t="s">
        <v>23</v>
      </c>
    </row>
    <row r="22" spans="1:7" x14ac:dyDescent="0.2">
      <c r="A22" s="27"/>
      <c r="B22" s="24"/>
      <c r="C22" s="24"/>
      <c r="D22" s="24"/>
      <c r="E22" s="24"/>
      <c r="F22" s="25"/>
    </row>
    <row r="23" spans="1:7" x14ac:dyDescent="0.2">
      <c r="A23" s="23">
        <v>36831</v>
      </c>
      <c r="B23" s="24">
        <v>749493</v>
      </c>
      <c r="C23" s="24">
        <v>-745203</v>
      </c>
      <c r="D23" s="24">
        <v>0</v>
      </c>
      <c r="E23" s="24">
        <v>-4290</v>
      </c>
      <c r="F23" s="25">
        <v>22589</v>
      </c>
      <c r="G23" t="s">
        <v>23</v>
      </c>
    </row>
    <row r="24" spans="1:7" x14ac:dyDescent="0.2">
      <c r="A24" s="27"/>
      <c r="B24" s="24"/>
      <c r="C24" s="24"/>
      <c r="D24" s="24"/>
      <c r="E24" s="24"/>
      <c r="F24" s="25"/>
    </row>
    <row r="25" spans="1:7" x14ac:dyDescent="0.2">
      <c r="A25" s="23">
        <v>36861</v>
      </c>
      <c r="B25" s="24">
        <v>752578</v>
      </c>
      <c r="C25" s="24">
        <v>-714370</v>
      </c>
      <c r="D25" s="24">
        <v>0</v>
      </c>
      <c r="E25" s="24">
        <v>-38208</v>
      </c>
      <c r="F25" s="25">
        <v>-15619</v>
      </c>
      <c r="G25" t="s">
        <v>23</v>
      </c>
    </row>
    <row r="26" spans="1:7" x14ac:dyDescent="0.2">
      <c r="A26" s="23"/>
      <c r="B26" s="24"/>
      <c r="C26" s="24"/>
      <c r="D26" s="24"/>
      <c r="E26" s="24"/>
      <c r="F26" s="25"/>
    </row>
    <row r="27" spans="1:7" x14ac:dyDescent="0.2">
      <c r="A27" s="23">
        <v>36892</v>
      </c>
      <c r="B27" s="24">
        <v>803069</v>
      </c>
      <c r="C27" s="24">
        <v>-797094</v>
      </c>
      <c r="D27" s="24">
        <v>0</v>
      </c>
      <c r="E27" s="24">
        <v>-5975</v>
      </c>
      <c r="F27" s="25">
        <v>-21594</v>
      </c>
      <c r="G27" t="s">
        <v>23</v>
      </c>
    </row>
    <row r="28" spans="1:7" x14ac:dyDescent="0.2">
      <c r="A28" s="23"/>
      <c r="B28" s="24"/>
      <c r="C28" s="24"/>
      <c r="D28" s="24"/>
      <c r="E28" s="24"/>
      <c r="F28" s="25"/>
    </row>
    <row r="29" spans="1:7" x14ac:dyDescent="0.2">
      <c r="A29" s="23">
        <v>36923</v>
      </c>
      <c r="B29" s="24">
        <v>747204</v>
      </c>
      <c r="C29" s="24">
        <v>-758595</v>
      </c>
      <c r="D29" s="24">
        <v>0</v>
      </c>
      <c r="E29" s="24">
        <v>11391</v>
      </c>
      <c r="F29" s="25">
        <v>-10203</v>
      </c>
      <c r="G29" t="s">
        <v>23</v>
      </c>
    </row>
    <row r="30" spans="1:7" x14ac:dyDescent="0.2">
      <c r="A30" s="23"/>
      <c r="B30" s="24"/>
      <c r="C30" s="24"/>
      <c r="D30" s="24"/>
      <c r="E30" s="24"/>
      <c r="F30" s="25"/>
    </row>
    <row r="31" spans="1:7" x14ac:dyDescent="0.2">
      <c r="A31" s="23">
        <v>36951</v>
      </c>
      <c r="B31" s="24">
        <v>827950</v>
      </c>
      <c r="C31" s="24">
        <v>-830262</v>
      </c>
      <c r="D31" s="24">
        <v>0</v>
      </c>
      <c r="E31" s="24">
        <v>2312</v>
      </c>
      <c r="F31" s="25">
        <v>-7891</v>
      </c>
      <c r="G31" t="s">
        <v>23</v>
      </c>
    </row>
    <row r="32" spans="1:7" x14ac:dyDescent="0.2">
      <c r="A32" s="23"/>
      <c r="B32" s="24"/>
      <c r="C32" s="24"/>
      <c r="D32" s="24"/>
      <c r="E32" s="24"/>
      <c r="F32" s="25"/>
    </row>
    <row r="33" spans="1:7" x14ac:dyDescent="0.2">
      <c r="A33" s="23">
        <v>36982</v>
      </c>
      <c r="B33" s="24">
        <v>732952</v>
      </c>
      <c r="C33" s="24">
        <v>-738765</v>
      </c>
      <c r="D33" s="24">
        <v>0</v>
      </c>
      <c r="E33" s="24">
        <v>5813</v>
      </c>
      <c r="F33" s="25">
        <v>-2078</v>
      </c>
      <c r="G33" t="s">
        <v>23</v>
      </c>
    </row>
    <row r="34" spans="1:7" x14ac:dyDescent="0.2">
      <c r="A34" s="23"/>
      <c r="B34" s="24"/>
      <c r="C34" s="24"/>
      <c r="D34" s="24"/>
      <c r="E34" s="24"/>
      <c r="F34" s="25"/>
    </row>
    <row r="35" spans="1:7" x14ac:dyDescent="0.2">
      <c r="A35" s="23">
        <v>37012</v>
      </c>
      <c r="B35" s="24">
        <v>837898</v>
      </c>
      <c r="C35" s="24">
        <v>-845842</v>
      </c>
      <c r="D35" s="24">
        <v>0</v>
      </c>
      <c r="E35" s="24">
        <v>7944</v>
      </c>
      <c r="F35" s="25">
        <v>5866</v>
      </c>
      <c r="G35" t="s">
        <v>23</v>
      </c>
    </row>
    <row r="36" spans="1:7" x14ac:dyDescent="0.2">
      <c r="A36" s="23"/>
      <c r="B36" s="24"/>
      <c r="C36" s="24"/>
      <c r="D36" s="24"/>
      <c r="E36" s="24"/>
      <c r="F36" s="25"/>
    </row>
    <row r="37" spans="1:7" x14ac:dyDescent="0.2">
      <c r="A37" s="23">
        <v>37043</v>
      </c>
      <c r="B37" s="24">
        <v>756750</v>
      </c>
      <c r="C37" s="24">
        <v>-758750</v>
      </c>
      <c r="D37" s="24">
        <v>0</v>
      </c>
      <c r="E37" s="24">
        <v>2000</v>
      </c>
      <c r="F37" s="25">
        <v>7866</v>
      </c>
      <c r="G37" t="s">
        <v>23</v>
      </c>
    </row>
    <row r="38" spans="1:7" x14ac:dyDescent="0.2">
      <c r="A38" s="23"/>
      <c r="B38" s="24"/>
      <c r="C38" s="24"/>
      <c r="D38" s="24"/>
      <c r="E38" s="24"/>
      <c r="F38" s="25"/>
    </row>
    <row r="39" spans="1:7" x14ac:dyDescent="0.2">
      <c r="A39" s="23">
        <v>37073</v>
      </c>
      <c r="B39" s="24">
        <v>742980</v>
      </c>
      <c r="C39" s="24">
        <v>-768046</v>
      </c>
      <c r="D39" s="24">
        <v>0</v>
      </c>
      <c r="E39" s="24">
        <v>25066</v>
      </c>
      <c r="F39" s="25">
        <v>32932</v>
      </c>
      <c r="G39" t="s">
        <v>23</v>
      </c>
    </row>
    <row r="40" spans="1:7" x14ac:dyDescent="0.2">
      <c r="A40" s="23"/>
      <c r="B40" s="24"/>
      <c r="C40" s="24"/>
      <c r="D40" s="24"/>
      <c r="E40" s="24"/>
      <c r="F40" s="25"/>
    </row>
    <row r="41" spans="1:7" x14ac:dyDescent="0.2">
      <c r="A41" s="23">
        <v>37104</v>
      </c>
      <c r="B41" s="24">
        <v>714489.93</v>
      </c>
      <c r="C41" s="24">
        <v>-681155</v>
      </c>
      <c r="D41" s="24">
        <v>0</v>
      </c>
      <c r="E41" s="24">
        <v>-33334.929999999702</v>
      </c>
      <c r="F41" s="25">
        <v>-402.92999999970198</v>
      </c>
      <c r="G41" t="s">
        <v>23</v>
      </c>
    </row>
    <row r="42" spans="1:7" x14ac:dyDescent="0.2">
      <c r="A42" s="28"/>
      <c r="B42" s="29"/>
      <c r="C42" s="29"/>
      <c r="D42" s="29"/>
      <c r="E42" s="29"/>
      <c r="F42" s="30"/>
    </row>
    <row r="43" spans="1:7" x14ac:dyDescent="0.2">
      <c r="A43" t="s">
        <v>24</v>
      </c>
    </row>
    <row r="44" spans="1:7" x14ac:dyDescent="0.2">
      <c r="A44" t="s">
        <v>25</v>
      </c>
    </row>
    <row r="46" spans="1:7" x14ac:dyDescent="0.2">
      <c r="A46" t="s">
        <v>26</v>
      </c>
      <c r="B46" t="s">
        <v>27</v>
      </c>
    </row>
    <row r="47" spans="1:7" x14ac:dyDescent="0.2">
      <c r="A47" t="s">
        <v>26</v>
      </c>
      <c r="B47" t="s">
        <v>28</v>
      </c>
    </row>
    <row r="49" spans="1:4" x14ac:dyDescent="0.2">
      <c r="A49" s="31" t="s">
        <v>29</v>
      </c>
      <c r="B49" s="32"/>
      <c r="C49" s="32"/>
      <c r="D49" s="32"/>
    </row>
    <row r="50" spans="1:4" x14ac:dyDescent="0.2">
      <c r="A50" s="31" t="s">
        <v>30</v>
      </c>
      <c r="B50" s="32"/>
      <c r="C50" s="32"/>
      <c r="D50" s="32"/>
    </row>
    <row r="51" spans="1:4" x14ac:dyDescent="0.2">
      <c r="A51" s="31" t="s">
        <v>31</v>
      </c>
      <c r="B51" s="32"/>
      <c r="C51" s="32"/>
      <c r="D51" s="32"/>
    </row>
    <row r="52" spans="1:4" x14ac:dyDescent="0.2">
      <c r="A52" s="31" t="s">
        <v>32</v>
      </c>
      <c r="B52" s="32"/>
      <c r="C52" s="32"/>
      <c r="D52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A2" sqref="A2"/>
    </sheetView>
  </sheetViews>
  <sheetFormatPr defaultRowHeight="12.75" x14ac:dyDescent="0.2"/>
  <cols>
    <col min="1" max="1" width="32" customWidth="1"/>
    <col min="2" max="2" width="10.85546875" customWidth="1"/>
    <col min="3" max="3" width="15" customWidth="1"/>
    <col min="5" max="5" width="21.5703125" bestFit="1" customWidth="1"/>
    <col min="6" max="6" width="18.5703125" bestFit="1" customWidth="1"/>
    <col min="7" max="7" width="18.28515625" customWidth="1"/>
    <col min="8" max="8" width="14.42578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11" ht="18" x14ac:dyDescent="0.25">
      <c r="E1" s="33" t="s">
        <v>34</v>
      </c>
      <c r="I1" s="4" t="s">
        <v>35</v>
      </c>
      <c r="J1" s="4" t="s">
        <v>36</v>
      </c>
      <c r="K1" s="22"/>
    </row>
    <row r="2" spans="1:11" x14ac:dyDescent="0.2">
      <c r="D2" t="s">
        <v>37</v>
      </c>
      <c r="E2" s="34" t="s">
        <v>107</v>
      </c>
      <c r="I2" s="6"/>
      <c r="J2" s="6"/>
      <c r="K2" s="35" t="s">
        <v>38</v>
      </c>
    </row>
    <row r="3" spans="1:11" x14ac:dyDescent="0.2">
      <c r="I3" s="6" t="s">
        <v>3</v>
      </c>
      <c r="J3" s="6" t="s">
        <v>39</v>
      </c>
      <c r="K3" s="36">
        <v>37148</v>
      </c>
    </row>
    <row r="4" spans="1:11" x14ac:dyDescent="0.2">
      <c r="I4" s="6" t="s">
        <v>4</v>
      </c>
      <c r="J4" s="6" t="s">
        <v>40</v>
      </c>
      <c r="K4" s="7"/>
    </row>
    <row r="5" spans="1:11" x14ac:dyDescent="0.2">
      <c r="I5" s="6" t="s">
        <v>5</v>
      </c>
      <c r="J5" s="6" t="s">
        <v>41</v>
      </c>
      <c r="K5" s="35" t="s">
        <v>42</v>
      </c>
    </row>
    <row r="6" spans="1:11" x14ac:dyDescent="0.2">
      <c r="I6" s="6"/>
      <c r="J6" s="6" t="s">
        <v>43</v>
      </c>
      <c r="K6" s="36">
        <v>37162</v>
      </c>
    </row>
    <row r="7" spans="1:11" x14ac:dyDescent="0.2">
      <c r="I7" s="6" t="s">
        <v>7</v>
      </c>
      <c r="J7" s="6" t="s">
        <v>44</v>
      </c>
      <c r="K7" s="35" t="s">
        <v>45</v>
      </c>
    </row>
    <row r="8" spans="1:11" x14ac:dyDescent="0.2">
      <c r="I8" s="6" t="s">
        <v>9</v>
      </c>
      <c r="J8" s="37" t="s">
        <v>46</v>
      </c>
      <c r="K8" s="38" t="s">
        <v>47</v>
      </c>
    </row>
    <row r="9" spans="1:11" x14ac:dyDescent="0.2">
      <c r="I9" s="6" t="s">
        <v>11</v>
      </c>
      <c r="J9" s="6" t="s">
        <v>48</v>
      </c>
      <c r="K9" s="35" t="s">
        <v>49</v>
      </c>
    </row>
    <row r="10" spans="1:11" x14ac:dyDescent="0.2">
      <c r="A10" s="39"/>
      <c r="B10" s="34"/>
      <c r="I10" s="10"/>
      <c r="J10" s="10"/>
      <c r="K10" s="11" t="s">
        <v>50</v>
      </c>
    </row>
    <row r="11" spans="1:11" ht="13.5" thickBot="1" x14ac:dyDescent="0.25">
      <c r="A11" s="40"/>
      <c r="B11" s="12"/>
      <c r="C11" s="12"/>
      <c r="D11" s="12"/>
      <c r="E11" s="12"/>
      <c r="F11" s="12"/>
      <c r="G11" s="12"/>
      <c r="H11" s="12"/>
      <c r="I11" s="41"/>
      <c r="J11" s="41"/>
      <c r="K11" s="41"/>
    </row>
    <row r="12" spans="1:11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11" x14ac:dyDescent="0.2">
      <c r="A13" s="42">
        <v>37104</v>
      </c>
      <c r="B13" s="13" t="s">
        <v>33</v>
      </c>
      <c r="C13" s="43"/>
      <c r="D13" s="43"/>
      <c r="E13" s="43"/>
      <c r="F13" s="43"/>
    </row>
    <row r="14" spans="1:11" x14ac:dyDescent="0.2">
      <c r="A14" s="44" t="s">
        <v>53</v>
      </c>
      <c r="B14" s="45">
        <v>1.0133990227472889</v>
      </c>
      <c r="C14" s="43"/>
      <c r="D14" s="43"/>
      <c r="E14" s="43"/>
      <c r="F14" s="43"/>
    </row>
    <row r="15" spans="1:11" ht="13.5" thickBot="1" x14ac:dyDescent="0.25">
      <c r="A15" s="42"/>
      <c r="B15" s="46"/>
      <c r="C15" s="46"/>
      <c r="D15" s="46"/>
      <c r="E15" s="43"/>
      <c r="F15" s="43"/>
    </row>
    <row r="16" spans="1:11" x14ac:dyDescent="0.2">
      <c r="A16" s="47" t="s">
        <v>54</v>
      </c>
      <c r="B16" s="48"/>
      <c r="C16" s="49" t="s">
        <v>55</v>
      </c>
      <c r="D16" s="50"/>
      <c r="E16" s="51"/>
      <c r="F16" s="51"/>
      <c r="G16" s="52"/>
      <c r="H16" s="53"/>
      <c r="I16" s="1"/>
    </row>
    <row r="17" spans="1:8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60</v>
      </c>
      <c r="G17" s="55" t="s">
        <v>61</v>
      </c>
      <c r="H17" s="56" t="s">
        <v>62</v>
      </c>
    </row>
    <row r="18" spans="1:8" x14ac:dyDescent="0.2">
      <c r="A18" s="54"/>
      <c r="B18" s="57" t="s">
        <v>20</v>
      </c>
      <c r="C18" s="57" t="s">
        <v>20</v>
      </c>
      <c r="D18" s="57" t="s">
        <v>63</v>
      </c>
      <c r="E18" s="57" t="s">
        <v>20</v>
      </c>
      <c r="F18" s="57" t="s">
        <v>64</v>
      </c>
      <c r="G18" s="57" t="s">
        <v>65</v>
      </c>
      <c r="H18" s="58" t="s">
        <v>65</v>
      </c>
    </row>
    <row r="19" spans="1:8" x14ac:dyDescent="0.2">
      <c r="A19" s="59">
        <v>37104</v>
      </c>
      <c r="B19" s="24">
        <v>24354</v>
      </c>
      <c r="C19" s="24">
        <v>-24329</v>
      </c>
      <c r="D19" s="24">
        <v>-243.54</v>
      </c>
      <c r="E19" s="24">
        <v>24110.46</v>
      </c>
      <c r="F19" s="24">
        <v>23791.674808050826</v>
      </c>
      <c r="G19" s="60">
        <v>25000</v>
      </c>
      <c r="H19" s="61">
        <v>-646</v>
      </c>
    </row>
    <row r="20" spans="1:8" x14ac:dyDescent="0.2">
      <c r="A20" s="59">
        <v>37105</v>
      </c>
      <c r="B20" s="24">
        <v>24445</v>
      </c>
      <c r="C20" s="24">
        <v>-27722</v>
      </c>
      <c r="D20" s="24">
        <v>-244.45</v>
      </c>
      <c r="E20" s="24">
        <v>24200.55</v>
      </c>
      <c r="F20" s="24">
        <v>23880.573650439455</v>
      </c>
      <c r="G20" s="60">
        <v>25000</v>
      </c>
      <c r="H20" s="61">
        <v>-555</v>
      </c>
    </row>
    <row r="21" spans="1:8" x14ac:dyDescent="0.2">
      <c r="A21" s="59">
        <v>37106</v>
      </c>
      <c r="B21" s="24">
        <v>24445</v>
      </c>
      <c r="C21" s="24">
        <v>-24241</v>
      </c>
      <c r="D21" s="24">
        <v>-244.45</v>
      </c>
      <c r="E21" s="24">
        <v>24200.55</v>
      </c>
      <c r="F21" s="24">
        <v>23880.573650439455</v>
      </c>
      <c r="G21" s="60">
        <v>25000</v>
      </c>
      <c r="H21" s="61">
        <v>-555</v>
      </c>
    </row>
    <row r="22" spans="1:8" x14ac:dyDescent="0.2">
      <c r="A22" s="59">
        <v>37107</v>
      </c>
      <c r="B22" s="24">
        <v>24445</v>
      </c>
      <c r="C22" s="24">
        <v>-28349</v>
      </c>
      <c r="D22" s="24">
        <v>-244.45</v>
      </c>
      <c r="E22" s="24">
        <v>24200.55</v>
      </c>
      <c r="F22" s="24">
        <v>23880.573650439455</v>
      </c>
      <c r="G22" s="60">
        <v>25000</v>
      </c>
      <c r="H22" s="61">
        <v>-555</v>
      </c>
    </row>
    <row r="23" spans="1:8" x14ac:dyDescent="0.2">
      <c r="A23" s="59">
        <v>37108</v>
      </c>
      <c r="B23" s="24">
        <v>24445</v>
      </c>
      <c r="C23" s="24">
        <v>-28349</v>
      </c>
      <c r="D23" s="24">
        <v>-244.45</v>
      </c>
      <c r="E23" s="24">
        <v>24200.55</v>
      </c>
      <c r="F23" s="24">
        <v>23880.573650439455</v>
      </c>
      <c r="G23" s="60">
        <v>25000</v>
      </c>
      <c r="H23" s="61">
        <v>-555</v>
      </c>
    </row>
    <row r="24" spans="1:8" x14ac:dyDescent="0.2">
      <c r="A24" s="59">
        <v>37109</v>
      </c>
      <c r="B24" s="24">
        <v>24445</v>
      </c>
      <c r="C24" s="24">
        <v>-20593</v>
      </c>
      <c r="D24" s="24">
        <v>-244.45</v>
      </c>
      <c r="E24" s="24">
        <v>24200.55</v>
      </c>
      <c r="F24" s="24">
        <v>23880.573650439455</v>
      </c>
      <c r="G24" s="60">
        <v>25000</v>
      </c>
      <c r="H24" s="61">
        <v>-555</v>
      </c>
    </row>
    <row r="25" spans="1:8" x14ac:dyDescent="0.2">
      <c r="A25" s="59">
        <v>37110</v>
      </c>
      <c r="B25" s="24">
        <v>23452</v>
      </c>
      <c r="C25" s="24">
        <v>-24267</v>
      </c>
      <c r="D25" s="24">
        <v>-234.52</v>
      </c>
      <c r="E25" s="24">
        <v>23217.48</v>
      </c>
      <c r="F25" s="24">
        <v>22910.501667011908</v>
      </c>
      <c r="G25" s="60">
        <v>25000</v>
      </c>
      <c r="H25" s="61">
        <v>-1548</v>
      </c>
    </row>
    <row r="26" spans="1:8" x14ac:dyDescent="0.2">
      <c r="A26" s="59">
        <v>37111</v>
      </c>
      <c r="B26" s="24">
        <v>23452</v>
      </c>
      <c r="C26" s="24">
        <v>-24323</v>
      </c>
      <c r="D26" s="24">
        <v>-234.52</v>
      </c>
      <c r="E26" s="24">
        <v>23217.48</v>
      </c>
      <c r="F26" s="24">
        <v>22910.501667011908</v>
      </c>
      <c r="G26" s="60">
        <v>25000</v>
      </c>
      <c r="H26" s="61">
        <v>-1548</v>
      </c>
    </row>
    <row r="27" spans="1:8" x14ac:dyDescent="0.2">
      <c r="A27" s="59">
        <v>37112</v>
      </c>
      <c r="B27" s="24">
        <v>22957</v>
      </c>
      <c r="C27" s="24">
        <v>-23746</v>
      </c>
      <c r="D27" s="24">
        <v>-229.57</v>
      </c>
      <c r="E27" s="24">
        <v>22727.43</v>
      </c>
      <c r="F27" s="24">
        <v>22426.931040832013</v>
      </c>
      <c r="G27" s="60">
        <v>25000</v>
      </c>
      <c r="H27" s="61">
        <v>-2043</v>
      </c>
    </row>
    <row r="28" spans="1:8" x14ac:dyDescent="0.2">
      <c r="A28" s="59">
        <v>37113</v>
      </c>
      <c r="B28" s="24">
        <v>22957</v>
      </c>
      <c r="C28" s="24">
        <v>-24127</v>
      </c>
      <c r="D28" s="24">
        <v>-229.57</v>
      </c>
      <c r="E28" s="24">
        <v>22727.43</v>
      </c>
      <c r="F28" s="24">
        <v>22426.931040832013</v>
      </c>
      <c r="G28" s="60">
        <v>25000</v>
      </c>
      <c r="H28" s="61">
        <v>-2043</v>
      </c>
    </row>
    <row r="29" spans="1:8" x14ac:dyDescent="0.2">
      <c r="A29" s="59">
        <v>37114</v>
      </c>
      <c r="B29" s="24">
        <v>22957</v>
      </c>
      <c r="C29" s="24">
        <v>-8999</v>
      </c>
      <c r="D29" s="24">
        <v>-229.57</v>
      </c>
      <c r="E29" s="24">
        <v>22727.43</v>
      </c>
      <c r="F29" s="24">
        <v>22426.931040832013</v>
      </c>
      <c r="G29" s="60">
        <v>25000</v>
      </c>
      <c r="H29" s="61">
        <v>-2043</v>
      </c>
    </row>
    <row r="30" spans="1:8" x14ac:dyDescent="0.2">
      <c r="A30" s="59">
        <v>37115</v>
      </c>
      <c r="B30" s="24">
        <v>22957</v>
      </c>
      <c r="C30" s="24">
        <v>-21436</v>
      </c>
      <c r="D30" s="24">
        <v>-229.57</v>
      </c>
      <c r="E30" s="24">
        <v>22727.43</v>
      </c>
      <c r="F30" s="24">
        <v>22426.931040832013</v>
      </c>
      <c r="G30" s="60">
        <v>25000</v>
      </c>
      <c r="H30" s="61">
        <v>-2043</v>
      </c>
    </row>
    <row r="31" spans="1:8" x14ac:dyDescent="0.2">
      <c r="A31" s="59">
        <v>37116</v>
      </c>
      <c r="B31" s="24">
        <v>22957</v>
      </c>
      <c r="C31" s="24">
        <v>-21436</v>
      </c>
      <c r="D31" s="24">
        <v>-229.57</v>
      </c>
      <c r="E31" s="24">
        <v>22727.43</v>
      </c>
      <c r="F31" s="24">
        <v>22426.931040832013</v>
      </c>
      <c r="G31" s="60">
        <v>25000</v>
      </c>
      <c r="H31" s="61">
        <v>-2043</v>
      </c>
    </row>
    <row r="32" spans="1:8" x14ac:dyDescent="0.2">
      <c r="A32" s="59">
        <v>37117</v>
      </c>
      <c r="B32" s="24">
        <v>25125</v>
      </c>
      <c r="C32" s="24">
        <v>-23727</v>
      </c>
      <c r="D32" s="24">
        <v>-251.25</v>
      </c>
      <c r="E32" s="24">
        <v>24873.75</v>
      </c>
      <c r="F32" s="24">
        <v>24544.87269246436</v>
      </c>
      <c r="G32" s="60">
        <v>25000</v>
      </c>
      <c r="H32" s="61">
        <v>125</v>
      </c>
    </row>
    <row r="33" spans="1:8" x14ac:dyDescent="0.2">
      <c r="A33" s="59">
        <v>37118</v>
      </c>
      <c r="B33" s="24">
        <v>25125</v>
      </c>
      <c r="C33" s="24">
        <v>-24733</v>
      </c>
      <c r="D33" s="24">
        <v>-251.25</v>
      </c>
      <c r="E33" s="24">
        <v>24873.75</v>
      </c>
      <c r="F33" s="24">
        <v>24544.87269246436</v>
      </c>
      <c r="G33" s="60">
        <v>25000</v>
      </c>
      <c r="H33" s="61">
        <v>125</v>
      </c>
    </row>
    <row r="34" spans="1:8" x14ac:dyDescent="0.2">
      <c r="A34" s="59">
        <v>37119</v>
      </c>
      <c r="B34" s="24">
        <v>25125</v>
      </c>
      <c r="C34" s="24">
        <v>-24230</v>
      </c>
      <c r="D34" s="24">
        <v>-251.25</v>
      </c>
      <c r="E34" s="24">
        <v>24873.75</v>
      </c>
      <c r="F34" s="24">
        <v>24544.87269246436</v>
      </c>
      <c r="G34" s="60">
        <v>25000</v>
      </c>
      <c r="H34" s="61">
        <v>125</v>
      </c>
    </row>
    <row r="35" spans="1:8" x14ac:dyDescent="0.2">
      <c r="A35" s="59">
        <v>37120</v>
      </c>
      <c r="B35" s="24">
        <v>24320</v>
      </c>
      <c r="C35" s="24">
        <v>-21745</v>
      </c>
      <c r="D35" s="24">
        <v>-243.2</v>
      </c>
      <c r="E35" s="24">
        <v>24076.799999999999</v>
      </c>
      <c r="F35" s="24">
        <v>23758.459855949583</v>
      </c>
      <c r="G35" s="60">
        <v>25000</v>
      </c>
      <c r="H35" s="61">
        <v>-680</v>
      </c>
    </row>
    <row r="36" spans="1:8" x14ac:dyDescent="0.2">
      <c r="A36" s="59">
        <v>37121</v>
      </c>
      <c r="B36" s="24">
        <v>24320</v>
      </c>
      <c r="C36" s="24">
        <v>-24329</v>
      </c>
      <c r="D36" s="24">
        <v>-243.2</v>
      </c>
      <c r="E36" s="24">
        <v>24076.799999999999</v>
      </c>
      <c r="F36" s="24">
        <v>23758.459855949583</v>
      </c>
      <c r="G36" s="60">
        <v>25000</v>
      </c>
      <c r="H36" s="61">
        <v>-680</v>
      </c>
    </row>
    <row r="37" spans="1:8" x14ac:dyDescent="0.2">
      <c r="A37" s="59">
        <v>37122</v>
      </c>
      <c r="B37" s="24">
        <v>24320</v>
      </c>
      <c r="C37" s="24">
        <v>-24329</v>
      </c>
      <c r="D37" s="24">
        <v>-243.2</v>
      </c>
      <c r="E37" s="24">
        <v>24076.799999999999</v>
      </c>
      <c r="F37" s="24">
        <v>23758.459855949583</v>
      </c>
      <c r="G37" s="60">
        <v>25000</v>
      </c>
      <c r="H37" s="61">
        <v>-680</v>
      </c>
    </row>
    <row r="38" spans="1:8" x14ac:dyDescent="0.2">
      <c r="A38" s="59">
        <v>37123</v>
      </c>
      <c r="B38" s="24">
        <v>24320</v>
      </c>
      <c r="C38" s="24">
        <v>-24329</v>
      </c>
      <c r="D38" s="24">
        <v>-243.2</v>
      </c>
      <c r="E38" s="24">
        <v>24076.799999999999</v>
      </c>
      <c r="F38" s="24">
        <v>23758.459855949583</v>
      </c>
      <c r="G38" s="60">
        <v>25000</v>
      </c>
      <c r="H38" s="61">
        <v>-680</v>
      </c>
    </row>
    <row r="39" spans="1:8" x14ac:dyDescent="0.2">
      <c r="A39" s="59">
        <v>37124</v>
      </c>
      <c r="B39" s="24">
        <v>24320</v>
      </c>
      <c r="C39" s="24">
        <v>-22971</v>
      </c>
      <c r="D39" s="24">
        <v>-243.2</v>
      </c>
      <c r="E39" s="24">
        <v>24076.799999999999</v>
      </c>
      <c r="F39" s="24">
        <v>23758.459855949583</v>
      </c>
      <c r="G39" s="60">
        <v>25000</v>
      </c>
      <c r="H39" s="61">
        <v>-680</v>
      </c>
    </row>
    <row r="40" spans="1:8" x14ac:dyDescent="0.2">
      <c r="A40" s="59">
        <v>37125</v>
      </c>
      <c r="B40" s="24">
        <v>24320</v>
      </c>
      <c r="C40" s="24">
        <v>-24200</v>
      </c>
      <c r="D40" s="24">
        <v>-243.2</v>
      </c>
      <c r="E40" s="24">
        <v>24076.799999999999</v>
      </c>
      <c r="F40" s="24">
        <v>23758.459855949583</v>
      </c>
      <c r="G40" s="60">
        <v>25000</v>
      </c>
      <c r="H40" s="61">
        <v>-680</v>
      </c>
    </row>
    <row r="41" spans="1:8" x14ac:dyDescent="0.2">
      <c r="A41" s="59">
        <v>37126</v>
      </c>
      <c r="B41" s="24">
        <v>23824</v>
      </c>
      <c r="C41" s="24">
        <v>-24146</v>
      </c>
      <c r="D41" s="24">
        <v>-238.24</v>
      </c>
      <c r="E41" s="24">
        <v>23585.759999999998</v>
      </c>
      <c r="F41" s="24">
        <v>23273.912319413765</v>
      </c>
      <c r="G41" s="60">
        <v>25000</v>
      </c>
      <c r="H41" s="61">
        <v>-1176</v>
      </c>
    </row>
    <row r="42" spans="1:8" x14ac:dyDescent="0.2">
      <c r="A42" s="59">
        <v>37127</v>
      </c>
      <c r="B42" s="24">
        <v>23824</v>
      </c>
      <c r="C42" s="24">
        <v>-24133</v>
      </c>
      <c r="D42" s="24">
        <v>-238.24</v>
      </c>
      <c r="E42" s="24">
        <v>23585.759999999998</v>
      </c>
      <c r="F42" s="24">
        <v>23273.912319413765</v>
      </c>
      <c r="G42" s="60">
        <v>25000</v>
      </c>
      <c r="H42" s="61">
        <v>-1176</v>
      </c>
    </row>
    <row r="43" spans="1:8" x14ac:dyDescent="0.2">
      <c r="A43" s="59">
        <v>37128</v>
      </c>
      <c r="B43" s="24">
        <v>23824</v>
      </c>
      <c r="C43" s="24">
        <v>-24051</v>
      </c>
      <c r="D43" s="24">
        <v>-238.24</v>
      </c>
      <c r="E43" s="24">
        <v>23585.759999999998</v>
      </c>
      <c r="F43" s="24">
        <v>23273.912319413765</v>
      </c>
      <c r="G43" s="60">
        <v>25000</v>
      </c>
      <c r="H43" s="61">
        <v>-1176</v>
      </c>
    </row>
    <row r="44" spans="1:8" x14ac:dyDescent="0.2">
      <c r="A44" s="59">
        <v>37129</v>
      </c>
      <c r="B44" s="24">
        <v>23824</v>
      </c>
      <c r="C44" s="24">
        <v>-24051</v>
      </c>
      <c r="D44" s="24">
        <v>-238.24</v>
      </c>
      <c r="E44" s="24">
        <v>23585.759999999998</v>
      </c>
      <c r="F44" s="24">
        <v>23273.912319413765</v>
      </c>
      <c r="G44" s="60">
        <v>25000</v>
      </c>
      <c r="H44" s="61">
        <v>-1176</v>
      </c>
    </row>
    <row r="45" spans="1:8" x14ac:dyDescent="0.2">
      <c r="A45" s="59">
        <v>37130</v>
      </c>
      <c r="B45" s="24">
        <v>23824</v>
      </c>
      <c r="C45" s="24">
        <v>-24051</v>
      </c>
      <c r="D45" s="24">
        <v>-238.24</v>
      </c>
      <c r="E45" s="24">
        <v>23585.759999999998</v>
      </c>
      <c r="F45" s="24">
        <v>23273.912319413765</v>
      </c>
      <c r="G45" s="60">
        <v>25000</v>
      </c>
      <c r="H45" s="61">
        <v>-1176</v>
      </c>
    </row>
    <row r="46" spans="1:8" x14ac:dyDescent="0.2">
      <c r="A46" s="59">
        <v>37131</v>
      </c>
      <c r="B46" s="24">
        <v>18256</v>
      </c>
      <c r="C46" s="24">
        <v>-25305</v>
      </c>
      <c r="D46" s="24">
        <v>-182.56</v>
      </c>
      <c r="E46" s="24">
        <v>18073.439999999999</v>
      </c>
      <c r="F46" s="24">
        <v>17834.475457656888</v>
      </c>
      <c r="G46" s="60">
        <v>25000</v>
      </c>
      <c r="H46" s="61">
        <v>-6744</v>
      </c>
    </row>
    <row r="47" spans="1:8" x14ac:dyDescent="0.2">
      <c r="A47" s="59">
        <v>37132</v>
      </c>
      <c r="B47" s="24">
        <v>18256</v>
      </c>
      <c r="C47" s="24">
        <v>-3429</v>
      </c>
      <c r="D47" s="24">
        <v>-182.56</v>
      </c>
      <c r="E47" s="24">
        <v>18073.439999999999</v>
      </c>
      <c r="F47" s="24">
        <v>17834.475457656888</v>
      </c>
      <c r="G47" s="60">
        <v>25000</v>
      </c>
      <c r="H47" s="61">
        <v>-6744</v>
      </c>
    </row>
    <row r="48" spans="1:8" x14ac:dyDescent="0.2">
      <c r="A48" s="59">
        <v>37133</v>
      </c>
      <c r="B48" s="24">
        <v>18256</v>
      </c>
      <c r="C48" s="24">
        <v>-1100</v>
      </c>
      <c r="D48" s="24">
        <v>-182.56</v>
      </c>
      <c r="E48" s="24">
        <v>18073.439999999999</v>
      </c>
      <c r="F48" s="24">
        <v>17834.475457656888</v>
      </c>
      <c r="G48" s="60">
        <v>25000</v>
      </c>
      <c r="H48" s="61">
        <v>-6744</v>
      </c>
    </row>
    <row r="49" spans="1:12" x14ac:dyDescent="0.2">
      <c r="A49" s="59">
        <v>37134</v>
      </c>
      <c r="B49" s="24">
        <v>18256</v>
      </c>
      <c r="C49" s="24">
        <v>-14379</v>
      </c>
      <c r="D49" s="24">
        <v>-182.56</v>
      </c>
      <c r="E49" s="24">
        <v>18073.439999999999</v>
      </c>
      <c r="F49" s="24">
        <v>17834.475457656888</v>
      </c>
      <c r="G49" s="60">
        <v>25001</v>
      </c>
      <c r="H49" s="61">
        <v>-6745</v>
      </c>
    </row>
    <row r="50" spans="1:12" x14ac:dyDescent="0.2">
      <c r="A50" s="59" t="s">
        <v>66</v>
      </c>
      <c r="B50" s="24">
        <v>721707</v>
      </c>
      <c r="C50" s="24">
        <v>-681155</v>
      </c>
      <c r="D50" s="24">
        <v>-7217.07</v>
      </c>
      <c r="E50" s="24">
        <v>714489.93</v>
      </c>
      <c r="F50" s="24">
        <v>705043.04223921883</v>
      </c>
      <c r="G50" s="24">
        <v>775001</v>
      </c>
      <c r="H50" s="61">
        <v>-53294</v>
      </c>
    </row>
    <row r="51" spans="1:12" ht="13.5" thickBot="1" x14ac:dyDescent="0.25">
      <c r="A51" s="62"/>
      <c r="B51" s="12"/>
      <c r="C51" s="63"/>
      <c r="D51" s="63"/>
      <c r="E51" s="12"/>
      <c r="F51" s="64"/>
      <c r="G51" s="64"/>
      <c r="H51" s="65"/>
      <c r="I51" s="1"/>
    </row>
    <row r="52" spans="1:12" x14ac:dyDescent="0.2">
      <c r="A52" s="66"/>
      <c r="F52" s="67"/>
      <c r="G52" s="67"/>
      <c r="J52" s="68"/>
      <c r="K52" s="69"/>
    </row>
    <row r="53" spans="1:12" x14ac:dyDescent="0.2">
      <c r="A53" s="66"/>
      <c r="F53" s="67"/>
      <c r="G53" s="67"/>
      <c r="J53" s="68"/>
      <c r="K53" s="69"/>
    </row>
    <row r="54" spans="1:12" x14ac:dyDescent="0.2">
      <c r="A54" s="66"/>
      <c r="I54" t="s">
        <v>67</v>
      </c>
      <c r="J54" s="34" t="s">
        <v>68</v>
      </c>
      <c r="K54" t="s">
        <v>69</v>
      </c>
    </row>
    <row r="55" spans="1:12" x14ac:dyDescent="0.2">
      <c r="A55" s="70"/>
      <c r="H55" t="s">
        <v>70</v>
      </c>
      <c r="I55" s="71">
        <v>775001</v>
      </c>
      <c r="J55" s="72">
        <v>0.14000000000000001</v>
      </c>
      <c r="K55" s="73">
        <v>108500.14</v>
      </c>
    </row>
    <row r="56" spans="1:12" x14ac:dyDescent="0.2">
      <c r="A56" s="14"/>
      <c r="H56" t="s">
        <v>71</v>
      </c>
      <c r="I56" s="74">
        <v>0</v>
      </c>
      <c r="J56" s="72">
        <v>0.14000000000000001</v>
      </c>
      <c r="K56" s="73">
        <v>0</v>
      </c>
    </row>
    <row r="58" spans="1:12" ht="15.75" x14ac:dyDescent="0.25">
      <c r="H58" t="s">
        <v>72</v>
      </c>
      <c r="I58" s="75">
        <v>775001</v>
      </c>
      <c r="K58" s="76" t="s">
        <v>73</v>
      </c>
      <c r="L58" s="77">
        <v>108500.14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11" sqref="B11"/>
    </sheetView>
  </sheetViews>
  <sheetFormatPr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 t="s">
        <v>3</v>
      </c>
    </row>
    <row r="3" spans="1:6" x14ac:dyDescent="0.2">
      <c r="A3" s="1"/>
      <c r="B3" s="1"/>
      <c r="C3" s="8"/>
      <c r="D3" s="1"/>
      <c r="E3" s="6" t="s">
        <v>2</v>
      </c>
      <c r="F3" s="7" t="s">
        <v>74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39" t="s">
        <v>75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/>
      <c r="B17" s="24"/>
      <c r="C17" s="24"/>
      <c r="D17" s="24"/>
      <c r="E17" s="24"/>
      <c r="F17" s="25"/>
    </row>
    <row r="18" spans="1:7" x14ac:dyDescent="0.2">
      <c r="A18" s="23">
        <v>36951</v>
      </c>
      <c r="B18" s="24">
        <v>66422</v>
      </c>
      <c r="C18" s="24">
        <v>65873</v>
      </c>
      <c r="D18" s="24">
        <v>0</v>
      </c>
      <c r="E18" s="24">
        <v>-549</v>
      </c>
      <c r="F18" s="25">
        <v>-549</v>
      </c>
      <c r="G18" t="s">
        <v>23</v>
      </c>
    </row>
    <row r="19" spans="1:7" x14ac:dyDescent="0.2">
      <c r="A19" s="23"/>
      <c r="B19" s="24"/>
      <c r="C19" s="24"/>
      <c r="D19" s="24"/>
      <c r="E19" s="24"/>
      <c r="F19" s="25"/>
    </row>
    <row r="20" spans="1:7" x14ac:dyDescent="0.2">
      <c r="A20" s="23">
        <v>36982</v>
      </c>
      <c r="B20" s="24">
        <v>62877</v>
      </c>
      <c r="C20" s="24">
        <v>66000</v>
      </c>
      <c r="D20" s="24">
        <v>0</v>
      </c>
      <c r="E20" s="24">
        <v>3123</v>
      </c>
      <c r="F20" s="25">
        <v>2574</v>
      </c>
      <c r="G20" t="s">
        <v>23</v>
      </c>
    </row>
    <row r="21" spans="1:7" x14ac:dyDescent="0.2">
      <c r="A21" s="23"/>
      <c r="B21" s="24"/>
      <c r="C21" s="24"/>
      <c r="D21" s="24"/>
      <c r="E21" s="24"/>
      <c r="F21" s="25"/>
    </row>
    <row r="22" spans="1:7" x14ac:dyDescent="0.2">
      <c r="A22" s="23">
        <v>37012</v>
      </c>
      <c r="B22" s="24">
        <v>62204</v>
      </c>
      <c r="C22" s="24">
        <v>60670</v>
      </c>
      <c r="D22" s="24">
        <v>0</v>
      </c>
      <c r="E22" s="24">
        <v>-1534</v>
      </c>
      <c r="F22" s="25">
        <v>1040</v>
      </c>
      <c r="G22" t="s">
        <v>23</v>
      </c>
    </row>
    <row r="23" spans="1:7" x14ac:dyDescent="0.2">
      <c r="A23" s="23"/>
      <c r="B23" s="24"/>
      <c r="C23" s="24"/>
      <c r="D23" s="24"/>
      <c r="E23" s="24"/>
      <c r="F23" s="25"/>
    </row>
    <row r="24" spans="1:7" x14ac:dyDescent="0.2">
      <c r="A24" s="23">
        <v>37043</v>
      </c>
      <c r="B24" s="24">
        <v>56802</v>
      </c>
      <c r="C24" s="24">
        <v>54758</v>
      </c>
      <c r="D24" s="24">
        <v>0</v>
      </c>
      <c r="E24" s="24">
        <v>-2044</v>
      </c>
      <c r="F24" s="25">
        <v>-1004</v>
      </c>
      <c r="G24" t="s">
        <v>23</v>
      </c>
    </row>
    <row r="25" spans="1:7" x14ac:dyDescent="0.2">
      <c r="A25" s="23"/>
      <c r="B25" s="24"/>
      <c r="C25" s="24"/>
      <c r="D25" s="24"/>
      <c r="E25" s="24"/>
      <c r="F25" s="25"/>
    </row>
    <row r="26" spans="1:7" x14ac:dyDescent="0.2">
      <c r="A26" s="23">
        <v>37073</v>
      </c>
      <c r="B26" s="24">
        <v>58886</v>
      </c>
      <c r="C26" s="24">
        <v>60016</v>
      </c>
      <c r="D26" s="24">
        <v>0</v>
      </c>
      <c r="E26" s="24">
        <v>1130</v>
      </c>
      <c r="F26" s="25">
        <v>126</v>
      </c>
      <c r="G26" t="s">
        <v>23</v>
      </c>
    </row>
    <row r="27" spans="1:7" x14ac:dyDescent="0.2">
      <c r="A27" s="23"/>
      <c r="B27" s="24"/>
      <c r="C27" s="24"/>
      <c r="D27" s="24"/>
      <c r="E27" s="24"/>
      <c r="F27" s="25"/>
    </row>
    <row r="28" spans="1:7" x14ac:dyDescent="0.2">
      <c r="A28" s="23">
        <v>37104</v>
      </c>
      <c r="B28" s="24">
        <v>57404.276120799987</v>
      </c>
      <c r="C28" s="24">
        <v>60016</v>
      </c>
      <c r="D28" s="24">
        <v>0</v>
      </c>
      <c r="E28" s="24">
        <v>2611.7238792000135</v>
      </c>
      <c r="F28" s="25">
        <v>2737.7238792000135</v>
      </c>
      <c r="G28" t="s">
        <v>23</v>
      </c>
    </row>
    <row r="29" spans="1:7" x14ac:dyDescent="0.2">
      <c r="A29" s="28"/>
      <c r="B29" s="29"/>
      <c r="C29" s="29"/>
      <c r="D29" s="29"/>
      <c r="E29" s="29"/>
      <c r="F29" s="30"/>
    </row>
    <row r="30" spans="1:7" x14ac:dyDescent="0.2">
      <c r="A30" t="s">
        <v>24</v>
      </c>
    </row>
    <row r="31" spans="1:7" x14ac:dyDescent="0.2">
      <c r="A31" t="s">
        <v>25</v>
      </c>
    </row>
    <row r="33" spans="1:4" x14ac:dyDescent="0.2">
      <c r="A33" t="s">
        <v>26</v>
      </c>
      <c r="B33" t="s">
        <v>27</v>
      </c>
    </row>
    <row r="34" spans="1:4" x14ac:dyDescent="0.2">
      <c r="A34" t="s">
        <v>26</v>
      </c>
      <c r="B34" t="s">
        <v>28</v>
      </c>
    </row>
    <row r="36" spans="1:4" x14ac:dyDescent="0.2">
      <c r="A36" s="31" t="s">
        <v>29</v>
      </c>
      <c r="B36" s="32"/>
      <c r="C36" s="32"/>
      <c r="D36" s="32"/>
    </row>
    <row r="37" spans="1:4" x14ac:dyDescent="0.2">
      <c r="A37" s="31" t="s">
        <v>30</v>
      </c>
      <c r="B37" s="32"/>
      <c r="C37" s="32"/>
      <c r="D37" s="32"/>
    </row>
    <row r="38" spans="1:4" x14ac:dyDescent="0.2">
      <c r="A38" s="31" t="s">
        <v>31</v>
      </c>
      <c r="B38" s="32"/>
      <c r="C38" s="32"/>
      <c r="D38" s="32"/>
    </row>
    <row r="39" spans="1:4" x14ac:dyDescent="0.2">
      <c r="A39" s="31" t="s">
        <v>32</v>
      </c>
      <c r="B39" s="32"/>
      <c r="C39" s="32"/>
      <c r="D39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34" sqref="A34"/>
    </sheetView>
  </sheetViews>
  <sheetFormatPr defaultRowHeight="12.75" x14ac:dyDescent="0.2"/>
  <cols>
    <col min="1" max="1" width="32" customWidth="1"/>
    <col min="2" max="2" width="14.42578125" bestFit="1" customWidth="1"/>
    <col min="3" max="3" width="15" customWidth="1"/>
    <col min="4" max="4" width="22" bestFit="1" customWidth="1"/>
    <col min="5" max="5" width="21.5703125" bestFit="1" customWidth="1"/>
    <col min="6" max="6" width="25.140625" bestFit="1" customWidth="1"/>
    <col min="7" max="7" width="31.28515625" bestFit="1" customWidth="1"/>
    <col min="8" max="8" width="23.5703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9" ht="18" x14ac:dyDescent="0.25">
      <c r="D1" s="33" t="s">
        <v>34</v>
      </c>
      <c r="F1" s="4" t="s">
        <v>35</v>
      </c>
      <c r="G1" s="4" t="s">
        <v>36</v>
      </c>
      <c r="H1" s="22"/>
    </row>
    <row r="2" spans="1:9" x14ac:dyDescent="0.2">
      <c r="C2" t="s">
        <v>37</v>
      </c>
      <c r="D2" s="34" t="str">
        <f>CONCATENATE(B13,"  ",A13)</f>
        <v>LC-F-004  37104</v>
      </c>
      <c r="F2" s="6"/>
      <c r="G2" s="6"/>
      <c r="H2" s="35" t="s">
        <v>38</v>
      </c>
    </row>
    <row r="3" spans="1:9" x14ac:dyDescent="0.2">
      <c r="F3" s="6" t="s">
        <v>3</v>
      </c>
      <c r="G3" s="6" t="s">
        <v>39</v>
      </c>
      <c r="H3" s="36">
        <f ca="1">TODAY()</f>
        <v>37148</v>
      </c>
    </row>
    <row r="4" spans="1:9" x14ac:dyDescent="0.2">
      <c r="F4" s="6" t="s">
        <v>4</v>
      </c>
      <c r="G4" s="6" t="s">
        <v>40</v>
      </c>
      <c r="H4" s="7"/>
    </row>
    <row r="5" spans="1:9" x14ac:dyDescent="0.2">
      <c r="F5" s="6" t="s">
        <v>5</v>
      </c>
      <c r="G5" s="6" t="s">
        <v>41</v>
      </c>
      <c r="H5" s="35" t="s">
        <v>42</v>
      </c>
    </row>
    <row r="6" spans="1:9" x14ac:dyDescent="0.2">
      <c r="F6" s="6"/>
      <c r="G6" s="6" t="s">
        <v>43</v>
      </c>
      <c r="H6" s="36">
        <v>37163</v>
      </c>
    </row>
    <row r="7" spans="1:9" x14ac:dyDescent="0.2">
      <c r="F7" s="6" t="s">
        <v>7</v>
      </c>
      <c r="G7" s="6" t="s">
        <v>44</v>
      </c>
      <c r="H7" s="35" t="s">
        <v>45</v>
      </c>
    </row>
    <row r="8" spans="1:9" x14ac:dyDescent="0.2">
      <c r="F8" s="6" t="s">
        <v>9</v>
      </c>
      <c r="G8" s="37" t="s">
        <v>46</v>
      </c>
      <c r="H8" s="38" t="s">
        <v>47</v>
      </c>
    </row>
    <row r="9" spans="1:9" x14ac:dyDescent="0.2">
      <c r="F9" s="6" t="s">
        <v>11</v>
      </c>
      <c r="G9" s="6" t="s">
        <v>48</v>
      </c>
      <c r="H9" s="35" t="s">
        <v>49</v>
      </c>
    </row>
    <row r="10" spans="1:9" x14ac:dyDescent="0.2">
      <c r="A10" s="39"/>
      <c r="B10" s="34"/>
      <c r="F10" s="10"/>
      <c r="G10" s="10"/>
      <c r="H10" s="11" t="s">
        <v>50</v>
      </c>
    </row>
    <row r="11" spans="1:9" ht="13.5" thickBot="1" x14ac:dyDescent="0.25">
      <c r="A11" s="40"/>
      <c r="B11" s="12"/>
      <c r="C11" s="12"/>
      <c r="D11" s="12"/>
      <c r="E11" s="12"/>
      <c r="F11" s="41"/>
      <c r="G11" s="41"/>
      <c r="H11" s="41"/>
    </row>
    <row r="12" spans="1:9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">
      <c r="A13" s="42">
        <f>+'[1]Burlington Settlement'!A13</f>
        <v>37104</v>
      </c>
      <c r="B13" t="s">
        <v>75</v>
      </c>
      <c r="C13" s="43"/>
      <c r="D13" s="43"/>
      <c r="E13" s="43"/>
      <c r="F13" s="43"/>
    </row>
    <row r="14" spans="1:9" x14ac:dyDescent="0.2">
      <c r="A14" s="44" t="s">
        <v>53</v>
      </c>
      <c r="B14" s="45">
        <f>'[2]Enter Mcf'!$F$11</f>
        <v>1.08962</v>
      </c>
      <c r="C14" s="43"/>
      <c r="D14" s="43"/>
      <c r="E14" s="43"/>
      <c r="F14" s="43"/>
    </row>
    <row r="15" spans="1:9" ht="13.5" thickBot="1" x14ac:dyDescent="0.25">
      <c r="A15" s="42"/>
      <c r="B15" s="46"/>
      <c r="C15" s="46"/>
      <c r="D15" s="46"/>
      <c r="E15" s="43"/>
      <c r="F15" s="43"/>
    </row>
    <row r="16" spans="1:9" x14ac:dyDescent="0.2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">
      <c r="A18" s="54"/>
      <c r="B18" s="57" t="s">
        <v>20</v>
      </c>
      <c r="C18" s="57" t="s">
        <v>20</v>
      </c>
      <c r="D18" s="57" t="s">
        <v>76</v>
      </c>
      <c r="E18" s="57" t="s">
        <v>20</v>
      </c>
      <c r="F18" s="58" t="s">
        <v>64</v>
      </c>
    </row>
    <row r="19" spans="1:6" x14ac:dyDescent="0.2">
      <c r="A19" s="59">
        <f>+A13</f>
        <v>37104</v>
      </c>
      <c r="B19" s="24">
        <f>+'[2]Enron(Howell)'!$F14</f>
        <v>1636.60924</v>
      </c>
      <c r="C19" s="24">
        <f>+'[2]Enron(Howell)'!$E14</f>
        <v>-1936</v>
      </c>
      <c r="D19" s="24">
        <f>+'[2]Enron(Howell)'!$G14</f>
        <v>-32.732184799999999</v>
      </c>
      <c r="E19" s="24">
        <f>+B19+D19</f>
        <v>1603.8770552000001</v>
      </c>
      <c r="F19" s="79">
        <f>+E19/$B$14</f>
        <v>1471.96</v>
      </c>
    </row>
    <row r="20" spans="1:6" x14ac:dyDescent="0.2">
      <c r="A20" s="59">
        <f>+A19+1</f>
        <v>37105</v>
      </c>
      <c r="B20" s="24">
        <f>+'[2]Enron(Howell)'!$F15</f>
        <v>1866.5190600000001</v>
      </c>
      <c r="C20" s="24">
        <f>+'[2]Enron(Howell)'!$E15</f>
        <v>-1936</v>
      </c>
      <c r="D20" s="24">
        <f>+'[2]Enron(Howell)'!$G15</f>
        <v>-37.330381200000005</v>
      </c>
      <c r="E20" s="24">
        <f t="shared" ref="E20:E48" si="0">+B20+D20</f>
        <v>1829.1886788000002</v>
      </c>
      <c r="F20" s="79">
        <f t="shared" ref="F20:F49" si="1">+E20/$B$14</f>
        <v>1678.74</v>
      </c>
    </row>
    <row r="21" spans="1:6" x14ac:dyDescent="0.2">
      <c r="A21" s="59">
        <f t="shared" ref="A21:A48" si="2">+A20+1</f>
        <v>37106</v>
      </c>
      <c r="B21" s="24">
        <f>+'[2]Enron(Howell)'!$F16</f>
        <v>1847.9955199999999</v>
      </c>
      <c r="C21" s="24">
        <f>+'[2]Enron(Howell)'!$E16</f>
        <v>-1936</v>
      </c>
      <c r="D21" s="24">
        <f>+'[2]Enron(Howell)'!$G16</f>
        <v>-36.959910399999998</v>
      </c>
      <c r="E21" s="24">
        <f t="shared" si="0"/>
        <v>1811.0356096</v>
      </c>
      <c r="F21" s="79">
        <f t="shared" si="1"/>
        <v>1662.08</v>
      </c>
    </row>
    <row r="22" spans="1:6" x14ac:dyDescent="0.2">
      <c r="A22" s="59">
        <f t="shared" si="2"/>
        <v>37107</v>
      </c>
      <c r="B22" s="24">
        <f>+'[2]Enron(Howell)'!$F17</f>
        <v>1845.81628</v>
      </c>
      <c r="C22" s="24">
        <f>+'[2]Enron(Howell)'!$E17</f>
        <v>-1936</v>
      </c>
      <c r="D22" s="24">
        <f>+'[2]Enron(Howell)'!$G17</f>
        <v>-36.9163256</v>
      </c>
      <c r="E22" s="24">
        <f t="shared" si="0"/>
        <v>1808.8999544000001</v>
      </c>
      <c r="F22" s="79">
        <f t="shared" si="1"/>
        <v>1660.1200000000001</v>
      </c>
    </row>
    <row r="23" spans="1:6" x14ac:dyDescent="0.2">
      <c r="A23" s="59">
        <f t="shared" si="2"/>
        <v>37108</v>
      </c>
      <c r="B23" s="24">
        <f>+'[2]Enron(Howell)'!$F18</f>
        <v>1846.9059</v>
      </c>
      <c r="C23" s="24">
        <f>+'[2]Enron(Howell)'!$E18</f>
        <v>-1936</v>
      </c>
      <c r="D23" s="24">
        <f>+'[2]Enron(Howell)'!$G18</f>
        <v>-36.938118000000003</v>
      </c>
      <c r="E23" s="24">
        <f t="shared" si="0"/>
        <v>1809.9677819999999</v>
      </c>
      <c r="F23" s="79">
        <f t="shared" si="1"/>
        <v>1661.1</v>
      </c>
    </row>
    <row r="24" spans="1:6" x14ac:dyDescent="0.2">
      <c r="A24" s="59">
        <f t="shared" si="2"/>
        <v>37109</v>
      </c>
      <c r="B24" s="24">
        <f>+'[2]Enron(Howell)'!$F19</f>
        <v>1840.3681800000002</v>
      </c>
      <c r="C24" s="24">
        <f>+'[2]Enron(Howell)'!$E19</f>
        <v>-1936</v>
      </c>
      <c r="D24" s="24">
        <f>+'[2]Enron(Howell)'!$G19</f>
        <v>-36.807363600000002</v>
      </c>
      <c r="E24" s="24">
        <f t="shared" si="0"/>
        <v>1803.5608164000002</v>
      </c>
      <c r="F24" s="79">
        <f t="shared" si="1"/>
        <v>1655.2200000000003</v>
      </c>
    </row>
    <row r="25" spans="1:6" x14ac:dyDescent="0.2">
      <c r="A25" s="59">
        <f t="shared" si="2"/>
        <v>37110</v>
      </c>
      <c r="B25" s="24">
        <f>+'[2]Enron(Howell)'!$F20</f>
        <v>1832.7408400000002</v>
      </c>
      <c r="C25" s="24">
        <f>+'[2]Enron(Howell)'!$E20</f>
        <v>-1936</v>
      </c>
      <c r="D25" s="24">
        <f>+'[2]Enron(Howell)'!$G20</f>
        <v>-36.654816800000006</v>
      </c>
      <c r="E25" s="24">
        <f t="shared" si="0"/>
        <v>1796.0860232000002</v>
      </c>
      <c r="F25" s="79">
        <f t="shared" si="1"/>
        <v>1648.3600000000001</v>
      </c>
    </row>
    <row r="26" spans="1:6" x14ac:dyDescent="0.2">
      <c r="A26" s="59">
        <f t="shared" si="2"/>
        <v>37111</v>
      </c>
      <c r="B26" s="24">
        <f>+'[2]Enron(Howell)'!$F21</f>
        <v>1829.47198</v>
      </c>
      <c r="C26" s="24">
        <f>+'[2]Enron(Howell)'!$E21</f>
        <v>-1936</v>
      </c>
      <c r="D26" s="24">
        <f>+'[2]Enron(Howell)'!$G21</f>
        <v>-36.589439599999999</v>
      </c>
      <c r="E26" s="24">
        <f t="shared" si="0"/>
        <v>1792.8825403999999</v>
      </c>
      <c r="F26" s="79">
        <f t="shared" si="1"/>
        <v>1645.4199999999998</v>
      </c>
    </row>
    <row r="27" spans="1:6" x14ac:dyDescent="0.2">
      <c r="A27" s="59">
        <f t="shared" si="2"/>
        <v>37112</v>
      </c>
      <c r="B27" s="24">
        <f>+'[2]Enron(Howell)'!$F22</f>
        <v>1992.91498</v>
      </c>
      <c r="C27" s="24">
        <f>+'[2]Enron(Howell)'!$E22</f>
        <v>-1936</v>
      </c>
      <c r="D27" s="24">
        <f>+'[2]Enron(Howell)'!$G22</f>
        <v>-39.858299600000002</v>
      </c>
      <c r="E27" s="24">
        <f t="shared" si="0"/>
        <v>1953.0566804</v>
      </c>
      <c r="F27" s="79">
        <f t="shared" si="1"/>
        <v>1792.4199999999998</v>
      </c>
    </row>
    <row r="28" spans="1:6" x14ac:dyDescent="0.2">
      <c r="A28" s="59">
        <f t="shared" si="2"/>
        <v>37113</v>
      </c>
      <c r="B28" s="24">
        <f>+'[2]Enron(Howell)'!$F23</f>
        <v>1810.9484400000001</v>
      </c>
      <c r="C28" s="24">
        <f>+'[2]Enron(Howell)'!$E23</f>
        <v>-1936</v>
      </c>
      <c r="D28" s="24">
        <f>+'[2]Enron(Howell)'!$G23</f>
        <v>-36.218968800000006</v>
      </c>
      <c r="E28" s="24">
        <f t="shared" si="0"/>
        <v>1774.7294712</v>
      </c>
      <c r="F28" s="79">
        <f t="shared" si="1"/>
        <v>1628.76</v>
      </c>
    </row>
    <row r="29" spans="1:6" x14ac:dyDescent="0.2">
      <c r="A29" s="59">
        <f t="shared" si="2"/>
        <v>37114</v>
      </c>
      <c r="B29" s="24">
        <f>+'[2]Enron(Howell)'!$F24</f>
        <v>2020.1554800000001</v>
      </c>
      <c r="C29" s="24">
        <f>+'[2]Enron(Howell)'!$E24</f>
        <v>-1936</v>
      </c>
      <c r="D29" s="24">
        <f>+'[2]Enron(Howell)'!$G24</f>
        <v>-40.403109600000001</v>
      </c>
      <c r="E29" s="24">
        <f t="shared" si="0"/>
        <v>1979.7523704</v>
      </c>
      <c r="F29" s="79">
        <f t="shared" si="1"/>
        <v>1816.92</v>
      </c>
    </row>
    <row r="30" spans="1:6" x14ac:dyDescent="0.2">
      <c r="A30" s="59">
        <f t="shared" si="2"/>
        <v>37115</v>
      </c>
      <c r="B30" s="24">
        <f>+'[2]Enron(Howell)'!$F25</f>
        <v>1955.8679</v>
      </c>
      <c r="C30" s="24">
        <f>+'[2]Enron(Howell)'!$E25</f>
        <v>-1936</v>
      </c>
      <c r="D30" s="24">
        <f>+'[2]Enron(Howell)'!$G25</f>
        <v>-39.117358000000003</v>
      </c>
      <c r="E30" s="24">
        <f t="shared" si="0"/>
        <v>1916.750542</v>
      </c>
      <c r="F30" s="79">
        <f t="shared" si="1"/>
        <v>1759.1</v>
      </c>
    </row>
    <row r="31" spans="1:6" x14ac:dyDescent="0.2">
      <c r="A31" s="59">
        <f t="shared" si="2"/>
        <v>37116</v>
      </c>
      <c r="B31" s="24">
        <f>+'[2]Enron(Howell)'!$F26</f>
        <v>2002.72156</v>
      </c>
      <c r="C31" s="24">
        <f>+'[2]Enron(Howell)'!$E26</f>
        <v>-1936</v>
      </c>
      <c r="D31" s="24">
        <f>+'[2]Enron(Howell)'!$G26</f>
        <v>-40.054431200000003</v>
      </c>
      <c r="E31" s="24">
        <f t="shared" si="0"/>
        <v>1962.6671288</v>
      </c>
      <c r="F31" s="79">
        <f t="shared" si="1"/>
        <v>1801.24</v>
      </c>
    </row>
    <row r="32" spans="1:6" x14ac:dyDescent="0.2">
      <c r="A32" s="59">
        <f t="shared" si="2"/>
        <v>37117</v>
      </c>
      <c r="B32" s="24">
        <f>+'[2]Enron(Howell)'!$F27</f>
        <v>1985.28764</v>
      </c>
      <c r="C32" s="24">
        <f>+'[2]Enron(Howell)'!$E27</f>
        <v>-1936</v>
      </c>
      <c r="D32" s="24">
        <f>+'[2]Enron(Howell)'!$G27</f>
        <v>-39.705752799999999</v>
      </c>
      <c r="E32" s="24">
        <f t="shared" si="0"/>
        <v>1945.5818872</v>
      </c>
      <c r="F32" s="79">
        <f t="shared" si="1"/>
        <v>1785.56</v>
      </c>
    </row>
    <row r="33" spans="1:6" x14ac:dyDescent="0.2">
      <c r="A33" s="59">
        <f t="shared" si="2"/>
        <v>37118</v>
      </c>
      <c r="B33" s="24">
        <f>+'[2]Enron(Howell)'!$F28</f>
        <v>1976.57068</v>
      </c>
      <c r="C33" s="24">
        <f>+'[2]Enron(Howell)'!$E28</f>
        <v>-1936</v>
      </c>
      <c r="D33" s="24">
        <f>+'[2]Enron(Howell)'!$G28</f>
        <v>-39.5314136</v>
      </c>
      <c r="E33" s="24">
        <f t="shared" si="0"/>
        <v>1937.0392664000001</v>
      </c>
      <c r="F33" s="79">
        <f t="shared" si="1"/>
        <v>1777.72</v>
      </c>
    </row>
    <row r="34" spans="1:6" x14ac:dyDescent="0.2">
      <c r="A34" s="59">
        <f t="shared" si="2"/>
        <v>37119</v>
      </c>
      <c r="B34" s="24">
        <f>+'[2]Enron(Howell)'!$F29</f>
        <v>1960.2263800000001</v>
      </c>
      <c r="C34" s="24">
        <f>+'[2]Enron(Howell)'!$E29</f>
        <v>-1936</v>
      </c>
      <c r="D34" s="24">
        <f>+'[2]Enron(Howell)'!$G29</f>
        <v>-39.204527599999999</v>
      </c>
      <c r="E34" s="24">
        <f t="shared" si="0"/>
        <v>1921.0218524000002</v>
      </c>
      <c r="F34" s="79">
        <f t="shared" si="1"/>
        <v>1763.0200000000002</v>
      </c>
    </row>
    <row r="35" spans="1:6" x14ac:dyDescent="0.2">
      <c r="A35" s="59">
        <f t="shared" si="2"/>
        <v>37120</v>
      </c>
      <c r="B35" s="24">
        <f>+'[2]Enron(Howell)'!$F30</f>
        <v>1857.8021000000001</v>
      </c>
      <c r="C35" s="24">
        <f>+'[2]Enron(Howell)'!$E30</f>
        <v>-1936</v>
      </c>
      <c r="D35" s="24">
        <f>+'[2]Enron(Howell)'!$G30</f>
        <v>-37.156042000000006</v>
      </c>
      <c r="E35" s="24">
        <f t="shared" si="0"/>
        <v>1820.646058</v>
      </c>
      <c r="F35" s="79">
        <f t="shared" si="1"/>
        <v>1670.9</v>
      </c>
    </row>
    <row r="36" spans="1:6" x14ac:dyDescent="0.2">
      <c r="A36" s="59">
        <f t="shared" si="2"/>
        <v>37121</v>
      </c>
      <c r="B36" s="24">
        <f>+'[2]Enron(Howell)'!$F31</f>
        <v>1991.82536</v>
      </c>
      <c r="C36" s="24">
        <f>+'[2]Enron(Howell)'!$E31</f>
        <v>-1936</v>
      </c>
      <c r="D36" s="24">
        <f>+'[2]Enron(Howell)'!$G31</f>
        <v>-39.8365072</v>
      </c>
      <c r="E36" s="24">
        <f t="shared" si="0"/>
        <v>1951.9888528000001</v>
      </c>
      <c r="F36" s="79">
        <f t="shared" si="1"/>
        <v>1791.44</v>
      </c>
    </row>
    <row r="37" spans="1:6" x14ac:dyDescent="0.2">
      <c r="A37" s="59">
        <f t="shared" si="2"/>
        <v>37122</v>
      </c>
      <c r="B37" s="24">
        <f>+'[2]Enron(Howell)'!$F32</f>
        <v>1977.6603</v>
      </c>
      <c r="C37" s="24">
        <f>+'[2]Enron(Howell)'!$E32</f>
        <v>-1936</v>
      </c>
      <c r="D37" s="24">
        <f>+'[2]Enron(Howell)'!$G32</f>
        <v>-39.553206000000003</v>
      </c>
      <c r="E37" s="24">
        <f t="shared" si="0"/>
        <v>1938.107094</v>
      </c>
      <c r="F37" s="79">
        <f t="shared" si="1"/>
        <v>1778.6999999999998</v>
      </c>
    </row>
    <row r="38" spans="1:6" x14ac:dyDescent="0.2">
      <c r="A38" s="59">
        <f t="shared" si="2"/>
        <v>37123</v>
      </c>
      <c r="B38" s="24">
        <f>+'[2]Enron(Howell)'!$F33</f>
        <v>1861.07096</v>
      </c>
      <c r="C38" s="24">
        <f>+'[2]Enron(Howell)'!$E33</f>
        <v>-1936</v>
      </c>
      <c r="D38" s="24">
        <f>+'[2]Enron(Howell)'!$G33</f>
        <v>-37.2214192</v>
      </c>
      <c r="E38" s="24">
        <f t="shared" si="0"/>
        <v>1823.8495408000001</v>
      </c>
      <c r="F38" s="79">
        <f t="shared" si="1"/>
        <v>1673.8400000000001</v>
      </c>
    </row>
    <row r="39" spans="1:6" x14ac:dyDescent="0.2">
      <c r="A39" s="59">
        <f t="shared" si="2"/>
        <v>37124</v>
      </c>
      <c r="B39" s="24">
        <f>+'[2]Enron(Howell)'!$F34</f>
        <v>1771.7221200000001</v>
      </c>
      <c r="C39" s="24">
        <f>+'[2]Enron(Howell)'!$E34</f>
        <v>-1936</v>
      </c>
      <c r="D39" s="24">
        <f>+'[2]Enron(Howell)'!$G34</f>
        <v>-35.434442400000002</v>
      </c>
      <c r="E39" s="24">
        <f t="shared" si="0"/>
        <v>1736.2876776000001</v>
      </c>
      <c r="F39" s="79">
        <f t="shared" si="1"/>
        <v>1593.48</v>
      </c>
    </row>
    <row r="40" spans="1:6" x14ac:dyDescent="0.2">
      <c r="A40" s="59">
        <f t="shared" si="2"/>
        <v>37125</v>
      </c>
      <c r="B40" s="24">
        <f>+'[2]Enron(Howell)'!$F35</f>
        <v>1406.6994200000001</v>
      </c>
      <c r="C40" s="24">
        <f>+'[2]Enron(Howell)'!$E35</f>
        <v>-1936</v>
      </c>
      <c r="D40" s="24">
        <f>+'[2]Enron(Howell)'!$G35</f>
        <v>-28.133988400000003</v>
      </c>
      <c r="E40" s="24">
        <f t="shared" si="0"/>
        <v>1378.5654316000002</v>
      </c>
      <c r="F40" s="79">
        <f t="shared" si="1"/>
        <v>1265.1800000000003</v>
      </c>
    </row>
    <row r="41" spans="1:6" x14ac:dyDescent="0.2">
      <c r="A41" s="59">
        <f t="shared" si="2"/>
        <v>37126</v>
      </c>
      <c r="B41" s="24">
        <f>+'[2]Enron(Howell)'!$F36</f>
        <v>2024.51396</v>
      </c>
      <c r="C41" s="24">
        <f>+'[2]Enron(Howell)'!$E36</f>
        <v>-1936</v>
      </c>
      <c r="D41" s="24">
        <f>+'[2]Enron(Howell)'!$G36</f>
        <v>-40.490279200000003</v>
      </c>
      <c r="E41" s="24">
        <f t="shared" si="0"/>
        <v>1984.0236808</v>
      </c>
      <c r="F41" s="79">
        <f t="shared" si="1"/>
        <v>1820.84</v>
      </c>
    </row>
    <row r="42" spans="1:6" x14ac:dyDescent="0.2">
      <c r="A42" s="59">
        <f t="shared" si="2"/>
        <v>37127</v>
      </c>
      <c r="B42" s="24">
        <f>+'[2]Enron(Howell)'!$F37</f>
        <v>1977.6603</v>
      </c>
      <c r="C42" s="24">
        <f>+'[2]Enron(Howell)'!$E37</f>
        <v>-1936</v>
      </c>
      <c r="D42" s="24">
        <f>+'[2]Enron(Howell)'!$G37</f>
        <v>-39.553206000000003</v>
      </c>
      <c r="E42" s="24">
        <f t="shared" si="0"/>
        <v>1938.107094</v>
      </c>
      <c r="F42" s="79">
        <f t="shared" si="1"/>
        <v>1778.6999999999998</v>
      </c>
    </row>
    <row r="43" spans="1:6" x14ac:dyDescent="0.2">
      <c r="A43" s="59">
        <f t="shared" si="2"/>
        <v>37128</v>
      </c>
      <c r="B43" s="24">
        <f>+'[2]Enron(Howell)'!$F38</f>
        <v>1950.4198000000001</v>
      </c>
      <c r="C43" s="24">
        <f>+'[2]Enron(Howell)'!$E38</f>
        <v>-1936</v>
      </c>
      <c r="D43" s="24">
        <f>+'[2]Enron(Howell)'!$G38</f>
        <v>-39.008396000000005</v>
      </c>
      <c r="E43" s="24">
        <f t="shared" si="0"/>
        <v>1911.4114040000002</v>
      </c>
      <c r="F43" s="79">
        <f t="shared" si="1"/>
        <v>1754.2</v>
      </c>
    </row>
    <row r="44" spans="1:6" x14ac:dyDescent="0.2">
      <c r="A44" s="59">
        <f t="shared" si="2"/>
        <v>37129</v>
      </c>
      <c r="B44" s="24">
        <f>+'[2]Enron(Howell)'!$F39</f>
        <v>1893.75956</v>
      </c>
      <c r="C44" s="24">
        <f>+'[2]Enron(Howell)'!$E39</f>
        <v>-1936</v>
      </c>
      <c r="D44" s="24">
        <f>+'[2]Enron(Howell)'!$G39</f>
        <v>-37.875191200000003</v>
      </c>
      <c r="E44" s="24">
        <f t="shared" si="0"/>
        <v>1855.8843687999999</v>
      </c>
      <c r="F44" s="79">
        <f t="shared" si="1"/>
        <v>1703.24</v>
      </c>
    </row>
    <row r="45" spans="1:6" x14ac:dyDescent="0.2">
      <c r="A45" s="59">
        <f t="shared" si="2"/>
        <v>37130</v>
      </c>
      <c r="B45" s="24">
        <f>+'[2]Enron(Howell)'!$F40</f>
        <v>1874.1464000000001</v>
      </c>
      <c r="C45" s="24">
        <f>+'[2]Enron(Howell)'!$E40</f>
        <v>-1936</v>
      </c>
      <c r="D45" s="24">
        <f>+'[2]Enron(Howell)'!$G40</f>
        <v>-37.482928000000001</v>
      </c>
      <c r="E45" s="24">
        <f t="shared" si="0"/>
        <v>1836.6634720000002</v>
      </c>
      <c r="F45" s="79">
        <f t="shared" si="1"/>
        <v>1685.6000000000001</v>
      </c>
    </row>
    <row r="46" spans="1:6" x14ac:dyDescent="0.2">
      <c r="A46" s="59">
        <f t="shared" si="2"/>
        <v>37131</v>
      </c>
      <c r="B46" s="24">
        <f>+'[2]Enron(Howell)'!$F41</f>
        <v>1954.77828</v>
      </c>
      <c r="C46" s="24">
        <f>+'[2]Enron(Howell)'!$E41</f>
        <v>-1936</v>
      </c>
      <c r="D46" s="24">
        <f>+'[2]Enron(Howell)'!$G41</f>
        <v>-39.0955656</v>
      </c>
      <c r="E46" s="24">
        <f t="shared" si="0"/>
        <v>1915.6827143999999</v>
      </c>
      <c r="F46" s="79">
        <f t="shared" si="1"/>
        <v>1758.12</v>
      </c>
    </row>
    <row r="47" spans="1:6" x14ac:dyDescent="0.2">
      <c r="A47" s="59">
        <f t="shared" si="2"/>
        <v>37132</v>
      </c>
      <c r="B47" s="24">
        <f>+'[2]Enron(Howell)'!$F42</f>
        <v>1938.43398</v>
      </c>
      <c r="C47" s="24">
        <f>+'[2]Enron(Howell)'!$E42</f>
        <v>-1936</v>
      </c>
      <c r="D47" s="24">
        <f>+'[2]Enron(Howell)'!$G42</f>
        <v>-38.768679599999999</v>
      </c>
      <c r="E47" s="24">
        <f t="shared" si="0"/>
        <v>1899.6653004</v>
      </c>
      <c r="F47" s="79">
        <f t="shared" si="1"/>
        <v>1743.4199999999998</v>
      </c>
    </row>
    <row r="48" spans="1:6" x14ac:dyDescent="0.2">
      <c r="A48" s="59">
        <f t="shared" si="2"/>
        <v>37133</v>
      </c>
      <c r="B48" s="24">
        <f>+'[2]Enron(Howell)'!$F43</f>
        <v>1924.26892</v>
      </c>
      <c r="C48" s="24">
        <f>+'[2]Enron(Howell)'!$E43</f>
        <v>-1936</v>
      </c>
      <c r="D48" s="24">
        <f>+'[2]Enron(Howell)'!$G43</f>
        <v>-38.485378400000002</v>
      </c>
      <c r="E48" s="24">
        <f t="shared" si="0"/>
        <v>1885.7835416</v>
      </c>
      <c r="F48" s="79">
        <f t="shared" si="1"/>
        <v>1730.68</v>
      </c>
    </row>
    <row r="49" spans="1:11" x14ac:dyDescent="0.2">
      <c r="A49" s="59">
        <f>+A48+1</f>
        <v>37134</v>
      </c>
      <c r="B49" s="24">
        <f>+'[2]Enron(Howell)'!$F44</f>
        <v>1919.9104400000001</v>
      </c>
      <c r="C49" s="24">
        <f>+'[2]Enron(Howell)'!$E44</f>
        <v>-1936</v>
      </c>
      <c r="D49" s="24">
        <f>+'[2]Enron(Howell)'!$G44</f>
        <v>-38.398208800000006</v>
      </c>
      <c r="E49" s="24">
        <f>+B49+D49</f>
        <v>1881.5122312000001</v>
      </c>
      <c r="F49" s="79">
        <f t="shared" si="1"/>
        <v>1726.76</v>
      </c>
    </row>
    <row r="50" spans="1:11" x14ac:dyDescent="0.2">
      <c r="A50" s="59" t="s">
        <v>66</v>
      </c>
      <c r="B50" s="24">
        <f>SUM(B19:B49)</f>
        <v>58575.791960000002</v>
      </c>
      <c r="C50" s="24">
        <f>SUM(C19:C49)</f>
        <v>-60016</v>
      </c>
      <c r="D50" s="24">
        <f>SUM(D19:D49)</f>
        <v>-1171.5158392000001</v>
      </c>
      <c r="E50" s="24">
        <f>SUM(E19:E49)</f>
        <v>57404.276120799987</v>
      </c>
      <c r="F50" s="79">
        <f>SUM(F19:F49)</f>
        <v>52682.84</v>
      </c>
    </row>
    <row r="51" spans="1:11" ht="13.5" thickBot="1" x14ac:dyDescent="0.25">
      <c r="A51" s="62"/>
      <c r="B51" s="12"/>
      <c r="C51" s="63"/>
      <c r="D51" s="63"/>
      <c r="E51" s="12"/>
      <c r="F51" s="80"/>
      <c r="I51" s="1"/>
    </row>
    <row r="52" spans="1:11" x14ac:dyDescent="0.2">
      <c r="A52" s="66"/>
      <c r="F52" s="67"/>
      <c r="G52" s="67"/>
      <c r="J52" s="68"/>
      <c r="K52" s="69"/>
    </row>
    <row r="53" spans="1:11" x14ac:dyDescent="0.2">
      <c r="A53" s="66"/>
      <c r="F53" s="67"/>
      <c r="G53" s="67"/>
      <c r="J53" s="68"/>
      <c r="K53" s="69"/>
    </row>
    <row r="54" spans="1:11" x14ac:dyDescent="0.2">
      <c r="A54" s="66"/>
      <c r="C54" t="s">
        <v>67</v>
      </c>
      <c r="D54" s="34" t="s">
        <v>68</v>
      </c>
      <c r="E54" t="s">
        <v>69</v>
      </c>
    </row>
    <row r="55" spans="1:11" x14ac:dyDescent="0.2">
      <c r="A55" s="70"/>
      <c r="C55" s="71"/>
      <c r="D55" s="72"/>
      <c r="E55" s="73"/>
    </row>
    <row r="56" spans="1:11" x14ac:dyDescent="0.2">
      <c r="A56" s="14"/>
      <c r="B56" t="s">
        <v>71</v>
      </c>
      <c r="C56" s="74">
        <f>+B50</f>
        <v>58575.791960000002</v>
      </c>
      <c r="D56" s="141">
        <v>0.16</v>
      </c>
      <c r="E56" s="73">
        <f>+D56*C56</f>
        <v>9372.1267136000006</v>
      </c>
    </row>
    <row r="58" spans="1:11" ht="15.75" x14ac:dyDescent="0.25">
      <c r="B58" t="s">
        <v>72</v>
      </c>
      <c r="C58" s="75">
        <f>SUM(C55:C57)</f>
        <v>58575.791960000002</v>
      </c>
      <c r="E58" s="76" t="s">
        <v>73</v>
      </c>
      <c r="F58" s="77">
        <f>SUM(E55:E57)</f>
        <v>9372.1267136000006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11" sqref="D11"/>
    </sheetView>
  </sheetViews>
  <sheetFormatPr defaultRowHeight="12.75" x14ac:dyDescent="0.2"/>
  <cols>
    <col min="1" max="1" width="32.140625" customWidth="1"/>
    <col min="2" max="2" width="10.85546875" customWidth="1"/>
    <col min="3" max="3" width="14.85546875" customWidth="1"/>
    <col min="4" max="4" width="21.5703125" customWidth="1"/>
    <col min="5" max="5" width="11.5703125" customWidth="1"/>
    <col min="6" max="6" width="14.42578125" customWidth="1"/>
    <col min="7" max="7" width="28.42578125" customWidth="1"/>
    <col min="8" max="8" width="33.140625" customWidth="1"/>
    <col min="9" max="9" width="28.7109375" customWidth="1"/>
    <col min="10" max="10" width="15.42578125" customWidth="1"/>
  </cols>
  <sheetData>
    <row r="1" spans="1:9" ht="18" x14ac:dyDescent="0.25">
      <c r="D1" s="33" t="s">
        <v>34</v>
      </c>
      <c r="G1" s="4" t="s">
        <v>35</v>
      </c>
      <c r="H1" s="4" t="s">
        <v>36</v>
      </c>
      <c r="I1" s="22"/>
    </row>
    <row r="2" spans="1:9" x14ac:dyDescent="0.2">
      <c r="D2" s="34" t="s">
        <v>108</v>
      </c>
      <c r="G2" s="6"/>
      <c r="H2" s="6"/>
      <c r="I2" s="35" t="s">
        <v>38</v>
      </c>
    </row>
    <row r="3" spans="1:9" x14ac:dyDescent="0.2">
      <c r="G3" s="6" t="s">
        <v>3</v>
      </c>
      <c r="H3" s="6" t="s">
        <v>39</v>
      </c>
      <c r="I3" s="81">
        <v>37148</v>
      </c>
    </row>
    <row r="4" spans="1:9" x14ac:dyDescent="0.2">
      <c r="G4" s="6" t="s">
        <v>4</v>
      </c>
      <c r="H4" s="6" t="s">
        <v>40</v>
      </c>
      <c r="I4" s="7"/>
    </row>
    <row r="5" spans="1:9" x14ac:dyDescent="0.2">
      <c r="G5" s="6" t="s">
        <v>5</v>
      </c>
      <c r="H5" s="6" t="s">
        <v>41</v>
      </c>
      <c r="I5" s="35" t="s">
        <v>42</v>
      </c>
    </row>
    <row r="6" spans="1:9" x14ac:dyDescent="0.2">
      <c r="G6" s="6"/>
      <c r="H6" s="6" t="s">
        <v>43</v>
      </c>
      <c r="I6" s="36">
        <v>37162</v>
      </c>
    </row>
    <row r="7" spans="1:9" x14ac:dyDescent="0.2">
      <c r="G7" s="6" t="s">
        <v>7</v>
      </c>
      <c r="H7" s="6" t="s">
        <v>44</v>
      </c>
      <c r="I7" s="35" t="s">
        <v>45</v>
      </c>
    </row>
    <row r="8" spans="1:9" x14ac:dyDescent="0.2">
      <c r="G8" s="6" t="s">
        <v>9</v>
      </c>
      <c r="H8" s="37" t="s">
        <v>46</v>
      </c>
      <c r="I8" s="38" t="s">
        <v>47</v>
      </c>
    </row>
    <row r="9" spans="1:9" x14ac:dyDescent="0.2">
      <c r="G9" s="6" t="s">
        <v>11</v>
      </c>
      <c r="H9" s="6" t="s">
        <v>48</v>
      </c>
      <c r="I9" s="35" t="s">
        <v>49</v>
      </c>
    </row>
    <row r="10" spans="1:9" x14ac:dyDescent="0.2">
      <c r="G10" s="10"/>
      <c r="H10" s="10"/>
      <c r="I10" s="11" t="s">
        <v>50</v>
      </c>
    </row>
    <row r="11" spans="1:9" ht="13.5" thickBot="1" x14ac:dyDescent="0.25"/>
    <row r="12" spans="1:9" x14ac:dyDescent="0.2">
      <c r="A12" s="82" t="s">
        <v>51</v>
      </c>
      <c r="B12" s="82" t="s">
        <v>12</v>
      </c>
      <c r="C12" s="82" t="s">
        <v>52</v>
      </c>
      <c r="D12" s="52"/>
      <c r="E12" s="52"/>
      <c r="F12" s="52"/>
      <c r="G12" s="52"/>
      <c r="H12" s="52"/>
      <c r="I12" s="52"/>
    </row>
    <row r="13" spans="1:9" x14ac:dyDescent="0.2">
      <c r="A13" s="42">
        <v>37104</v>
      </c>
      <c r="B13" t="s">
        <v>77</v>
      </c>
      <c r="C13" s="43"/>
    </row>
    <row r="14" spans="1:9" x14ac:dyDescent="0.2">
      <c r="A14" s="44" t="s">
        <v>53</v>
      </c>
      <c r="B14" s="45">
        <v>1.0133990227472889</v>
      </c>
      <c r="C14" s="43"/>
    </row>
    <row r="15" spans="1:9" ht="13.5" thickBot="1" x14ac:dyDescent="0.25"/>
    <row r="16" spans="1:9" x14ac:dyDescent="0.2">
      <c r="A16" s="47" t="s">
        <v>54</v>
      </c>
      <c r="B16" s="48"/>
      <c r="C16" s="49" t="s">
        <v>55</v>
      </c>
      <c r="D16" s="51"/>
      <c r="E16" s="51"/>
      <c r="F16" s="52"/>
      <c r="G16" s="53"/>
    </row>
    <row r="17" spans="1:7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78</v>
      </c>
      <c r="G17" s="56" t="s">
        <v>22</v>
      </c>
    </row>
    <row r="18" spans="1:7" x14ac:dyDescent="0.2">
      <c r="A18" s="54"/>
      <c r="B18" s="57" t="s">
        <v>20</v>
      </c>
      <c r="C18" s="57" t="s">
        <v>20</v>
      </c>
      <c r="D18" s="57" t="s">
        <v>79</v>
      </c>
      <c r="E18" s="57" t="s">
        <v>20</v>
      </c>
      <c r="F18" s="57" t="s">
        <v>65</v>
      </c>
      <c r="G18" s="58" t="s">
        <v>65</v>
      </c>
    </row>
    <row r="19" spans="1:7" x14ac:dyDescent="0.2">
      <c r="A19" s="54" t="s">
        <v>80</v>
      </c>
      <c r="B19" s="57"/>
      <c r="C19" s="57"/>
      <c r="D19" s="57"/>
      <c r="E19" s="57"/>
      <c r="F19" s="57"/>
      <c r="G19" s="83">
        <v>1391</v>
      </c>
    </row>
    <row r="20" spans="1:7" x14ac:dyDescent="0.2">
      <c r="A20" s="59">
        <v>37104</v>
      </c>
      <c r="B20" s="24">
        <v>6386</v>
      </c>
      <c r="C20" s="24">
        <v>0</v>
      </c>
      <c r="E20" s="24">
        <v>6386</v>
      </c>
      <c r="F20" s="84">
        <v>0</v>
      </c>
      <c r="G20" s="85">
        <v>6386</v>
      </c>
    </row>
    <row r="21" spans="1:7" x14ac:dyDescent="0.2">
      <c r="A21" s="59">
        <v>37105</v>
      </c>
      <c r="B21" s="24">
        <v>6204</v>
      </c>
      <c r="C21" s="24">
        <v>0</v>
      </c>
      <c r="E21" s="24">
        <v>6204</v>
      </c>
      <c r="F21" s="84">
        <v>0</v>
      </c>
      <c r="G21" s="85">
        <v>6204</v>
      </c>
    </row>
    <row r="22" spans="1:7" x14ac:dyDescent="0.2">
      <c r="A22" s="59">
        <v>37106</v>
      </c>
      <c r="B22" s="24">
        <v>6204</v>
      </c>
      <c r="C22" s="24">
        <v>0</v>
      </c>
      <c r="E22" s="24">
        <v>6204</v>
      </c>
      <c r="F22" s="84">
        <v>0</v>
      </c>
      <c r="G22" s="85">
        <v>6204</v>
      </c>
    </row>
    <row r="23" spans="1:7" x14ac:dyDescent="0.2">
      <c r="A23" s="59">
        <v>37107</v>
      </c>
      <c r="B23" s="24">
        <v>6204</v>
      </c>
      <c r="C23" s="24">
        <v>0</v>
      </c>
      <c r="E23" s="24">
        <v>6204</v>
      </c>
      <c r="F23" s="84">
        <v>0</v>
      </c>
      <c r="G23" s="85">
        <v>6204</v>
      </c>
    </row>
    <row r="24" spans="1:7" x14ac:dyDescent="0.2">
      <c r="A24" s="59">
        <v>37108</v>
      </c>
      <c r="B24" s="24">
        <v>6204</v>
      </c>
      <c r="C24" s="24">
        <v>0</v>
      </c>
      <c r="E24" s="24">
        <v>6204</v>
      </c>
      <c r="F24" s="84">
        <v>0</v>
      </c>
      <c r="G24" s="85">
        <v>6204</v>
      </c>
    </row>
    <row r="25" spans="1:7" x14ac:dyDescent="0.2">
      <c r="A25" s="59">
        <v>37109</v>
      </c>
      <c r="B25" s="24">
        <v>6204</v>
      </c>
      <c r="C25" s="24">
        <v>0</v>
      </c>
      <c r="E25" s="24">
        <v>6204</v>
      </c>
      <c r="F25" s="84">
        <v>0</v>
      </c>
      <c r="G25" s="85">
        <v>6204</v>
      </c>
    </row>
    <row r="26" spans="1:7" x14ac:dyDescent="0.2">
      <c r="A26" s="59">
        <v>37110</v>
      </c>
      <c r="B26" s="24">
        <v>5718</v>
      </c>
      <c r="C26" s="24">
        <v>0</v>
      </c>
      <c r="E26" s="24">
        <v>5718</v>
      </c>
      <c r="F26" s="84">
        <v>0</v>
      </c>
      <c r="G26" s="85">
        <v>5718</v>
      </c>
    </row>
    <row r="27" spans="1:7" x14ac:dyDescent="0.2">
      <c r="A27" s="59">
        <v>37111</v>
      </c>
      <c r="B27" s="24">
        <v>5718</v>
      </c>
      <c r="C27" s="24">
        <v>0</v>
      </c>
      <c r="E27" s="24">
        <v>5718</v>
      </c>
      <c r="F27" s="84">
        <v>0</v>
      </c>
      <c r="G27" s="85">
        <v>5718</v>
      </c>
    </row>
    <row r="28" spans="1:7" x14ac:dyDescent="0.2">
      <c r="A28" s="59">
        <v>37112</v>
      </c>
      <c r="B28" s="24">
        <v>5718</v>
      </c>
      <c r="C28" s="24">
        <v>0</v>
      </c>
      <c r="E28" s="24">
        <v>5718</v>
      </c>
      <c r="F28" s="84">
        <v>0</v>
      </c>
      <c r="G28" s="85">
        <v>5718</v>
      </c>
    </row>
    <row r="29" spans="1:7" x14ac:dyDescent="0.2">
      <c r="A29" s="59">
        <v>37113</v>
      </c>
      <c r="B29" s="24">
        <v>5718</v>
      </c>
      <c r="C29" s="24">
        <v>0</v>
      </c>
      <c r="E29" s="24">
        <v>5718</v>
      </c>
      <c r="F29" s="84">
        <v>0</v>
      </c>
      <c r="G29" s="85">
        <v>5718</v>
      </c>
    </row>
    <row r="30" spans="1:7" x14ac:dyDescent="0.2">
      <c r="A30" s="59">
        <v>37114</v>
      </c>
      <c r="B30" s="24">
        <v>5718</v>
      </c>
      <c r="C30" s="24">
        <v>0</v>
      </c>
      <c r="E30" s="24">
        <v>5718</v>
      </c>
      <c r="F30" s="84">
        <v>0</v>
      </c>
      <c r="G30" s="85">
        <v>5718</v>
      </c>
    </row>
    <row r="31" spans="1:7" x14ac:dyDescent="0.2">
      <c r="A31" s="59">
        <v>37115</v>
      </c>
      <c r="B31" s="24">
        <v>5718</v>
      </c>
      <c r="C31" s="24">
        <v>0</v>
      </c>
      <c r="E31" s="24">
        <v>5718</v>
      </c>
      <c r="F31" s="84">
        <v>0</v>
      </c>
      <c r="G31" s="85">
        <v>5718</v>
      </c>
    </row>
    <row r="32" spans="1:7" x14ac:dyDescent="0.2">
      <c r="A32" s="59">
        <v>37116</v>
      </c>
      <c r="B32" s="24">
        <v>5718</v>
      </c>
      <c r="C32" s="24">
        <v>0</v>
      </c>
      <c r="E32" s="24">
        <v>5718</v>
      </c>
      <c r="F32" s="84">
        <v>0</v>
      </c>
      <c r="G32" s="85">
        <v>5718</v>
      </c>
    </row>
    <row r="33" spans="1:7" x14ac:dyDescent="0.2">
      <c r="A33" s="59">
        <v>37117</v>
      </c>
      <c r="B33" s="24">
        <v>6203</v>
      </c>
      <c r="C33" s="24">
        <v>0</v>
      </c>
      <c r="E33" s="24">
        <v>6203</v>
      </c>
      <c r="F33" s="84">
        <v>0</v>
      </c>
      <c r="G33" s="85">
        <v>6203</v>
      </c>
    </row>
    <row r="34" spans="1:7" x14ac:dyDescent="0.2">
      <c r="A34" s="59">
        <v>37118</v>
      </c>
      <c r="B34" s="24">
        <v>6204</v>
      </c>
      <c r="C34" s="24">
        <v>0</v>
      </c>
      <c r="E34" s="24">
        <v>6204</v>
      </c>
      <c r="F34" s="84">
        <v>0</v>
      </c>
      <c r="G34" s="85">
        <v>6204</v>
      </c>
    </row>
    <row r="35" spans="1:7" x14ac:dyDescent="0.2">
      <c r="A35" s="59">
        <v>37119</v>
      </c>
      <c r="B35" s="24">
        <v>6204</v>
      </c>
      <c r="C35" s="24">
        <v>0</v>
      </c>
      <c r="E35" s="24">
        <v>6204</v>
      </c>
      <c r="F35" s="84">
        <v>0</v>
      </c>
      <c r="G35" s="85">
        <v>6204</v>
      </c>
    </row>
    <row r="36" spans="1:7" x14ac:dyDescent="0.2">
      <c r="A36" s="59">
        <v>37120</v>
      </c>
      <c r="B36" s="24">
        <v>6022</v>
      </c>
      <c r="C36" s="24">
        <v>0</v>
      </c>
      <c r="E36" s="24">
        <v>6022</v>
      </c>
      <c r="F36" s="84">
        <v>0</v>
      </c>
      <c r="G36" s="85">
        <v>6022</v>
      </c>
    </row>
    <row r="37" spans="1:7" x14ac:dyDescent="0.2">
      <c r="A37" s="59">
        <v>37121</v>
      </c>
      <c r="B37" s="24">
        <v>6022</v>
      </c>
      <c r="C37" s="24">
        <v>0</v>
      </c>
      <c r="E37" s="24">
        <v>6022</v>
      </c>
      <c r="F37" s="84">
        <v>0</v>
      </c>
      <c r="G37" s="85">
        <v>6022</v>
      </c>
    </row>
    <row r="38" spans="1:7" x14ac:dyDescent="0.2">
      <c r="A38" s="59">
        <v>37122</v>
      </c>
      <c r="B38" s="24">
        <v>6022</v>
      </c>
      <c r="C38" s="24">
        <v>0</v>
      </c>
      <c r="E38" s="24">
        <v>6022</v>
      </c>
      <c r="F38" s="84">
        <v>0</v>
      </c>
      <c r="G38" s="85">
        <v>6022</v>
      </c>
    </row>
    <row r="39" spans="1:7" x14ac:dyDescent="0.2">
      <c r="A39" s="59">
        <v>37123</v>
      </c>
      <c r="B39" s="24">
        <v>6022</v>
      </c>
      <c r="C39" s="24">
        <v>0</v>
      </c>
      <c r="E39" s="24">
        <v>6022</v>
      </c>
      <c r="F39" s="84">
        <v>0</v>
      </c>
      <c r="G39" s="85">
        <v>6022</v>
      </c>
    </row>
    <row r="40" spans="1:7" x14ac:dyDescent="0.2">
      <c r="A40" s="59">
        <v>37124</v>
      </c>
      <c r="B40" s="24">
        <v>6022</v>
      </c>
      <c r="C40" s="24">
        <v>0</v>
      </c>
      <c r="E40" s="24">
        <v>6022</v>
      </c>
      <c r="F40" s="84">
        <v>0</v>
      </c>
      <c r="G40" s="85">
        <v>6022</v>
      </c>
    </row>
    <row r="41" spans="1:7" x14ac:dyDescent="0.2">
      <c r="A41" s="59">
        <v>37125</v>
      </c>
      <c r="B41" s="24">
        <v>6022</v>
      </c>
      <c r="C41" s="24">
        <v>0</v>
      </c>
      <c r="E41" s="24">
        <v>6022</v>
      </c>
      <c r="F41" s="84">
        <v>0</v>
      </c>
      <c r="G41" s="85">
        <v>6022</v>
      </c>
    </row>
    <row r="42" spans="1:7" x14ac:dyDescent="0.2">
      <c r="A42" s="59">
        <v>37126</v>
      </c>
      <c r="B42" s="24">
        <v>6022</v>
      </c>
      <c r="C42" s="24">
        <v>0</v>
      </c>
      <c r="E42" s="24">
        <v>6022</v>
      </c>
      <c r="F42" s="84">
        <v>0</v>
      </c>
      <c r="G42" s="85">
        <v>6022</v>
      </c>
    </row>
    <row r="43" spans="1:7" x14ac:dyDescent="0.2">
      <c r="A43" s="59">
        <v>37127</v>
      </c>
      <c r="B43" s="24">
        <v>6022</v>
      </c>
      <c r="C43" s="24">
        <v>0</v>
      </c>
      <c r="E43" s="24">
        <v>6022</v>
      </c>
      <c r="F43" s="84">
        <v>0</v>
      </c>
      <c r="G43" s="85">
        <v>6022</v>
      </c>
    </row>
    <row r="44" spans="1:7" x14ac:dyDescent="0.2">
      <c r="A44" s="59">
        <v>37128</v>
      </c>
      <c r="B44" s="24">
        <v>6022</v>
      </c>
      <c r="C44" s="24">
        <v>0</v>
      </c>
      <c r="E44" s="24">
        <v>6022</v>
      </c>
      <c r="F44" s="84">
        <v>0</v>
      </c>
      <c r="G44" s="85">
        <v>6022</v>
      </c>
    </row>
    <row r="45" spans="1:7" x14ac:dyDescent="0.2">
      <c r="A45" s="59">
        <v>37129</v>
      </c>
      <c r="B45" s="24">
        <v>6022</v>
      </c>
      <c r="C45" s="24">
        <v>0</v>
      </c>
      <c r="E45" s="24">
        <v>6022</v>
      </c>
      <c r="F45" s="84">
        <v>0</v>
      </c>
      <c r="G45" s="85">
        <v>6022</v>
      </c>
    </row>
    <row r="46" spans="1:7" x14ac:dyDescent="0.2">
      <c r="A46" s="59">
        <v>37130</v>
      </c>
      <c r="B46" s="24">
        <v>6022</v>
      </c>
      <c r="C46" s="24">
        <v>0</v>
      </c>
      <c r="E46" s="24">
        <v>6022</v>
      </c>
      <c r="F46" s="84">
        <v>0</v>
      </c>
      <c r="G46" s="85">
        <v>6022</v>
      </c>
    </row>
    <row r="47" spans="1:7" x14ac:dyDescent="0.2">
      <c r="A47" s="59">
        <v>37131</v>
      </c>
      <c r="B47" s="24">
        <v>5657</v>
      </c>
      <c r="C47" s="24">
        <v>0</v>
      </c>
      <c r="E47" s="24">
        <v>5657</v>
      </c>
      <c r="F47" s="84">
        <v>0</v>
      </c>
      <c r="G47" s="85">
        <v>5657</v>
      </c>
    </row>
    <row r="48" spans="1:7" x14ac:dyDescent="0.2">
      <c r="A48" s="59">
        <v>37132</v>
      </c>
      <c r="B48" s="24">
        <v>5657</v>
      </c>
      <c r="C48" s="24">
        <v>0</v>
      </c>
      <c r="E48" s="24">
        <v>5657</v>
      </c>
      <c r="F48" s="84">
        <v>0</v>
      </c>
      <c r="G48" s="85">
        <v>5657</v>
      </c>
    </row>
    <row r="49" spans="1:10" x14ac:dyDescent="0.2">
      <c r="A49" s="59">
        <v>37133</v>
      </c>
      <c r="B49" s="24">
        <v>5657</v>
      </c>
      <c r="C49" s="24">
        <v>0</v>
      </c>
      <c r="E49" s="24">
        <v>5657</v>
      </c>
      <c r="F49" s="84">
        <v>0</v>
      </c>
      <c r="G49" s="85">
        <v>5657</v>
      </c>
    </row>
    <row r="50" spans="1:10" x14ac:dyDescent="0.2">
      <c r="A50" s="59">
        <v>37134</v>
      </c>
      <c r="B50" s="24">
        <v>5657</v>
      </c>
      <c r="C50" s="24">
        <v>0</v>
      </c>
      <c r="E50" s="24">
        <v>5657</v>
      </c>
      <c r="F50" s="84">
        <v>0</v>
      </c>
      <c r="G50" s="85">
        <v>5657</v>
      </c>
    </row>
    <row r="51" spans="1:10" x14ac:dyDescent="0.2">
      <c r="A51" s="59" t="s">
        <v>66</v>
      </c>
      <c r="B51" s="24">
        <v>184913</v>
      </c>
      <c r="C51" s="24">
        <v>0</v>
      </c>
      <c r="D51" s="24">
        <v>0</v>
      </c>
      <c r="E51" s="24">
        <v>184913</v>
      </c>
      <c r="F51" s="24">
        <v>0</v>
      </c>
      <c r="G51" s="79">
        <v>186304</v>
      </c>
    </row>
    <row r="52" spans="1:10" ht="13.5" thickBot="1" x14ac:dyDescent="0.25">
      <c r="A52" s="86"/>
      <c r="B52" s="12"/>
      <c r="C52" s="12"/>
      <c r="D52" s="12"/>
      <c r="E52" s="12"/>
      <c r="F52" s="12"/>
      <c r="G52" s="65"/>
    </row>
    <row r="55" spans="1:10" x14ac:dyDescent="0.2">
      <c r="G55" t="s">
        <v>67</v>
      </c>
      <c r="H55" s="34" t="s">
        <v>68</v>
      </c>
      <c r="I55" t="s">
        <v>69</v>
      </c>
    </row>
    <row r="56" spans="1:10" x14ac:dyDescent="0.2">
      <c r="F56" t="s">
        <v>71</v>
      </c>
      <c r="G56" s="75">
        <v>184913</v>
      </c>
      <c r="H56" s="142">
        <v>8.5000000000000006E-2</v>
      </c>
      <c r="I56" s="87">
        <v>15717.605000000001</v>
      </c>
    </row>
    <row r="59" spans="1:10" ht="15.75" x14ac:dyDescent="0.25">
      <c r="F59" t="s">
        <v>72</v>
      </c>
      <c r="G59" s="75">
        <v>184913</v>
      </c>
      <c r="H59" s="76" t="s">
        <v>73</v>
      </c>
      <c r="I59" s="88">
        <v>15717.605000000001</v>
      </c>
      <c r="J59" s="77"/>
    </row>
    <row r="60" spans="1:10" x14ac:dyDescent="0.2">
      <c r="I60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E10" sqref="E10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2.5703125" customWidth="1"/>
    <col min="5" max="5" width="14.5703125" customWidth="1"/>
    <col min="6" max="6" width="13.42578125" style="89" bestFit="1" customWidth="1"/>
    <col min="7" max="7" width="10.85546875" style="89" bestFit="1" customWidth="1"/>
    <col min="8" max="8" width="13.5703125" style="89" bestFit="1" customWidth="1"/>
    <col min="9" max="9" width="16.7109375" style="89" bestFit="1" customWidth="1"/>
    <col min="10" max="10" width="13.28515625" style="89" bestFit="1" customWidth="1"/>
    <col min="11" max="11" width="12.7109375" style="89" bestFit="1" customWidth="1"/>
    <col min="12" max="12" width="14.42578125" style="89" bestFit="1" customWidth="1"/>
    <col min="13" max="13" width="10.28515625" style="89" bestFit="1" customWidth="1"/>
    <col min="14" max="14" width="10.28515625" style="89" customWidth="1"/>
    <col min="15" max="15" width="9.28515625" style="89" bestFit="1" customWidth="1"/>
    <col min="16" max="16" width="11.5703125" style="89" bestFit="1" customWidth="1"/>
    <col min="17" max="17" width="9.140625" style="89"/>
  </cols>
  <sheetData>
    <row r="1" spans="1:17" ht="18" x14ac:dyDescent="0.25">
      <c r="O1" s="90" t="s">
        <v>81</v>
      </c>
    </row>
    <row r="2" spans="1:17" x14ac:dyDescent="0.2">
      <c r="O2" s="31" t="s">
        <v>82</v>
      </c>
    </row>
    <row r="3" spans="1:17" ht="18" x14ac:dyDescent="0.25">
      <c r="O3" s="91" t="s">
        <v>83</v>
      </c>
    </row>
    <row r="4" spans="1:17" x14ac:dyDescent="0.2">
      <c r="O4" s="45" t="s">
        <v>77</v>
      </c>
    </row>
    <row r="11" spans="1:17" ht="13.5" thickBot="1" x14ac:dyDescent="0.25"/>
    <row r="12" spans="1:17" x14ac:dyDescent="0.2">
      <c r="B12" s="92" t="s">
        <v>84</v>
      </c>
      <c r="C12" s="52"/>
      <c r="D12" s="52"/>
      <c r="E12" s="52"/>
      <c r="F12" s="93" t="s">
        <v>85</v>
      </c>
      <c r="G12" s="94"/>
      <c r="H12" s="95" t="s">
        <v>86</v>
      </c>
      <c r="I12" s="96" t="s">
        <v>87</v>
      </c>
      <c r="J12" s="97"/>
      <c r="K12" s="97"/>
      <c r="L12" s="94"/>
      <c r="M12" s="98"/>
      <c r="N12" s="99"/>
      <c r="O12" s="100" t="s">
        <v>88</v>
      </c>
      <c r="P12" s="101" t="s">
        <v>89</v>
      </c>
      <c r="Q12" s="102"/>
    </row>
    <row r="13" spans="1:17" x14ac:dyDescent="0.2">
      <c r="A13" s="31" t="s">
        <v>90</v>
      </c>
      <c r="B13" s="103" t="s">
        <v>91</v>
      </c>
      <c r="C13" s="3" t="s">
        <v>92</v>
      </c>
      <c r="D13" s="3" t="s">
        <v>93</v>
      </c>
      <c r="E13" s="3" t="s">
        <v>94</v>
      </c>
      <c r="F13" s="104" t="s">
        <v>96</v>
      </c>
      <c r="G13" s="105" t="s">
        <v>97</v>
      </c>
      <c r="H13" s="106" t="s">
        <v>95</v>
      </c>
      <c r="I13" s="107" t="s">
        <v>91</v>
      </c>
      <c r="J13" s="99" t="s">
        <v>92</v>
      </c>
      <c r="K13" s="99" t="s">
        <v>93</v>
      </c>
      <c r="L13" s="108" t="s">
        <v>98</v>
      </c>
      <c r="M13" s="109" t="s">
        <v>99</v>
      </c>
      <c r="N13" s="110" t="s">
        <v>100</v>
      </c>
      <c r="O13" s="101" t="s">
        <v>22</v>
      </c>
      <c r="P13" s="101" t="s">
        <v>22</v>
      </c>
      <c r="Q13" s="111"/>
    </row>
    <row r="14" spans="1:17" x14ac:dyDescent="0.2">
      <c r="A14" s="31" t="s">
        <v>101</v>
      </c>
      <c r="B14" s="54"/>
      <c r="C14" s="1"/>
      <c r="D14" s="1"/>
      <c r="E14" s="1"/>
      <c r="F14" s="112"/>
      <c r="G14" s="113"/>
      <c r="H14" s="114"/>
      <c r="I14" s="112"/>
      <c r="J14" s="102"/>
      <c r="K14" s="102"/>
      <c r="L14" s="115">
        <v>0</v>
      </c>
      <c r="M14" s="109" t="s">
        <v>102</v>
      </c>
      <c r="N14" s="116" t="s">
        <v>103</v>
      </c>
      <c r="O14" s="117"/>
      <c r="P14" s="143">
        <v>1391</v>
      </c>
      <c r="Q14" s="102"/>
    </row>
    <row r="15" spans="1:17" x14ac:dyDescent="0.2">
      <c r="A15" s="118">
        <v>37104</v>
      </c>
      <c r="B15" s="119">
        <v>0</v>
      </c>
      <c r="C15" s="120">
        <v>6386</v>
      </c>
      <c r="D15" s="120">
        <v>0</v>
      </c>
      <c r="E15" s="120">
        <v>0</v>
      </c>
      <c r="F15" s="121">
        <v>-6386</v>
      </c>
      <c r="G15" s="122">
        <v>0</v>
      </c>
      <c r="H15" s="123">
        <v>-6386</v>
      </c>
      <c r="I15" s="124">
        <v>0</v>
      </c>
      <c r="J15" s="125">
        <v>6386</v>
      </c>
      <c r="K15" s="125">
        <v>0</v>
      </c>
      <c r="L15" s="126">
        <v>0</v>
      </c>
      <c r="M15" s="127">
        <v>6386</v>
      </c>
      <c r="N15" s="128">
        <v>-1.7051631299218504E-3</v>
      </c>
      <c r="O15" s="128">
        <v>-1.7051631302820169E-3</v>
      </c>
      <c r="P15" s="74">
        <v>1390.9982948368697</v>
      </c>
      <c r="Q15" s="102"/>
    </row>
    <row r="16" spans="1:17" x14ac:dyDescent="0.2">
      <c r="A16" s="118">
        <v>37105</v>
      </c>
      <c r="B16" s="119">
        <v>0</v>
      </c>
      <c r="C16" s="120">
        <v>6204</v>
      </c>
      <c r="D16" s="120">
        <v>0</v>
      </c>
      <c r="E16" s="120">
        <v>0</v>
      </c>
      <c r="F16" s="121">
        <v>-6204</v>
      </c>
      <c r="G16" s="122">
        <v>0</v>
      </c>
      <c r="H16" s="123">
        <v>-6204</v>
      </c>
      <c r="I16" s="124">
        <v>0</v>
      </c>
      <c r="J16" s="125">
        <v>6204</v>
      </c>
      <c r="K16" s="125">
        <v>0</v>
      </c>
      <c r="L16" s="126">
        <v>0</v>
      </c>
      <c r="M16" s="127">
        <v>6204</v>
      </c>
      <c r="N16" s="128">
        <v>-1.6565662477349137E-3</v>
      </c>
      <c r="O16" s="128">
        <v>-1.6565662481298205E-3</v>
      </c>
      <c r="P16" s="74">
        <v>1390.9966382706216</v>
      </c>
      <c r="Q16" s="102"/>
    </row>
    <row r="17" spans="1:17" x14ac:dyDescent="0.2">
      <c r="A17" s="118">
        <v>37106</v>
      </c>
      <c r="B17" s="119">
        <v>0</v>
      </c>
      <c r="C17" s="120">
        <v>6204</v>
      </c>
      <c r="D17" s="120">
        <v>0</v>
      </c>
      <c r="E17" s="120">
        <v>0</v>
      </c>
      <c r="F17" s="121">
        <v>-6204</v>
      </c>
      <c r="G17" s="122">
        <v>0</v>
      </c>
      <c r="H17" s="123">
        <v>-6204</v>
      </c>
      <c r="I17" s="124">
        <v>0</v>
      </c>
      <c r="J17" s="125">
        <v>6204</v>
      </c>
      <c r="K17" s="125">
        <v>0</v>
      </c>
      <c r="L17" s="126">
        <v>0</v>
      </c>
      <c r="M17" s="127">
        <v>6204</v>
      </c>
      <c r="N17" s="128">
        <v>-1.6565662477349135E-3</v>
      </c>
      <c r="O17" s="128">
        <v>-1.6565662481298205E-3</v>
      </c>
      <c r="P17" s="74">
        <v>1390.9949817043735</v>
      </c>
      <c r="Q17" s="102"/>
    </row>
    <row r="18" spans="1:17" x14ac:dyDescent="0.2">
      <c r="A18" s="118">
        <v>37107</v>
      </c>
      <c r="B18" s="119">
        <v>0</v>
      </c>
      <c r="C18" s="120">
        <v>6204</v>
      </c>
      <c r="D18" s="120">
        <v>0</v>
      </c>
      <c r="E18" s="120">
        <v>0</v>
      </c>
      <c r="F18" s="121">
        <v>-6204</v>
      </c>
      <c r="G18" s="122">
        <v>0</v>
      </c>
      <c r="H18" s="123">
        <v>-6204</v>
      </c>
      <c r="I18" s="124">
        <v>0</v>
      </c>
      <c r="J18" s="125">
        <v>6204</v>
      </c>
      <c r="K18" s="125">
        <v>0</v>
      </c>
      <c r="L18" s="126">
        <v>0</v>
      </c>
      <c r="M18" s="127">
        <v>6204</v>
      </c>
      <c r="N18" s="128">
        <v>-1.6565662477349137E-3</v>
      </c>
      <c r="O18" s="128">
        <v>-1.6565662481298205E-3</v>
      </c>
      <c r="P18" s="74">
        <v>1390.9933251381253</v>
      </c>
      <c r="Q18" s="102"/>
    </row>
    <row r="19" spans="1:17" x14ac:dyDescent="0.2">
      <c r="A19" s="118">
        <v>37108</v>
      </c>
      <c r="B19" s="119">
        <v>0</v>
      </c>
      <c r="C19" s="120">
        <v>6204</v>
      </c>
      <c r="D19" s="120">
        <v>0</v>
      </c>
      <c r="E19" s="120">
        <v>0</v>
      </c>
      <c r="F19" s="121">
        <v>-6204</v>
      </c>
      <c r="G19" s="122">
        <v>0</v>
      </c>
      <c r="H19" s="123">
        <v>-6204</v>
      </c>
      <c r="I19" s="124">
        <v>0</v>
      </c>
      <c r="J19" s="125">
        <v>6204</v>
      </c>
      <c r="K19" s="125">
        <v>0</v>
      </c>
      <c r="L19" s="126">
        <v>0</v>
      </c>
      <c r="M19" s="127">
        <v>6204</v>
      </c>
      <c r="N19" s="128">
        <v>-1.6565662477349135E-3</v>
      </c>
      <c r="O19" s="128">
        <v>-1.6565662481298205E-3</v>
      </c>
      <c r="P19" s="74">
        <v>1390.9916685718772</v>
      </c>
      <c r="Q19" s="102"/>
    </row>
    <row r="20" spans="1:17" x14ac:dyDescent="0.2">
      <c r="A20" s="118">
        <v>37109</v>
      </c>
      <c r="B20" s="119">
        <v>0</v>
      </c>
      <c r="C20" s="120">
        <v>6204</v>
      </c>
      <c r="D20" s="120">
        <v>0</v>
      </c>
      <c r="E20" s="120">
        <v>0</v>
      </c>
      <c r="F20" s="121">
        <v>-6204</v>
      </c>
      <c r="G20" s="122">
        <v>0</v>
      </c>
      <c r="H20" s="123">
        <v>-6204</v>
      </c>
      <c r="I20" s="124">
        <v>0</v>
      </c>
      <c r="J20" s="125">
        <v>6204</v>
      </c>
      <c r="K20" s="125">
        <v>0</v>
      </c>
      <c r="L20" s="126">
        <v>0</v>
      </c>
      <c r="M20" s="127">
        <v>6204</v>
      </c>
      <c r="N20" s="128">
        <v>-1.6565662477349137E-3</v>
      </c>
      <c r="O20" s="128">
        <v>-1.6565662481298205E-3</v>
      </c>
      <c r="P20" s="74">
        <v>1390.9900120056291</v>
      </c>
      <c r="Q20" s="102"/>
    </row>
    <row r="21" spans="1:17" x14ac:dyDescent="0.2">
      <c r="A21" s="118">
        <v>37110</v>
      </c>
      <c r="B21" s="119">
        <v>0</v>
      </c>
      <c r="C21" s="120">
        <v>5718</v>
      </c>
      <c r="D21" s="120">
        <v>0</v>
      </c>
      <c r="E21" s="120">
        <v>0</v>
      </c>
      <c r="F21" s="121">
        <v>-5718</v>
      </c>
      <c r="G21" s="122">
        <v>0</v>
      </c>
      <c r="H21" s="123">
        <v>-5718</v>
      </c>
      <c r="I21" s="124">
        <v>0</v>
      </c>
      <c r="J21" s="125">
        <v>5718</v>
      </c>
      <c r="K21" s="125">
        <v>0</v>
      </c>
      <c r="L21" s="126">
        <v>0</v>
      </c>
      <c r="M21" s="127">
        <v>5718</v>
      </c>
      <c r="N21" s="128">
        <v>-1.5267965513456219E-3</v>
      </c>
      <c r="O21" s="128">
        <v>-1.5267965509337955E-3</v>
      </c>
      <c r="P21" s="74">
        <v>1390.9884852090781</v>
      </c>
      <c r="Q21" s="102"/>
    </row>
    <row r="22" spans="1:17" x14ac:dyDescent="0.2">
      <c r="A22" s="118">
        <v>37111</v>
      </c>
      <c r="B22" s="119">
        <v>0</v>
      </c>
      <c r="C22" s="120">
        <v>5718</v>
      </c>
      <c r="D22" s="120">
        <v>0</v>
      </c>
      <c r="E22" s="120">
        <v>0</v>
      </c>
      <c r="F22" s="121">
        <v>-5718</v>
      </c>
      <c r="G22" s="122">
        <v>0</v>
      </c>
      <c r="H22" s="123">
        <v>-5718</v>
      </c>
      <c r="I22" s="124">
        <v>0</v>
      </c>
      <c r="J22" s="125">
        <v>5718</v>
      </c>
      <c r="K22" s="125">
        <v>0</v>
      </c>
      <c r="L22" s="126">
        <v>0</v>
      </c>
      <c r="M22" s="127">
        <v>5718</v>
      </c>
      <c r="N22" s="128">
        <v>-1.5267965513456217E-3</v>
      </c>
      <c r="O22" s="128">
        <v>-1.5267965509337955E-3</v>
      </c>
      <c r="P22" s="74">
        <v>1390.9869584125272</v>
      </c>
      <c r="Q22" s="102"/>
    </row>
    <row r="23" spans="1:17" x14ac:dyDescent="0.2">
      <c r="A23" s="118">
        <v>37112</v>
      </c>
      <c r="B23" s="119">
        <v>0</v>
      </c>
      <c r="C23" s="120">
        <v>5718</v>
      </c>
      <c r="D23" s="120">
        <v>0</v>
      </c>
      <c r="E23" s="120">
        <v>0</v>
      </c>
      <c r="F23" s="121">
        <v>-5718</v>
      </c>
      <c r="G23" s="122">
        <v>0</v>
      </c>
      <c r="H23" s="123">
        <v>-5718</v>
      </c>
      <c r="I23" s="124">
        <v>0</v>
      </c>
      <c r="J23" s="125">
        <v>5718</v>
      </c>
      <c r="K23" s="125">
        <v>0</v>
      </c>
      <c r="L23" s="126">
        <v>0</v>
      </c>
      <c r="M23" s="127">
        <v>5718</v>
      </c>
      <c r="N23" s="128">
        <v>-1.5267965513456217E-3</v>
      </c>
      <c r="O23" s="128">
        <v>-1.5267965509337955E-3</v>
      </c>
      <c r="P23" s="74">
        <v>1390.9854316159763</v>
      </c>
      <c r="Q23" s="102"/>
    </row>
    <row r="24" spans="1:17" x14ac:dyDescent="0.2">
      <c r="A24" s="118">
        <v>37113</v>
      </c>
      <c r="B24" s="119">
        <v>0</v>
      </c>
      <c r="C24" s="120">
        <v>5718</v>
      </c>
      <c r="D24" s="120">
        <v>0</v>
      </c>
      <c r="E24" s="120">
        <v>0</v>
      </c>
      <c r="F24" s="121">
        <v>-5718</v>
      </c>
      <c r="G24" s="122">
        <v>0</v>
      </c>
      <c r="H24" s="123">
        <v>-5718</v>
      </c>
      <c r="I24" s="124">
        <v>0</v>
      </c>
      <c r="J24" s="125">
        <v>5718</v>
      </c>
      <c r="K24" s="125">
        <v>0</v>
      </c>
      <c r="L24" s="126">
        <v>0</v>
      </c>
      <c r="M24" s="127">
        <v>5718</v>
      </c>
      <c r="N24" s="128">
        <v>-1.5267965513456217E-3</v>
      </c>
      <c r="O24" s="128">
        <v>-1.5267965509337955E-3</v>
      </c>
      <c r="P24" s="74">
        <v>1390.9839048194253</v>
      </c>
      <c r="Q24" s="102"/>
    </row>
    <row r="25" spans="1:17" x14ac:dyDescent="0.2">
      <c r="A25" s="118">
        <v>37114</v>
      </c>
      <c r="B25" s="119">
        <v>0</v>
      </c>
      <c r="C25" s="120">
        <v>5718</v>
      </c>
      <c r="D25" s="120">
        <v>0</v>
      </c>
      <c r="E25" s="120">
        <v>0</v>
      </c>
      <c r="F25" s="121">
        <v>-5718</v>
      </c>
      <c r="G25" s="122">
        <v>0</v>
      </c>
      <c r="H25" s="123">
        <v>-5718</v>
      </c>
      <c r="I25" s="124">
        <v>0</v>
      </c>
      <c r="J25" s="125">
        <v>5718</v>
      </c>
      <c r="K25" s="125">
        <v>0</v>
      </c>
      <c r="L25" s="126">
        <v>0</v>
      </c>
      <c r="M25" s="127">
        <v>5718</v>
      </c>
      <c r="N25" s="128">
        <v>-1.5267965513456217E-3</v>
      </c>
      <c r="O25" s="128">
        <v>-1.5267965509337955E-3</v>
      </c>
      <c r="P25" s="74">
        <v>1390.9823780228744</v>
      </c>
      <c r="Q25" s="102"/>
    </row>
    <row r="26" spans="1:17" x14ac:dyDescent="0.2">
      <c r="A26" s="118">
        <v>37115</v>
      </c>
      <c r="B26" s="119">
        <v>0</v>
      </c>
      <c r="C26" s="120">
        <v>5718</v>
      </c>
      <c r="D26" s="120">
        <v>0</v>
      </c>
      <c r="E26" s="120">
        <v>0</v>
      </c>
      <c r="F26" s="121">
        <v>-5718</v>
      </c>
      <c r="G26" s="122">
        <v>0</v>
      </c>
      <c r="H26" s="123">
        <v>-5718</v>
      </c>
      <c r="I26" s="124">
        <v>0</v>
      </c>
      <c r="J26" s="125">
        <v>5718</v>
      </c>
      <c r="K26" s="125">
        <v>0</v>
      </c>
      <c r="L26" s="126">
        <v>0</v>
      </c>
      <c r="M26" s="127">
        <v>5718</v>
      </c>
      <c r="N26" s="128">
        <v>-1.5267965513456217E-3</v>
      </c>
      <c r="O26" s="128">
        <v>-1.5267965509337955E-3</v>
      </c>
      <c r="P26" s="74">
        <v>1390.9808512263235</v>
      </c>
      <c r="Q26" s="102"/>
    </row>
    <row r="27" spans="1:17" x14ac:dyDescent="0.2">
      <c r="A27" s="118">
        <v>37116</v>
      </c>
      <c r="B27" s="119">
        <v>0</v>
      </c>
      <c r="C27" s="120">
        <v>5718</v>
      </c>
      <c r="D27" s="120">
        <v>0</v>
      </c>
      <c r="E27" s="120">
        <v>0</v>
      </c>
      <c r="F27" s="121">
        <v>-5718</v>
      </c>
      <c r="G27" s="122">
        <v>0</v>
      </c>
      <c r="H27" s="123">
        <v>-5718</v>
      </c>
      <c r="I27" s="124">
        <v>0</v>
      </c>
      <c r="J27" s="125">
        <v>5718</v>
      </c>
      <c r="K27" s="125">
        <v>0</v>
      </c>
      <c r="L27" s="126">
        <v>0</v>
      </c>
      <c r="M27" s="127">
        <v>5718</v>
      </c>
      <c r="N27" s="128">
        <v>-1.5267965513456215E-3</v>
      </c>
      <c r="O27" s="128">
        <v>-1.5267965509337955E-3</v>
      </c>
      <c r="P27" s="74">
        <v>1390.9793244297725</v>
      </c>
      <c r="Q27" s="102"/>
    </row>
    <row r="28" spans="1:17" x14ac:dyDescent="0.2">
      <c r="A28" s="118">
        <v>37117</v>
      </c>
      <c r="B28" s="119">
        <v>0</v>
      </c>
      <c r="C28" s="120">
        <v>6203</v>
      </c>
      <c r="D28" s="120">
        <v>0</v>
      </c>
      <c r="E28" s="120">
        <v>0</v>
      </c>
      <c r="F28" s="121">
        <v>0</v>
      </c>
      <c r="G28" s="122">
        <v>-6203</v>
      </c>
      <c r="H28" s="123">
        <v>-6203</v>
      </c>
      <c r="I28" s="124">
        <v>0</v>
      </c>
      <c r="J28" s="125">
        <v>6203</v>
      </c>
      <c r="K28" s="125">
        <v>0</v>
      </c>
      <c r="L28" s="126">
        <v>0</v>
      </c>
      <c r="M28" s="127">
        <v>6203</v>
      </c>
      <c r="N28" s="128">
        <v>-1.6562992318987218E-3</v>
      </c>
      <c r="O28" s="128">
        <v>-1.656299232308811E-3</v>
      </c>
      <c r="P28" s="74">
        <v>1390.9776681305402</v>
      </c>
      <c r="Q28" s="102"/>
    </row>
    <row r="29" spans="1:17" x14ac:dyDescent="0.2">
      <c r="A29" s="118">
        <v>37118</v>
      </c>
      <c r="B29" s="119">
        <v>0</v>
      </c>
      <c r="C29" s="120">
        <v>6204</v>
      </c>
      <c r="D29" s="120">
        <v>0</v>
      </c>
      <c r="E29" s="120">
        <v>0</v>
      </c>
      <c r="F29" s="121">
        <v>-6204</v>
      </c>
      <c r="G29" s="122">
        <v>0</v>
      </c>
      <c r="H29" s="123">
        <v>-6204</v>
      </c>
      <c r="I29" s="124">
        <v>0</v>
      </c>
      <c r="J29" s="125">
        <v>6204</v>
      </c>
      <c r="K29" s="125">
        <v>0</v>
      </c>
      <c r="L29" s="126">
        <v>0</v>
      </c>
      <c r="M29" s="127">
        <v>6204</v>
      </c>
      <c r="N29" s="128">
        <v>-1.6565662477349139E-3</v>
      </c>
      <c r="O29" s="128">
        <v>-1.6565662481298205E-3</v>
      </c>
      <c r="P29" s="74">
        <v>1390.9760115642921</v>
      </c>
      <c r="Q29" s="102"/>
    </row>
    <row r="30" spans="1:17" x14ac:dyDescent="0.2">
      <c r="A30" s="118">
        <v>37119</v>
      </c>
      <c r="B30" s="119">
        <v>0</v>
      </c>
      <c r="C30" s="120">
        <v>6204</v>
      </c>
      <c r="D30" s="120">
        <v>0</v>
      </c>
      <c r="E30" s="120">
        <v>0</v>
      </c>
      <c r="F30" s="121">
        <v>-6204</v>
      </c>
      <c r="G30" s="122">
        <v>0</v>
      </c>
      <c r="H30" s="123">
        <v>-6204</v>
      </c>
      <c r="I30" s="124">
        <v>0</v>
      </c>
      <c r="J30" s="125">
        <v>6204</v>
      </c>
      <c r="K30" s="125">
        <v>0</v>
      </c>
      <c r="L30" s="126">
        <v>0</v>
      </c>
      <c r="M30" s="127">
        <v>6204</v>
      </c>
      <c r="N30" s="128">
        <v>-1.6565662477349137E-3</v>
      </c>
      <c r="O30" s="128">
        <v>-1.6565662481298205E-3</v>
      </c>
      <c r="P30" s="74">
        <v>1390.974354998044</v>
      </c>
      <c r="Q30" s="102"/>
    </row>
    <row r="31" spans="1:17" x14ac:dyDescent="0.2">
      <c r="A31" s="118">
        <v>37120</v>
      </c>
      <c r="B31" s="119">
        <v>0</v>
      </c>
      <c r="C31" s="120">
        <v>6022</v>
      </c>
      <c r="D31" s="120">
        <v>0</v>
      </c>
      <c r="E31" s="120">
        <v>0</v>
      </c>
      <c r="F31" s="121">
        <v>-6204</v>
      </c>
      <c r="G31" s="122">
        <v>0</v>
      </c>
      <c r="H31" s="123">
        <v>-6204</v>
      </c>
      <c r="I31" s="124">
        <v>0</v>
      </c>
      <c r="J31" s="125">
        <v>6022</v>
      </c>
      <c r="K31" s="125">
        <v>0</v>
      </c>
      <c r="L31" s="126">
        <v>0</v>
      </c>
      <c r="M31" s="127">
        <v>6022</v>
      </c>
      <c r="N31" s="128">
        <v>-1.6079693655479772E-3</v>
      </c>
      <c r="O31" s="128">
        <v>-182.00160796936598</v>
      </c>
      <c r="P31" s="74">
        <v>1208.972747028678</v>
      </c>
      <c r="Q31" s="102"/>
    </row>
    <row r="32" spans="1:17" x14ac:dyDescent="0.2">
      <c r="A32" s="118">
        <v>37121</v>
      </c>
      <c r="B32" s="119">
        <v>0</v>
      </c>
      <c r="C32" s="120">
        <v>6022</v>
      </c>
      <c r="D32" s="120">
        <v>0</v>
      </c>
      <c r="E32" s="120">
        <v>0</v>
      </c>
      <c r="F32" s="121">
        <v>-6204</v>
      </c>
      <c r="G32" s="122">
        <v>0</v>
      </c>
      <c r="H32" s="123">
        <v>-6204</v>
      </c>
      <c r="I32" s="124">
        <v>0</v>
      </c>
      <c r="J32" s="125">
        <v>6022</v>
      </c>
      <c r="K32" s="125">
        <v>0</v>
      </c>
      <c r="L32" s="126">
        <v>0</v>
      </c>
      <c r="M32" s="127">
        <v>6022</v>
      </c>
      <c r="N32" s="128">
        <v>-1.6079693655479772E-3</v>
      </c>
      <c r="O32" s="128">
        <v>-182.00160796936598</v>
      </c>
      <c r="P32" s="74">
        <v>1026.971139059312</v>
      </c>
      <c r="Q32" s="102"/>
    </row>
    <row r="33" spans="1:17" x14ac:dyDescent="0.2">
      <c r="A33" s="118">
        <v>37122</v>
      </c>
      <c r="B33" s="119">
        <v>0</v>
      </c>
      <c r="C33" s="120">
        <v>6022</v>
      </c>
      <c r="D33" s="120">
        <v>0</v>
      </c>
      <c r="E33" s="120">
        <v>0</v>
      </c>
      <c r="F33" s="121">
        <v>-6204</v>
      </c>
      <c r="G33" s="122">
        <v>0</v>
      </c>
      <c r="H33" s="123">
        <v>-6204</v>
      </c>
      <c r="I33" s="124">
        <v>0</v>
      </c>
      <c r="J33" s="125">
        <v>6022</v>
      </c>
      <c r="K33" s="125">
        <v>0</v>
      </c>
      <c r="L33" s="126">
        <v>0</v>
      </c>
      <c r="M33" s="127">
        <v>6022</v>
      </c>
      <c r="N33" s="128">
        <v>-1.6079693655479772E-3</v>
      </c>
      <c r="O33" s="128">
        <v>-182.00160796936598</v>
      </c>
      <c r="P33" s="74">
        <v>844.96953108994603</v>
      </c>
      <c r="Q33" s="102"/>
    </row>
    <row r="34" spans="1:17" x14ac:dyDescent="0.2">
      <c r="A34" s="118">
        <v>37123</v>
      </c>
      <c r="B34" s="119">
        <v>0</v>
      </c>
      <c r="C34" s="120">
        <v>6022</v>
      </c>
      <c r="D34" s="120">
        <v>0</v>
      </c>
      <c r="E34" s="120">
        <v>0</v>
      </c>
      <c r="F34" s="121">
        <v>-6204</v>
      </c>
      <c r="G34" s="122">
        <v>0</v>
      </c>
      <c r="H34" s="123">
        <v>-6204</v>
      </c>
      <c r="I34" s="124">
        <v>0</v>
      </c>
      <c r="J34" s="125">
        <v>6022</v>
      </c>
      <c r="K34" s="125">
        <v>0</v>
      </c>
      <c r="L34" s="126">
        <v>0</v>
      </c>
      <c r="M34" s="127">
        <v>6022</v>
      </c>
      <c r="N34" s="128">
        <v>-1.607969365547977E-3</v>
      </c>
      <c r="O34" s="128">
        <v>-182.00160796936598</v>
      </c>
      <c r="P34" s="74">
        <v>662.96792312058005</v>
      </c>
      <c r="Q34" s="102"/>
    </row>
    <row r="35" spans="1:17" x14ac:dyDescent="0.2">
      <c r="A35" s="118">
        <v>37124</v>
      </c>
      <c r="B35" s="119">
        <v>0</v>
      </c>
      <c r="C35" s="120">
        <v>6022</v>
      </c>
      <c r="D35" s="120">
        <v>0</v>
      </c>
      <c r="E35" s="120">
        <v>0</v>
      </c>
      <c r="F35" s="121">
        <v>-6204</v>
      </c>
      <c r="G35" s="122">
        <v>0</v>
      </c>
      <c r="H35" s="123">
        <v>-6204</v>
      </c>
      <c r="I35" s="124">
        <v>0</v>
      </c>
      <c r="J35" s="125">
        <v>6022</v>
      </c>
      <c r="K35" s="125">
        <v>0</v>
      </c>
      <c r="L35" s="126">
        <v>0</v>
      </c>
      <c r="M35" s="127">
        <v>6022</v>
      </c>
      <c r="N35" s="128">
        <v>-1.6079693655479772E-3</v>
      </c>
      <c r="O35" s="128">
        <v>-182.00160796936598</v>
      </c>
      <c r="P35" s="74">
        <v>480.96631515121408</v>
      </c>
      <c r="Q35" s="102"/>
    </row>
    <row r="36" spans="1:17" x14ac:dyDescent="0.2">
      <c r="A36" s="118">
        <v>37125</v>
      </c>
      <c r="B36" s="119">
        <v>0</v>
      </c>
      <c r="C36" s="120">
        <v>6022</v>
      </c>
      <c r="D36" s="120">
        <v>0</v>
      </c>
      <c r="E36" s="120">
        <v>0</v>
      </c>
      <c r="F36" s="121">
        <v>-6204</v>
      </c>
      <c r="G36" s="122">
        <v>0</v>
      </c>
      <c r="H36" s="123">
        <v>-6204</v>
      </c>
      <c r="I36" s="124">
        <v>0</v>
      </c>
      <c r="J36" s="125">
        <v>6022</v>
      </c>
      <c r="K36" s="125">
        <v>0</v>
      </c>
      <c r="L36" s="126">
        <v>0</v>
      </c>
      <c r="M36" s="127">
        <v>6022</v>
      </c>
      <c r="N36" s="128">
        <v>-1.6079693655479774E-3</v>
      </c>
      <c r="O36" s="128">
        <v>-182.00160796936598</v>
      </c>
      <c r="P36" s="74">
        <v>298.9647071818481</v>
      </c>
      <c r="Q36" s="102"/>
    </row>
    <row r="37" spans="1:17" x14ac:dyDescent="0.2">
      <c r="A37" s="118">
        <v>37126</v>
      </c>
      <c r="B37" s="119">
        <v>0</v>
      </c>
      <c r="C37" s="120">
        <v>6022</v>
      </c>
      <c r="D37" s="120">
        <v>0</v>
      </c>
      <c r="E37" s="120">
        <v>0</v>
      </c>
      <c r="F37" s="121">
        <v>-6204</v>
      </c>
      <c r="G37" s="122">
        <v>0</v>
      </c>
      <c r="H37" s="123">
        <v>-6204</v>
      </c>
      <c r="I37" s="124">
        <v>0</v>
      </c>
      <c r="J37" s="125">
        <v>6022</v>
      </c>
      <c r="K37" s="125">
        <v>0</v>
      </c>
      <c r="L37" s="126">
        <v>0</v>
      </c>
      <c r="M37" s="127">
        <v>6022</v>
      </c>
      <c r="N37" s="128">
        <v>-1.6079693655479772E-3</v>
      </c>
      <c r="O37" s="128">
        <v>-182.00160796936598</v>
      </c>
      <c r="P37" s="74">
        <v>116.96309921248212</v>
      </c>
      <c r="Q37" s="102"/>
    </row>
    <row r="38" spans="1:17" x14ac:dyDescent="0.2">
      <c r="A38" s="118">
        <v>37127</v>
      </c>
      <c r="B38" s="119">
        <v>0</v>
      </c>
      <c r="C38" s="120">
        <v>6022</v>
      </c>
      <c r="D38" s="120">
        <v>0</v>
      </c>
      <c r="E38" s="120">
        <v>0</v>
      </c>
      <c r="F38" s="121">
        <v>-6022</v>
      </c>
      <c r="G38" s="122">
        <v>0</v>
      </c>
      <c r="H38" s="123">
        <v>-6022</v>
      </c>
      <c r="I38" s="124">
        <v>0</v>
      </c>
      <c r="J38" s="125">
        <v>6022</v>
      </c>
      <c r="K38" s="125">
        <v>0</v>
      </c>
      <c r="L38" s="126">
        <v>0</v>
      </c>
      <c r="M38" s="127">
        <v>6022</v>
      </c>
      <c r="N38" s="128">
        <v>-1.6079693655479774E-3</v>
      </c>
      <c r="O38" s="128">
        <v>-1.607969365977624E-3</v>
      </c>
      <c r="P38" s="74">
        <v>116.96149124311614</v>
      </c>
      <c r="Q38" s="102"/>
    </row>
    <row r="39" spans="1:17" x14ac:dyDescent="0.2">
      <c r="A39" s="118">
        <v>37128</v>
      </c>
      <c r="B39" s="119">
        <v>0</v>
      </c>
      <c r="C39" s="120">
        <v>6022</v>
      </c>
      <c r="D39" s="120">
        <v>0</v>
      </c>
      <c r="E39" s="120">
        <v>0</v>
      </c>
      <c r="F39" s="121">
        <v>-6022</v>
      </c>
      <c r="G39" s="122">
        <v>0</v>
      </c>
      <c r="H39" s="123">
        <v>-6022</v>
      </c>
      <c r="I39" s="124">
        <v>0</v>
      </c>
      <c r="J39" s="125">
        <v>6022</v>
      </c>
      <c r="K39" s="125">
        <v>0</v>
      </c>
      <c r="L39" s="126">
        <v>0</v>
      </c>
      <c r="M39" s="127">
        <v>6022</v>
      </c>
      <c r="N39" s="128">
        <v>-1.6079693655479772E-3</v>
      </c>
      <c r="O39" s="128">
        <v>-1.607969365977624E-3</v>
      </c>
      <c r="P39" s="74">
        <v>116.95988327375017</v>
      </c>
      <c r="Q39" s="102"/>
    </row>
    <row r="40" spans="1:17" x14ac:dyDescent="0.2">
      <c r="A40" s="118">
        <v>37129</v>
      </c>
      <c r="B40" s="119">
        <v>0</v>
      </c>
      <c r="C40" s="120">
        <v>6022</v>
      </c>
      <c r="D40" s="120">
        <v>0</v>
      </c>
      <c r="E40" s="120">
        <v>0</v>
      </c>
      <c r="F40" s="121">
        <v>-6022</v>
      </c>
      <c r="G40" s="122">
        <v>0</v>
      </c>
      <c r="H40" s="123">
        <v>-6022</v>
      </c>
      <c r="I40" s="124">
        <v>0</v>
      </c>
      <c r="J40" s="125">
        <v>6022</v>
      </c>
      <c r="K40" s="125">
        <v>0</v>
      </c>
      <c r="L40" s="126">
        <v>0</v>
      </c>
      <c r="M40" s="127">
        <v>6022</v>
      </c>
      <c r="N40" s="128">
        <v>-1.6079693655479774E-3</v>
      </c>
      <c r="O40" s="128">
        <v>-1.607969365977624E-3</v>
      </c>
      <c r="P40" s="74">
        <v>116.95827530438419</v>
      </c>
      <c r="Q40" s="102"/>
    </row>
    <row r="41" spans="1:17" x14ac:dyDescent="0.2">
      <c r="A41" s="118">
        <v>37130</v>
      </c>
      <c r="B41" s="119">
        <v>0</v>
      </c>
      <c r="C41" s="120">
        <v>6022</v>
      </c>
      <c r="D41" s="120">
        <v>0</v>
      </c>
      <c r="E41" s="120">
        <v>0</v>
      </c>
      <c r="F41" s="121">
        <v>-6022</v>
      </c>
      <c r="G41" s="122">
        <v>0</v>
      </c>
      <c r="H41" s="123">
        <v>-6022</v>
      </c>
      <c r="I41" s="124">
        <v>0</v>
      </c>
      <c r="J41" s="125">
        <v>6022</v>
      </c>
      <c r="K41" s="125">
        <v>0</v>
      </c>
      <c r="L41" s="126">
        <v>0</v>
      </c>
      <c r="M41" s="127">
        <v>6022</v>
      </c>
      <c r="N41" s="128">
        <v>-1.6079693655479772E-3</v>
      </c>
      <c r="O41" s="128">
        <v>-1.607969365977624E-3</v>
      </c>
      <c r="P41" s="74">
        <v>116.95666733501821</v>
      </c>
      <c r="Q41" s="102"/>
    </row>
    <row r="42" spans="1:17" x14ac:dyDescent="0.2">
      <c r="A42" s="118">
        <v>37131</v>
      </c>
      <c r="B42" s="119">
        <v>0</v>
      </c>
      <c r="C42" s="120">
        <v>5657</v>
      </c>
      <c r="D42" s="120">
        <v>0</v>
      </c>
      <c r="E42" s="120">
        <v>0</v>
      </c>
      <c r="F42" s="121">
        <v>-5657</v>
      </c>
      <c r="G42" s="122">
        <v>0</v>
      </c>
      <c r="H42" s="123">
        <v>-5657</v>
      </c>
      <c r="I42" s="124">
        <v>0</v>
      </c>
      <c r="J42" s="125">
        <v>5657</v>
      </c>
      <c r="K42" s="125">
        <v>0</v>
      </c>
      <c r="L42" s="126">
        <v>0</v>
      </c>
      <c r="M42" s="127">
        <v>5657</v>
      </c>
      <c r="N42" s="128">
        <v>-1.5105085853379121E-3</v>
      </c>
      <c r="O42" s="128">
        <v>-1.5105085849427269E-3</v>
      </c>
      <c r="P42" s="74">
        <v>116.95515682643327</v>
      </c>
      <c r="Q42" s="102"/>
    </row>
    <row r="43" spans="1:17" x14ac:dyDescent="0.2">
      <c r="A43" s="118">
        <v>37132</v>
      </c>
      <c r="B43" s="119">
        <v>0</v>
      </c>
      <c r="C43" s="120">
        <v>5657</v>
      </c>
      <c r="D43" s="120">
        <v>0</v>
      </c>
      <c r="E43" s="120">
        <v>0</v>
      </c>
      <c r="F43" s="121">
        <v>-5657</v>
      </c>
      <c r="G43" s="122">
        <v>0</v>
      </c>
      <c r="H43" s="123">
        <v>-5657</v>
      </c>
      <c r="I43" s="124">
        <v>0</v>
      </c>
      <c r="J43" s="125">
        <v>5657</v>
      </c>
      <c r="K43" s="125">
        <v>0</v>
      </c>
      <c r="L43" s="126">
        <v>0</v>
      </c>
      <c r="M43" s="127">
        <v>5657</v>
      </c>
      <c r="N43" s="128">
        <v>-1.5105085853379121E-3</v>
      </c>
      <c r="O43" s="128">
        <v>-1.5105085849427269E-3</v>
      </c>
      <c r="P43" s="74">
        <v>116.95364631784832</v>
      </c>
      <c r="Q43" s="102"/>
    </row>
    <row r="44" spans="1:17" x14ac:dyDescent="0.2">
      <c r="A44" s="118">
        <v>37133</v>
      </c>
      <c r="B44" s="119">
        <v>0</v>
      </c>
      <c r="C44" s="120">
        <v>5657</v>
      </c>
      <c r="D44" s="120">
        <v>0</v>
      </c>
      <c r="E44" s="120">
        <v>0</v>
      </c>
      <c r="F44" s="121">
        <v>-5657</v>
      </c>
      <c r="G44" s="122">
        <v>0</v>
      </c>
      <c r="H44" s="123">
        <v>-5657</v>
      </c>
      <c r="I44" s="124">
        <v>0</v>
      </c>
      <c r="J44" s="125">
        <v>5657</v>
      </c>
      <c r="K44" s="125">
        <v>0</v>
      </c>
      <c r="L44" s="126">
        <v>0</v>
      </c>
      <c r="M44" s="127">
        <v>5657</v>
      </c>
      <c r="N44" s="128">
        <v>-1.5105085853379123E-3</v>
      </c>
      <c r="O44" s="128">
        <v>-1.5105085849427269E-3</v>
      </c>
      <c r="P44" s="74">
        <v>116.95213580926338</v>
      </c>
      <c r="Q44" s="102"/>
    </row>
    <row r="45" spans="1:17" x14ac:dyDescent="0.2">
      <c r="A45" s="118">
        <v>37134</v>
      </c>
      <c r="B45" s="119">
        <v>0</v>
      </c>
      <c r="C45" s="120">
        <v>5657</v>
      </c>
      <c r="D45" s="120">
        <v>0</v>
      </c>
      <c r="E45" s="120">
        <v>0</v>
      </c>
      <c r="F45" s="121">
        <v>-5657</v>
      </c>
      <c r="G45" s="122">
        <v>0</v>
      </c>
      <c r="H45" s="123">
        <v>-5657</v>
      </c>
      <c r="I45" s="124">
        <v>0</v>
      </c>
      <c r="J45" s="125">
        <v>5657</v>
      </c>
      <c r="K45" s="125">
        <v>0</v>
      </c>
      <c r="L45" s="126">
        <v>0</v>
      </c>
      <c r="M45" s="127">
        <v>5657</v>
      </c>
      <c r="N45" s="128">
        <v>-1.5105085853379123E-3</v>
      </c>
      <c r="O45" s="128">
        <v>-1.5105085849427269E-3</v>
      </c>
      <c r="P45" s="74">
        <v>116.95062530067844</v>
      </c>
      <c r="Q45" s="102"/>
    </row>
    <row r="46" spans="1:17" x14ac:dyDescent="0.2">
      <c r="A46" s="118"/>
      <c r="B46" s="129"/>
      <c r="C46" s="60"/>
      <c r="D46" s="60"/>
      <c r="E46" s="60"/>
      <c r="F46" s="121"/>
      <c r="G46" s="122"/>
      <c r="H46" s="123"/>
      <c r="I46" s="124"/>
      <c r="J46" s="125"/>
      <c r="K46" s="125"/>
      <c r="L46" s="126"/>
      <c r="M46" s="127"/>
      <c r="N46" s="128"/>
      <c r="O46" s="128"/>
      <c r="P46" s="74"/>
      <c r="Q46" s="102"/>
    </row>
    <row r="47" spans="1:17" ht="13.5" thickBot="1" x14ac:dyDescent="0.25">
      <c r="A47" s="118" t="s">
        <v>104</v>
      </c>
      <c r="B47" s="130">
        <v>0</v>
      </c>
      <c r="C47" s="131">
        <v>184913</v>
      </c>
      <c r="D47" s="131">
        <v>0</v>
      </c>
      <c r="E47" s="131">
        <v>0</v>
      </c>
      <c r="F47" s="132">
        <v>-179984</v>
      </c>
      <c r="G47" s="133">
        <v>-6203</v>
      </c>
      <c r="H47" s="134">
        <v>-186187</v>
      </c>
      <c r="I47" s="135">
        <v>0</v>
      </c>
      <c r="J47" s="136">
        <v>184913</v>
      </c>
      <c r="K47" s="136">
        <v>0</v>
      </c>
      <c r="L47" s="137">
        <v>0</v>
      </c>
      <c r="M47" s="138">
        <v>184913</v>
      </c>
      <c r="N47" s="128">
        <v>-4.9374699317763698E-2</v>
      </c>
      <c r="O47" s="128"/>
      <c r="P47" s="139">
        <v>116.95062530067844</v>
      </c>
      <c r="Q47" s="102"/>
    </row>
    <row r="48" spans="1:17" x14ac:dyDescent="0.2">
      <c r="A48" s="140"/>
    </row>
    <row r="51" spans="9:11" x14ac:dyDescent="0.2">
      <c r="I51" s="102"/>
      <c r="J51" s="102"/>
      <c r="K51" s="102"/>
    </row>
    <row r="52" spans="9:11" x14ac:dyDescent="0.2">
      <c r="I52" s="102"/>
      <c r="J52" s="102"/>
      <c r="K52" s="102"/>
    </row>
    <row r="53" spans="9:11" x14ac:dyDescent="0.2">
      <c r="I53" s="111"/>
      <c r="J53" s="111"/>
      <c r="K53" s="10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2" sqref="E22"/>
    </sheetView>
  </sheetViews>
  <sheetFormatPr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 t="s">
        <v>3</v>
      </c>
    </row>
    <row r="3" spans="1:6" x14ac:dyDescent="0.2">
      <c r="A3" s="1"/>
      <c r="B3" s="1"/>
      <c r="C3" s="8"/>
      <c r="D3" s="1"/>
      <c r="E3" s="6" t="s">
        <v>2</v>
      </c>
      <c r="F3" s="7" t="s">
        <v>109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39" t="s">
        <v>75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/>
      <c r="B17" s="24"/>
      <c r="C17" s="24"/>
      <c r="D17" s="24"/>
      <c r="E17" s="24"/>
      <c r="F17" s="25"/>
    </row>
    <row r="18" spans="1:7" x14ac:dyDescent="0.2">
      <c r="A18" s="23">
        <v>37104</v>
      </c>
      <c r="B18" s="24">
        <v>23424.836160000003</v>
      </c>
      <c r="C18" s="24">
        <v>28681</v>
      </c>
      <c r="D18" s="24">
        <v>0</v>
      </c>
      <c r="E18" s="24">
        <v>5256.1638399999974</v>
      </c>
      <c r="F18" s="25">
        <v>5256.1638399999974</v>
      </c>
      <c r="G18" t="s">
        <v>23</v>
      </c>
    </row>
    <row r="19" spans="1:7" x14ac:dyDescent="0.2">
      <c r="A19" s="23"/>
      <c r="B19" s="24"/>
      <c r="C19" s="24"/>
      <c r="D19" s="24"/>
      <c r="E19" s="24"/>
      <c r="F19" s="25"/>
    </row>
    <row r="20" spans="1:7" x14ac:dyDescent="0.2">
      <c r="A20" s="23"/>
      <c r="B20" s="24"/>
      <c r="C20" s="24"/>
      <c r="D20" s="24"/>
      <c r="E20" s="24"/>
      <c r="F20" s="25"/>
    </row>
    <row r="21" spans="1:7" x14ac:dyDescent="0.2">
      <c r="A21" s="23"/>
      <c r="B21" s="24"/>
      <c r="C21" s="24"/>
      <c r="D21" s="24"/>
      <c r="E21" s="24"/>
      <c r="F21" s="25"/>
    </row>
    <row r="22" spans="1:7" x14ac:dyDescent="0.2">
      <c r="A22" s="23"/>
      <c r="B22" s="24"/>
      <c r="C22" s="24"/>
      <c r="D22" s="24"/>
      <c r="E22" s="24"/>
      <c r="F22" s="25"/>
    </row>
    <row r="23" spans="1:7" x14ac:dyDescent="0.2">
      <c r="A23" s="23"/>
      <c r="B23" s="24"/>
      <c r="C23" s="24"/>
      <c r="D23" s="24"/>
      <c r="E23" s="24"/>
      <c r="F23" s="25"/>
    </row>
    <row r="24" spans="1:7" x14ac:dyDescent="0.2">
      <c r="A24" s="23"/>
      <c r="B24" s="24"/>
      <c r="C24" s="24"/>
      <c r="D24" s="24"/>
      <c r="E24" s="24"/>
      <c r="F24" s="25"/>
    </row>
    <row r="25" spans="1:7" x14ac:dyDescent="0.2">
      <c r="A25" s="23"/>
      <c r="B25" s="24"/>
      <c r="C25" s="24"/>
      <c r="D25" s="24"/>
      <c r="E25" s="24"/>
      <c r="F25" s="25"/>
    </row>
    <row r="26" spans="1:7" x14ac:dyDescent="0.2">
      <c r="A26" s="23"/>
      <c r="B26" s="24"/>
      <c r="C26" s="24"/>
      <c r="D26" s="24"/>
      <c r="E26" s="24"/>
      <c r="F26" s="25"/>
    </row>
    <row r="27" spans="1:7" x14ac:dyDescent="0.2">
      <c r="A27" s="28"/>
      <c r="B27" s="29"/>
      <c r="C27" s="29"/>
      <c r="D27" s="29"/>
      <c r="E27" s="29"/>
      <c r="F27" s="30"/>
    </row>
    <row r="28" spans="1:7" x14ac:dyDescent="0.2">
      <c r="A28" t="s">
        <v>24</v>
      </c>
    </row>
    <row r="29" spans="1:7" x14ac:dyDescent="0.2">
      <c r="A29" t="s">
        <v>25</v>
      </c>
    </row>
    <row r="31" spans="1:7" x14ac:dyDescent="0.2">
      <c r="A31" t="s">
        <v>26</v>
      </c>
      <c r="B31" t="s">
        <v>27</v>
      </c>
    </row>
    <row r="32" spans="1:7" x14ac:dyDescent="0.2">
      <c r="A32" t="s">
        <v>26</v>
      </c>
      <c r="B32" t="s">
        <v>28</v>
      </c>
    </row>
    <row r="34" spans="1:4" x14ac:dyDescent="0.2">
      <c r="A34" s="31" t="s">
        <v>29</v>
      </c>
      <c r="B34" s="32"/>
      <c r="C34" s="32"/>
      <c r="D34" s="32"/>
    </row>
    <row r="35" spans="1:4" x14ac:dyDescent="0.2">
      <c r="A35" s="31" t="s">
        <v>30</v>
      </c>
      <c r="B35" s="32"/>
      <c r="C35" s="32"/>
      <c r="D35" s="32"/>
    </row>
    <row r="36" spans="1:4" x14ac:dyDescent="0.2">
      <c r="A36" s="31" t="s">
        <v>31</v>
      </c>
      <c r="B36" s="32"/>
      <c r="C36" s="32"/>
      <c r="D36" s="32"/>
    </row>
    <row r="37" spans="1:4" x14ac:dyDescent="0.2">
      <c r="A37" s="31" t="s">
        <v>32</v>
      </c>
      <c r="B37" s="32"/>
      <c r="C37" s="32"/>
      <c r="D37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6" sqref="E6"/>
    </sheetView>
  </sheetViews>
  <sheetFormatPr defaultRowHeight="12.75" x14ac:dyDescent="0.2"/>
  <cols>
    <col min="1" max="1" width="32" customWidth="1"/>
    <col min="2" max="2" width="14.42578125" bestFit="1" customWidth="1"/>
    <col min="3" max="3" width="15" customWidth="1"/>
    <col min="4" max="4" width="22" bestFit="1" customWidth="1"/>
    <col min="5" max="5" width="21.5703125" bestFit="1" customWidth="1"/>
    <col min="6" max="6" width="25.140625" bestFit="1" customWidth="1"/>
    <col min="7" max="7" width="31.28515625" bestFit="1" customWidth="1"/>
    <col min="8" max="8" width="23.5703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9" ht="18" x14ac:dyDescent="0.25">
      <c r="D1" s="33" t="s">
        <v>34</v>
      </c>
      <c r="F1" s="4" t="s">
        <v>35</v>
      </c>
      <c r="G1" s="4" t="s">
        <v>36</v>
      </c>
      <c r="H1" s="22"/>
    </row>
    <row r="2" spans="1:9" x14ac:dyDescent="0.2">
      <c r="C2" t="s">
        <v>37</v>
      </c>
      <c r="D2" s="34" t="s">
        <v>110</v>
      </c>
      <c r="F2" s="6"/>
      <c r="G2" s="6"/>
      <c r="H2" s="35" t="s">
        <v>38</v>
      </c>
    </row>
    <row r="3" spans="1:9" x14ac:dyDescent="0.2">
      <c r="F3" s="6" t="s">
        <v>3</v>
      </c>
      <c r="G3" s="6" t="s">
        <v>39</v>
      </c>
      <c r="H3" s="36">
        <v>37148</v>
      </c>
    </row>
    <row r="4" spans="1:9" x14ac:dyDescent="0.2">
      <c r="F4" s="6" t="s">
        <v>4</v>
      </c>
      <c r="G4" s="6" t="s">
        <v>40</v>
      </c>
      <c r="H4" s="7"/>
    </row>
    <row r="5" spans="1:9" x14ac:dyDescent="0.2">
      <c r="F5" s="6" t="s">
        <v>5</v>
      </c>
      <c r="G5" s="6" t="s">
        <v>41</v>
      </c>
      <c r="H5" s="35" t="s">
        <v>42</v>
      </c>
    </row>
    <row r="6" spans="1:9" x14ac:dyDescent="0.2">
      <c r="F6" s="6"/>
      <c r="G6" s="6" t="s">
        <v>43</v>
      </c>
      <c r="H6" s="36">
        <v>37162</v>
      </c>
    </row>
    <row r="7" spans="1:9" x14ac:dyDescent="0.2">
      <c r="F7" s="6" t="s">
        <v>7</v>
      </c>
      <c r="G7" s="6" t="s">
        <v>44</v>
      </c>
      <c r="H7" s="35" t="s">
        <v>45</v>
      </c>
    </row>
    <row r="8" spans="1:9" x14ac:dyDescent="0.2">
      <c r="F8" s="6" t="s">
        <v>9</v>
      </c>
      <c r="G8" s="37" t="s">
        <v>46</v>
      </c>
      <c r="H8" s="38" t="s">
        <v>47</v>
      </c>
    </row>
    <row r="9" spans="1:9" x14ac:dyDescent="0.2">
      <c r="F9" s="6" t="s">
        <v>11</v>
      </c>
      <c r="G9" s="6" t="s">
        <v>48</v>
      </c>
      <c r="H9" s="35" t="s">
        <v>49</v>
      </c>
    </row>
    <row r="10" spans="1:9" x14ac:dyDescent="0.2">
      <c r="A10" s="39"/>
      <c r="B10" s="34"/>
      <c r="F10" s="10"/>
      <c r="G10" s="10"/>
      <c r="H10" s="11" t="s">
        <v>50</v>
      </c>
    </row>
    <row r="11" spans="1:9" ht="13.5" thickBot="1" x14ac:dyDescent="0.25">
      <c r="A11" s="40"/>
      <c r="B11" s="12"/>
      <c r="C11" s="12"/>
      <c r="D11" s="12"/>
      <c r="E11" s="12"/>
      <c r="F11" s="41"/>
      <c r="G11" s="41"/>
      <c r="H11" s="41"/>
    </row>
    <row r="12" spans="1:9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">
      <c r="A13" s="42">
        <v>37104</v>
      </c>
      <c r="B13" t="s">
        <v>111</v>
      </c>
      <c r="C13" s="43"/>
      <c r="D13" s="43"/>
      <c r="E13" s="43"/>
      <c r="F13" s="43"/>
    </row>
    <row r="14" spans="1:9" x14ac:dyDescent="0.2">
      <c r="A14" s="44" t="s">
        <v>53</v>
      </c>
      <c r="B14" s="45">
        <v>1.08962</v>
      </c>
      <c r="C14" s="43"/>
      <c r="D14" s="43"/>
      <c r="E14" s="43"/>
      <c r="F14" s="43"/>
    </row>
    <row r="15" spans="1:9" ht="13.5" thickBot="1" x14ac:dyDescent="0.25">
      <c r="A15" s="42"/>
      <c r="B15" s="46"/>
      <c r="C15" s="46"/>
      <c r="D15" s="46"/>
      <c r="E15" s="43"/>
      <c r="F15" s="43"/>
    </row>
    <row r="16" spans="1:9" x14ac:dyDescent="0.2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">
      <c r="A18" s="54"/>
      <c r="B18" s="57" t="s">
        <v>20</v>
      </c>
      <c r="C18" s="57" t="s">
        <v>20</v>
      </c>
      <c r="D18" s="57" t="s">
        <v>112</v>
      </c>
      <c r="E18" s="57" t="s">
        <v>20</v>
      </c>
      <c r="F18" s="58" t="s">
        <v>64</v>
      </c>
    </row>
    <row r="19" spans="1:6" x14ac:dyDescent="0.2">
      <c r="A19" s="59">
        <v>37104</v>
      </c>
      <c r="B19" s="24">
        <v>0</v>
      </c>
      <c r="C19" s="24">
        <v>0</v>
      </c>
      <c r="D19" s="24">
        <v>0</v>
      </c>
      <c r="E19" s="24">
        <v>0</v>
      </c>
      <c r="F19" s="79">
        <v>0</v>
      </c>
    </row>
    <row r="20" spans="1:6" x14ac:dyDescent="0.2">
      <c r="A20" s="59">
        <v>37105</v>
      </c>
      <c r="B20" s="24">
        <v>0</v>
      </c>
      <c r="C20" s="24">
        <v>0</v>
      </c>
      <c r="D20" s="24">
        <v>0</v>
      </c>
      <c r="E20" s="24">
        <v>0</v>
      </c>
      <c r="F20" s="79">
        <v>0</v>
      </c>
    </row>
    <row r="21" spans="1:6" x14ac:dyDescent="0.2">
      <c r="A21" s="59">
        <v>37106</v>
      </c>
      <c r="B21" s="24">
        <v>0</v>
      </c>
      <c r="C21" s="24">
        <v>0</v>
      </c>
      <c r="D21" s="24">
        <v>0</v>
      </c>
      <c r="E21" s="24">
        <v>0</v>
      </c>
      <c r="F21" s="79">
        <v>0</v>
      </c>
    </row>
    <row r="22" spans="1:6" x14ac:dyDescent="0.2">
      <c r="A22" s="59">
        <v>37107</v>
      </c>
      <c r="B22" s="24">
        <v>0</v>
      </c>
      <c r="C22" s="24">
        <v>0</v>
      </c>
      <c r="D22" s="24">
        <v>0</v>
      </c>
      <c r="E22" s="24">
        <v>0</v>
      </c>
      <c r="F22" s="79">
        <v>0</v>
      </c>
    </row>
    <row r="23" spans="1:6" x14ac:dyDescent="0.2">
      <c r="A23" s="59">
        <v>37108</v>
      </c>
      <c r="B23" s="24">
        <v>0</v>
      </c>
      <c r="C23" s="24">
        <v>0</v>
      </c>
      <c r="D23" s="24">
        <v>0</v>
      </c>
      <c r="E23" s="24">
        <v>0</v>
      </c>
      <c r="F23" s="79">
        <v>0</v>
      </c>
    </row>
    <row r="24" spans="1:6" x14ac:dyDescent="0.2">
      <c r="A24" s="59">
        <v>37109</v>
      </c>
      <c r="B24" s="24">
        <v>0</v>
      </c>
      <c r="C24" s="24">
        <v>0</v>
      </c>
      <c r="D24" s="24">
        <v>0</v>
      </c>
      <c r="E24" s="24">
        <v>0</v>
      </c>
      <c r="F24" s="79">
        <v>0</v>
      </c>
    </row>
    <row r="25" spans="1:6" x14ac:dyDescent="0.2">
      <c r="A25" s="59">
        <v>37110</v>
      </c>
      <c r="B25" s="24">
        <v>0</v>
      </c>
      <c r="C25" s="24">
        <v>0</v>
      </c>
      <c r="D25" s="24">
        <v>0</v>
      </c>
      <c r="E25" s="24">
        <v>0</v>
      </c>
      <c r="F25" s="79">
        <v>0</v>
      </c>
    </row>
    <row r="26" spans="1:6" x14ac:dyDescent="0.2">
      <c r="A26" s="59">
        <v>37111</v>
      </c>
      <c r="B26" s="24">
        <v>0</v>
      </c>
      <c r="C26" s="24">
        <v>0</v>
      </c>
      <c r="D26" s="24">
        <v>0</v>
      </c>
      <c r="E26" s="24">
        <v>0</v>
      </c>
      <c r="F26" s="79">
        <v>0</v>
      </c>
    </row>
    <row r="27" spans="1:6" x14ac:dyDescent="0.2">
      <c r="A27" s="59">
        <v>37112</v>
      </c>
      <c r="B27" s="24">
        <v>0</v>
      </c>
      <c r="C27" s="24">
        <v>0</v>
      </c>
      <c r="D27" s="24">
        <v>0</v>
      </c>
      <c r="E27" s="24">
        <v>0</v>
      </c>
      <c r="F27" s="79">
        <v>0</v>
      </c>
    </row>
    <row r="28" spans="1:6" x14ac:dyDescent="0.2">
      <c r="A28" s="59">
        <v>37113</v>
      </c>
      <c r="B28" s="24">
        <v>0</v>
      </c>
      <c r="C28" s="24">
        <v>0</v>
      </c>
      <c r="D28" s="24">
        <v>0</v>
      </c>
      <c r="E28" s="24">
        <v>0</v>
      </c>
      <c r="F28" s="79">
        <v>0</v>
      </c>
    </row>
    <row r="29" spans="1:6" x14ac:dyDescent="0.2">
      <c r="A29" s="59">
        <v>37114</v>
      </c>
      <c r="B29" s="24">
        <v>0</v>
      </c>
      <c r="C29" s="24">
        <v>0</v>
      </c>
      <c r="D29" s="24">
        <v>0</v>
      </c>
      <c r="E29" s="24">
        <v>0</v>
      </c>
      <c r="F29" s="79">
        <v>0</v>
      </c>
    </row>
    <row r="30" spans="1:6" x14ac:dyDescent="0.2">
      <c r="A30" s="59">
        <v>37115</v>
      </c>
      <c r="B30" s="24">
        <v>0</v>
      </c>
      <c r="C30" s="24">
        <v>0</v>
      </c>
      <c r="D30" s="24">
        <v>0</v>
      </c>
      <c r="E30" s="24">
        <v>0</v>
      </c>
      <c r="F30" s="79">
        <v>0</v>
      </c>
    </row>
    <row r="31" spans="1:6" x14ac:dyDescent="0.2">
      <c r="A31" s="59">
        <v>37116</v>
      </c>
      <c r="B31" s="24">
        <v>0</v>
      </c>
      <c r="C31" s="24">
        <v>0</v>
      </c>
      <c r="D31" s="24">
        <v>0</v>
      </c>
      <c r="E31" s="24">
        <v>0</v>
      </c>
      <c r="F31" s="79">
        <v>0</v>
      </c>
    </row>
    <row r="32" spans="1:6" x14ac:dyDescent="0.2">
      <c r="A32" s="59">
        <v>37117</v>
      </c>
      <c r="B32" s="24">
        <v>0</v>
      </c>
      <c r="C32" s="24">
        <v>0</v>
      </c>
      <c r="D32" s="24">
        <v>0</v>
      </c>
      <c r="E32" s="24">
        <v>0</v>
      </c>
      <c r="F32" s="79">
        <v>0</v>
      </c>
    </row>
    <row r="33" spans="1:6" x14ac:dyDescent="0.2">
      <c r="A33" s="59">
        <v>37118</v>
      </c>
      <c r="B33" s="24">
        <v>0</v>
      </c>
      <c r="C33" s="24">
        <v>0</v>
      </c>
      <c r="D33" s="24">
        <v>0</v>
      </c>
      <c r="E33" s="24">
        <v>0</v>
      </c>
      <c r="F33" s="79">
        <v>0</v>
      </c>
    </row>
    <row r="34" spans="1:6" x14ac:dyDescent="0.2">
      <c r="A34" s="59">
        <v>37119</v>
      </c>
      <c r="B34" s="24">
        <v>0</v>
      </c>
      <c r="C34" s="24">
        <v>0</v>
      </c>
      <c r="D34" s="24">
        <v>0</v>
      </c>
      <c r="E34" s="24">
        <v>0</v>
      </c>
      <c r="F34" s="79">
        <v>0</v>
      </c>
    </row>
    <row r="35" spans="1:6" x14ac:dyDescent="0.2">
      <c r="A35" s="59">
        <v>37120</v>
      </c>
      <c r="B35" s="24">
        <v>0</v>
      </c>
      <c r="C35" s="24">
        <v>0</v>
      </c>
      <c r="D35" s="24">
        <v>0</v>
      </c>
      <c r="E35" s="24">
        <v>0</v>
      </c>
      <c r="F35" s="79">
        <v>0</v>
      </c>
    </row>
    <row r="36" spans="1:6" x14ac:dyDescent="0.2">
      <c r="A36" s="59">
        <v>37121</v>
      </c>
      <c r="B36" s="24">
        <v>0</v>
      </c>
      <c r="C36" s="24">
        <v>0</v>
      </c>
      <c r="D36" s="24">
        <v>0</v>
      </c>
      <c r="E36" s="24">
        <v>0</v>
      </c>
      <c r="F36" s="79">
        <v>0</v>
      </c>
    </row>
    <row r="37" spans="1:6" x14ac:dyDescent="0.2">
      <c r="A37" s="59">
        <v>37122</v>
      </c>
      <c r="B37" s="24">
        <v>0</v>
      </c>
      <c r="C37" s="24">
        <v>0</v>
      </c>
      <c r="D37" s="24">
        <v>0</v>
      </c>
      <c r="E37" s="24">
        <v>0</v>
      </c>
      <c r="F37" s="79">
        <v>0</v>
      </c>
    </row>
    <row r="38" spans="1:6" x14ac:dyDescent="0.2">
      <c r="A38" s="59">
        <v>37123</v>
      </c>
      <c r="B38" s="24">
        <v>0</v>
      </c>
      <c r="C38" s="24">
        <v>0</v>
      </c>
      <c r="D38" s="24">
        <v>0</v>
      </c>
      <c r="E38" s="24">
        <v>0</v>
      </c>
      <c r="F38" s="79">
        <v>0</v>
      </c>
    </row>
    <row r="39" spans="1:6" x14ac:dyDescent="0.2">
      <c r="A39" s="59">
        <v>37124</v>
      </c>
      <c r="B39" s="24">
        <v>0</v>
      </c>
      <c r="C39" s="24">
        <v>0</v>
      </c>
      <c r="D39" s="24">
        <v>0</v>
      </c>
      <c r="E39" s="24">
        <v>0</v>
      </c>
      <c r="F39" s="79">
        <v>0</v>
      </c>
    </row>
    <row r="40" spans="1:6" x14ac:dyDescent="0.2">
      <c r="A40" s="59">
        <v>37125</v>
      </c>
      <c r="B40" s="24">
        <v>0</v>
      </c>
      <c r="C40" s="24">
        <v>0</v>
      </c>
      <c r="D40" s="24">
        <v>0</v>
      </c>
      <c r="E40" s="24">
        <v>0</v>
      </c>
      <c r="F40" s="79">
        <v>0</v>
      </c>
    </row>
    <row r="41" spans="1:6" x14ac:dyDescent="0.2">
      <c r="A41" s="59">
        <v>37126</v>
      </c>
      <c r="B41" s="24">
        <v>0</v>
      </c>
      <c r="C41" s="24">
        <v>0</v>
      </c>
      <c r="D41" s="24">
        <v>0</v>
      </c>
      <c r="E41" s="24">
        <v>0</v>
      </c>
      <c r="F41" s="79">
        <v>0</v>
      </c>
    </row>
    <row r="42" spans="1:6" x14ac:dyDescent="0.2">
      <c r="A42" s="59">
        <v>37127</v>
      </c>
      <c r="B42" s="24">
        <v>0</v>
      </c>
      <c r="C42" s="24">
        <v>0</v>
      </c>
      <c r="D42" s="24">
        <v>0</v>
      </c>
      <c r="E42" s="24">
        <v>0</v>
      </c>
      <c r="F42" s="79">
        <v>0</v>
      </c>
    </row>
    <row r="43" spans="1:6" x14ac:dyDescent="0.2">
      <c r="A43" s="59">
        <v>37128</v>
      </c>
      <c r="B43" s="24">
        <v>0</v>
      </c>
      <c r="C43" s="24">
        <v>0</v>
      </c>
      <c r="D43" s="24">
        <v>0</v>
      </c>
      <c r="E43" s="24">
        <v>0</v>
      </c>
      <c r="F43" s="79">
        <v>0</v>
      </c>
    </row>
    <row r="44" spans="1:6" x14ac:dyDescent="0.2">
      <c r="A44" s="59">
        <v>37129</v>
      </c>
      <c r="B44" s="24">
        <v>0</v>
      </c>
      <c r="C44" s="24">
        <v>0</v>
      </c>
      <c r="D44" s="24">
        <v>0</v>
      </c>
      <c r="E44" s="24">
        <v>0</v>
      </c>
      <c r="F44" s="79">
        <v>0</v>
      </c>
    </row>
    <row r="45" spans="1:6" x14ac:dyDescent="0.2">
      <c r="A45" s="59">
        <v>37130</v>
      </c>
      <c r="B45" s="24">
        <v>0</v>
      </c>
      <c r="C45" s="24">
        <v>0</v>
      </c>
      <c r="D45" s="24">
        <v>0</v>
      </c>
      <c r="E45" s="24">
        <v>0</v>
      </c>
      <c r="F45" s="79">
        <v>0</v>
      </c>
    </row>
    <row r="46" spans="1:6" x14ac:dyDescent="0.2">
      <c r="A46" s="59">
        <v>37131</v>
      </c>
      <c r="B46" s="24">
        <v>0</v>
      </c>
      <c r="C46" s="24">
        <v>0</v>
      </c>
      <c r="D46" s="24">
        <v>0</v>
      </c>
      <c r="E46" s="24">
        <v>0</v>
      </c>
      <c r="F46" s="79">
        <v>0</v>
      </c>
    </row>
    <row r="47" spans="1:6" x14ac:dyDescent="0.2">
      <c r="A47" s="59">
        <v>37132</v>
      </c>
      <c r="B47" s="24">
        <v>120.07832000000001</v>
      </c>
      <c r="C47" s="24">
        <v>14333</v>
      </c>
      <c r="D47" s="24">
        <v>0</v>
      </c>
      <c r="E47" s="24">
        <v>120.07832000000001</v>
      </c>
      <c r="F47" s="79">
        <v>110.20201538150916</v>
      </c>
    </row>
    <row r="48" spans="1:6" x14ac:dyDescent="0.2">
      <c r="A48" s="59">
        <v>37133</v>
      </c>
      <c r="B48" s="24">
        <v>10715.661760000001</v>
      </c>
      <c r="C48" s="24">
        <v>14348</v>
      </c>
      <c r="D48" s="24">
        <v>0</v>
      </c>
      <c r="E48" s="24">
        <v>10715.661760000001</v>
      </c>
      <c r="F48" s="79">
        <v>9834.3108239569756</v>
      </c>
    </row>
    <row r="49" spans="1:11" x14ac:dyDescent="0.2">
      <c r="A49" s="59">
        <v>37134</v>
      </c>
      <c r="B49" s="24">
        <v>12589.096080000001</v>
      </c>
      <c r="C49" s="24">
        <v>0</v>
      </c>
      <c r="D49" s="24">
        <v>0</v>
      </c>
      <c r="E49" s="24">
        <v>12589.096080000001</v>
      </c>
      <c r="F49" s="79">
        <v>11553.657311723355</v>
      </c>
    </row>
    <row r="50" spans="1:11" x14ac:dyDescent="0.2">
      <c r="A50" s="59" t="s">
        <v>66</v>
      </c>
      <c r="B50" s="24">
        <v>23424.836160000003</v>
      </c>
      <c r="C50" s="24">
        <v>28681</v>
      </c>
      <c r="D50" s="24">
        <v>0</v>
      </c>
      <c r="E50" s="24">
        <v>23424.836160000003</v>
      </c>
      <c r="F50" s="79">
        <v>21498.170151061837</v>
      </c>
    </row>
    <row r="51" spans="1:11" ht="13.5" thickBot="1" x14ac:dyDescent="0.25">
      <c r="A51" s="62"/>
      <c r="B51" s="12"/>
      <c r="C51" s="63"/>
      <c r="D51" s="63"/>
      <c r="E51" s="12"/>
      <c r="F51" s="80"/>
      <c r="I51" s="1"/>
    </row>
    <row r="52" spans="1:11" x14ac:dyDescent="0.2">
      <c r="A52" s="66"/>
      <c r="F52" s="67"/>
      <c r="G52" s="67"/>
      <c r="J52" s="68"/>
      <c r="K52" s="69"/>
    </row>
    <row r="53" spans="1:11" x14ac:dyDescent="0.2">
      <c r="A53" s="66"/>
      <c r="F53" s="67"/>
      <c r="G53" s="67"/>
      <c r="J53" s="68"/>
      <c r="K53" s="69"/>
    </row>
    <row r="54" spans="1:11" x14ac:dyDescent="0.2">
      <c r="A54" s="66"/>
      <c r="C54" t="s">
        <v>67</v>
      </c>
      <c r="D54" s="34" t="s">
        <v>68</v>
      </c>
      <c r="E54" t="s">
        <v>69</v>
      </c>
    </row>
    <row r="55" spans="1:11" x14ac:dyDescent="0.2">
      <c r="A55" s="70"/>
      <c r="C55" s="71"/>
      <c r="D55" s="72"/>
      <c r="E55" s="73"/>
    </row>
    <row r="56" spans="1:11" x14ac:dyDescent="0.2">
      <c r="A56" s="14"/>
      <c r="B56" t="s">
        <v>71</v>
      </c>
      <c r="C56" s="74">
        <v>23424.836160000003</v>
      </c>
      <c r="D56" s="141">
        <v>0.48</v>
      </c>
      <c r="E56" s="73">
        <v>11243.921356800001</v>
      </c>
    </row>
    <row r="58" spans="1:11" ht="15.75" x14ac:dyDescent="0.25">
      <c r="B58" t="s">
        <v>72</v>
      </c>
      <c r="C58" s="75">
        <v>23424.836160000003</v>
      </c>
      <c r="E58" s="76" t="s">
        <v>73</v>
      </c>
      <c r="F58" s="77">
        <v>11243.921356800001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Enron(NC) Imbalance</vt:lpstr>
      <vt:lpstr>Enron(NC) Settlement</vt:lpstr>
      <vt:lpstr>Enron(Howell)Imbalance</vt:lpstr>
      <vt:lpstr>Enron (Howell) Statement</vt:lpstr>
      <vt:lpstr>Enron IT Settlement</vt:lpstr>
      <vt:lpstr>Enron (IT) Imbalance</vt:lpstr>
      <vt:lpstr>Enron (Devon) Imbalance</vt:lpstr>
      <vt:lpstr>Enron (Devon) Settlement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dcterms:created xsi:type="dcterms:W3CDTF">2001-07-16T18:30:17Z</dcterms:created>
  <dcterms:modified xsi:type="dcterms:W3CDTF">2023-09-17T11:26:42Z</dcterms:modified>
</cp:coreProperties>
</file>