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187086-9520-491D-899D-DEB2AC3F40E7}" xr6:coauthVersionLast="47" xr6:coauthVersionMax="47" xr10:uidLastSave="{00000000-0000-0000-0000-000000000000}"/>
  <bookViews>
    <workbookView xWindow="-120" yWindow="-120" windowWidth="38640" windowHeight="15720"/>
  </bookViews>
  <sheets>
    <sheet name="Shortfall Calculation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C5" i="1"/>
  <c r="D5" i="1"/>
  <c r="E5" i="1"/>
  <c r="F5" i="1"/>
  <c r="G5" i="1"/>
  <c r="B6" i="1"/>
  <c r="C6" i="1"/>
  <c r="D6" i="1"/>
  <c r="E6" i="1"/>
  <c r="F6" i="1"/>
  <c r="G6" i="1"/>
  <c r="B8" i="1"/>
  <c r="C8" i="1"/>
  <c r="D8" i="1"/>
  <c r="E8" i="1"/>
  <c r="F8" i="1"/>
  <c r="G8" i="1"/>
  <c r="B10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<sst xmlns="http://schemas.openxmlformats.org/spreadsheetml/2006/main" count="8" uniqueCount="8">
  <si>
    <t>Shortfall ($/Mwh)</t>
  </si>
  <si>
    <t>MW Need in CA</t>
  </si>
  <si>
    <t>Avg Mkt Price ($/Mwh)</t>
  </si>
  <si>
    <t>Funds from UDCs ($/Mwh)</t>
  </si>
  <si>
    <t>Monthly Spending</t>
  </si>
  <si>
    <t>Rolling Spending</t>
  </si>
  <si>
    <t>The MW Need has been provided during Treasury Settlement discussions by SCE and PG&amp;E.  ENE estimates that the MW need is larger.</t>
  </si>
  <si>
    <t>PG&amp;E, SCE, and SDG&amp;E have estimated that the difference between retail revenues and wholesale costs from 1/16/01 - 3/31/01 is $3.2B.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</si>
</sst>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</numFmts>
  <fonts count="5" x14ac:knownFonts="1">
    <font>
      <sz val="10"/>
      <name val="Arial"/>
    </font>
    <font>
      <sz val="10"/>
      <name val="Arial"/>
    </font>
    <font>
      <sz val="10"/>
      <name val="Century Schoolbook"/>
      <family val="1"/>
    </font>
    <font>
      <b/>
      <sz val="12"/>
      <name val="Century Schoolbook"/>
      <family val="1"/>
    </font>
    <font>
      <b/>
      <i/>
      <sz val="10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37" fontId="2" fillId="0" borderId="0" xfId="1" applyNumberFormat="1" applyFont="1"/>
    <xf numFmtId="44" fontId="2" fillId="0" borderId="0" xfId="2" applyFont="1"/>
    <xf numFmtId="44" fontId="2" fillId="0" borderId="0" xfId="0" applyNumberFormat="1" applyFont="1"/>
    <xf numFmtId="44" fontId="2" fillId="2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14" sqref="A14"/>
    </sheetView>
  </sheetViews>
  <sheetFormatPr defaultRowHeight="12.75" x14ac:dyDescent="0.2"/>
  <cols>
    <col min="1" max="1" width="26.7109375" style="1" customWidth="1"/>
    <col min="2" max="7" width="18.7109375" style="1" customWidth="1"/>
    <col min="8" max="9" width="15.7109375" style="1" customWidth="1"/>
    <col min="10" max="16384" width="9.140625" style="1"/>
  </cols>
  <sheetData>
    <row r="1" spans="1:9" ht="15" x14ac:dyDescent="0.2">
      <c r="B1" s="2">
        <v>36923</v>
      </c>
      <c r="C1" s="2">
        <v>36951</v>
      </c>
      <c r="D1" s="2">
        <v>36982</v>
      </c>
      <c r="E1" s="2">
        <v>37012</v>
      </c>
      <c r="F1" s="2">
        <v>37043</v>
      </c>
      <c r="G1" s="2">
        <v>37073</v>
      </c>
      <c r="H1" s="3"/>
      <c r="I1" s="3"/>
    </row>
    <row r="2" spans="1:9" ht="13.5" customHeight="1" x14ac:dyDescent="0.2">
      <c r="B2" s="2"/>
      <c r="C2" s="2"/>
      <c r="D2" s="2"/>
      <c r="E2" s="2"/>
      <c r="F2" s="2"/>
      <c r="G2" s="2"/>
      <c r="H2" s="3"/>
      <c r="I2" s="3"/>
    </row>
    <row r="3" spans="1:9" x14ac:dyDescent="0.2">
      <c r="A3" s="4" t="s">
        <v>1</v>
      </c>
      <c r="B3" s="5">
        <v>8800</v>
      </c>
      <c r="C3" s="5">
        <v>9925</v>
      </c>
      <c r="D3" s="5">
        <v>11375</v>
      </c>
      <c r="E3" s="5">
        <v>12375</v>
      </c>
      <c r="F3" s="5">
        <v>13900</v>
      </c>
      <c r="G3" s="5">
        <v>15560</v>
      </c>
    </row>
    <row r="4" spans="1:9" x14ac:dyDescent="0.2">
      <c r="A4" s="4" t="s">
        <v>2</v>
      </c>
      <c r="B4" s="6">
        <v>150</v>
      </c>
      <c r="C4" s="7">
        <f>B4*1.05</f>
        <v>157.5</v>
      </c>
      <c r="D4" s="7">
        <f>C4*1.05</f>
        <v>165.375</v>
      </c>
      <c r="E4" s="7">
        <f>D4*1.05</f>
        <v>173.64375000000001</v>
      </c>
      <c r="F4" s="7">
        <f>E4*1.05</f>
        <v>182.32593750000001</v>
      </c>
      <c r="G4" s="7">
        <f>F4*1.05</f>
        <v>191.44223437500003</v>
      </c>
    </row>
    <row r="5" spans="1:9" x14ac:dyDescent="0.2">
      <c r="A5" s="4" t="s">
        <v>3</v>
      </c>
      <c r="B5" s="6">
        <v>0</v>
      </c>
      <c r="C5" s="6">
        <f>B5</f>
        <v>0</v>
      </c>
      <c r="D5" s="6">
        <f>C5</f>
        <v>0</v>
      </c>
      <c r="E5" s="6">
        <f>D5</f>
        <v>0</v>
      </c>
      <c r="F5" s="6">
        <f>E5</f>
        <v>0</v>
      </c>
      <c r="G5" s="6">
        <f>F5</f>
        <v>0</v>
      </c>
    </row>
    <row r="6" spans="1:9" x14ac:dyDescent="0.2">
      <c r="A6" s="4" t="s">
        <v>0</v>
      </c>
      <c r="B6" s="7">
        <f t="shared" ref="B6:G6" si="0">B5-B4</f>
        <v>-150</v>
      </c>
      <c r="C6" s="7">
        <f t="shared" si="0"/>
        <v>-157.5</v>
      </c>
      <c r="D6" s="7">
        <f t="shared" si="0"/>
        <v>-165.375</v>
      </c>
      <c r="E6" s="7">
        <f t="shared" si="0"/>
        <v>-173.64375000000001</v>
      </c>
      <c r="F6" s="7">
        <f t="shared" si="0"/>
        <v>-182.32593750000001</v>
      </c>
      <c r="G6" s="7">
        <f t="shared" si="0"/>
        <v>-191.44223437500003</v>
      </c>
    </row>
    <row r="7" spans="1:9" x14ac:dyDescent="0.2">
      <c r="A7" s="4"/>
      <c r="B7" s="7"/>
      <c r="C7" s="7"/>
      <c r="D7" s="7"/>
      <c r="E7" s="7"/>
      <c r="F7" s="7"/>
      <c r="G7" s="7"/>
    </row>
    <row r="8" spans="1:9" x14ac:dyDescent="0.2">
      <c r="A8" s="4" t="s">
        <v>4</v>
      </c>
      <c r="B8" s="7">
        <f t="shared" ref="B8:G8" si="1">730*B6*B3</f>
        <v>-963600000</v>
      </c>
      <c r="C8" s="7">
        <f t="shared" si="1"/>
        <v>-1141126875</v>
      </c>
      <c r="D8" s="7">
        <f t="shared" si="1"/>
        <v>-1373232656.25</v>
      </c>
      <c r="E8" s="7">
        <f t="shared" si="1"/>
        <v>-1568654226.5625002</v>
      </c>
      <c r="F8" s="7">
        <f t="shared" si="1"/>
        <v>-1850061287.8125002</v>
      </c>
      <c r="G8" s="7">
        <f t="shared" si="1"/>
        <v>-2174554051.8187504</v>
      </c>
    </row>
    <row r="9" spans="1:9" ht="13.5" thickBot="1" x14ac:dyDescent="0.25"/>
    <row r="10" spans="1:9" ht="13.5" thickBot="1" x14ac:dyDescent="0.25">
      <c r="A10" s="4" t="s">
        <v>5</v>
      </c>
      <c r="B10" s="8">
        <f>SUM(B8)</f>
        <v>-963600000</v>
      </c>
      <c r="C10" s="8">
        <f>SUM(B8:C8)</f>
        <v>-2104726875</v>
      </c>
      <c r="D10" s="8">
        <f>SUM(B8:D8)</f>
        <v>-3477959531.25</v>
      </c>
      <c r="E10" s="8">
        <f>SUM(B8:E8)</f>
        <v>-5046613757.8125</v>
      </c>
      <c r="F10" s="8">
        <f>SUM(B8:F8)</f>
        <v>-6896675045.625</v>
      </c>
      <c r="G10" s="8">
        <f>SUM(B8:G8)</f>
        <v>-9071229097.4437504</v>
      </c>
    </row>
    <row r="14" spans="1:9" x14ac:dyDescent="0.2">
      <c r="A14" s="1" t="s">
        <v>6</v>
      </c>
    </row>
    <row r="16" spans="1:9" x14ac:dyDescent="0.2">
      <c r="A16" s="1" t="s"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Shortfall Calculation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Jan Havlíček</cp:lastModifiedBy>
  <dcterms:created xsi:type="dcterms:W3CDTF">2001-01-15T16:25:03Z</dcterms:created>
  <dcterms:modified xsi:type="dcterms:W3CDTF">2023-09-17T11:44:25Z</dcterms:modified>
</cp:coreProperties>
</file>