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FD4446-2B3B-49CF-A83B-DC9F441AE0B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alpine Deal" sheetId="1" r:id="rId1"/>
    <sheet name="Incremental Load" sheetId="2" r:id="rId2"/>
  </sheet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7" i="1"/>
  <c r="C7" i="1"/>
  <c r="B8" i="1"/>
  <c r="C8" i="1"/>
  <c r="B9" i="1"/>
  <c r="C9" i="1"/>
  <c r="B11" i="1"/>
  <c r="B12" i="1"/>
  <c r="C17" i="1"/>
  <c r="B20" i="1"/>
  <c r="C20" i="1"/>
  <c r="B21" i="1"/>
  <c r="C21" i="1"/>
  <c r="B22" i="1"/>
  <c r="C22" i="1"/>
  <c r="B24" i="1"/>
  <c r="B25" i="1"/>
  <c r="D10" i="2"/>
  <c r="E10" i="2"/>
  <c r="F10" i="2"/>
  <c r="D12" i="2"/>
  <c r="E12" i="2"/>
  <c r="F12" i="2"/>
  <c r="D13" i="2"/>
  <c r="E13" i="2"/>
  <c r="F13" i="2"/>
  <c r="C14" i="2"/>
  <c r="D14" i="2"/>
  <c r="E14" i="2"/>
  <c r="F14" i="2"/>
</calcChain>
</file>

<file path=xl/sharedStrings.xml><?xml version="1.0" encoding="utf-8"?>
<sst xmlns="http://schemas.openxmlformats.org/spreadsheetml/2006/main" count="31" uniqueCount="22">
  <si>
    <t>MW</t>
  </si>
  <si>
    <t>Days</t>
  </si>
  <si>
    <t>Hours</t>
  </si>
  <si>
    <t>MWh</t>
  </si>
  <si>
    <t>Start</t>
  </si>
  <si>
    <t>End</t>
  </si>
  <si>
    <t>Deal Value</t>
  </si>
  <si>
    <t>Total MWh</t>
  </si>
  <si>
    <t>$/KWh</t>
  </si>
  <si>
    <t>Cum. New MW</t>
  </si>
  <si>
    <t>Avg. Hours/day</t>
  </si>
  <si>
    <t>Avg. Heat Rate</t>
  </si>
  <si>
    <t>New MMBtu/d</t>
  </si>
  <si>
    <r>
      <t xml:space="preserve">Conclusion: </t>
    </r>
    <r>
      <rPr>
        <sz val="10"/>
        <color indexed="12"/>
        <rFont val="Arial Narrow"/>
        <family val="2"/>
      </rPr>
      <t>The actual value probably lies somewhere in between.</t>
    </r>
    <r>
      <rPr>
        <b/>
        <sz val="10"/>
        <color indexed="12"/>
        <rFont val="Arial Narrow"/>
        <family val="2"/>
      </rPr>
      <t xml:space="preserve">  $0.058/KWh is a reasonable approximation.</t>
    </r>
  </si>
  <si>
    <t xml:space="preserve">Under Davis's emergency powers, he proposed that California bring 5,000 megawatts on-line by July 2001, when the Sutter Power Plant and other plants are expected to begin generating electricity. He said an additional 5,000 megawatts will come on-line by 2002, and another 15,000 MW by July 2004. </t>
  </si>
  <si>
    <t>Calif Gov Outlines Plan To Add 5000 MW By July 2001</t>
  </si>
  <si>
    <t>(Copyright (c) 2001, Dow Jones &amp; Company, Inc.)</t>
  </si>
  <si>
    <t>Below is an excerpt from a Feb 8 article from the Dow Jones Energy Service:</t>
  </si>
  <si>
    <t xml:space="preserve">It can be assumed that these capacity additions will be a combination of peaking and baseload plants.  In order to get a rough estimate for what these projections would indicate from a gas demand perspective, I made some rough assumptions below as to average plant dispatch per day and heat rate.  </t>
  </si>
  <si>
    <t>Although the dispatch and heat rate assumption clearly may vary, Gov. Davis' projections indicate a rather sharp increase in gas demand for Cali power generation.  Are these projections feasible, given transportation constraints and pipeline construction lead time?</t>
  </si>
  <si>
    <t>Assumes a linear increase from 200 MW on Oct '01 to 1000 MW on Jan '04</t>
  </si>
  <si>
    <t>Includes no ramp-up.  Simply a step-up from 200 to 1000 MW on Jan '04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</si>
</sst>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9" formatCode="_(&quot;$&quot;* #,##0.0000_);_(&quot;$&quot;* \(#,##0.0000\);_(&quot;$&quot;* &quot;-&quot;??_);_(@_)"/>
  </numFmts>
  <fonts count="7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10"/>
      <color indexed="12"/>
      <name val="Arial Narrow"/>
      <family val="2"/>
    </font>
    <font>
      <b/>
      <i/>
      <sz val="8"/>
      <name val="Times New Roman"/>
      <family val="1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43" fontId="0" fillId="0" borderId="0" xfId="0" applyNumberFormat="1"/>
    <xf numFmtId="0" fontId="2" fillId="0" borderId="0" xfId="0" applyFont="1"/>
    <xf numFmtId="0" fontId="2" fillId="0" borderId="1" xfId="0" applyFont="1" applyBorder="1"/>
    <xf numFmtId="165" fontId="0" fillId="0" borderId="0" xfId="2" applyNumberFormat="1" applyFont="1" applyBorder="1"/>
    <xf numFmtId="0" fontId="0" fillId="0" borderId="2" xfId="0" applyBorder="1"/>
    <xf numFmtId="14" fontId="0" fillId="0" borderId="0" xfId="0" applyNumberFormat="1" applyBorder="1"/>
    <xf numFmtId="14" fontId="0" fillId="0" borderId="2" xfId="0" applyNumberFormat="1" applyBorder="1"/>
    <xf numFmtId="167" fontId="0" fillId="0" borderId="0" xfId="1" applyNumberFormat="1" applyFont="1" applyBorder="1"/>
    <xf numFmtId="167" fontId="0" fillId="0" borderId="2" xfId="1" applyNumberFormat="1" applyFont="1" applyBorder="1"/>
    <xf numFmtId="0" fontId="0" fillId="0" borderId="1" xfId="0" applyBorder="1"/>
    <xf numFmtId="0" fontId="0" fillId="0" borderId="0" xfId="0" applyBorder="1"/>
    <xf numFmtId="167" fontId="2" fillId="0" borderId="0" xfId="0" applyNumberFormat="1" applyFont="1" applyBorder="1"/>
    <xf numFmtId="0" fontId="2" fillId="0" borderId="3" xfId="0" applyFont="1" applyBorder="1"/>
    <xf numFmtId="169" fontId="2" fillId="0" borderId="4" xfId="2" applyNumberFormat="1" applyFont="1" applyBorder="1"/>
    <xf numFmtId="0" fontId="0" fillId="0" borderId="5" xfId="0" applyBorder="1"/>
    <xf numFmtId="167" fontId="0" fillId="0" borderId="0" xfId="0" applyNumberFormat="1"/>
    <xf numFmtId="0" fontId="2" fillId="3" borderId="0" xfId="0" applyFont="1" applyFill="1"/>
    <xf numFmtId="167" fontId="2" fillId="3" borderId="0" xfId="1" applyNumberFormat="1" applyFont="1" applyFill="1"/>
    <xf numFmtId="0" fontId="3" fillId="0" borderId="0" xfId="0" applyFont="1"/>
    <xf numFmtId="167" fontId="1" fillId="0" borderId="0" xfId="1" applyNumberFormat="1"/>
    <xf numFmtId="0" fontId="5" fillId="3" borderId="0" xfId="0" applyFont="1" applyFill="1"/>
    <xf numFmtId="0" fontId="6" fillId="3" borderId="0" xfId="0" applyFont="1" applyFill="1"/>
    <xf numFmtId="167" fontId="4" fillId="0" borderId="0" xfId="1" applyNumberFormat="1" applyFont="1"/>
    <xf numFmtId="0" fontId="2" fillId="0" borderId="9" xfId="0" applyFont="1" applyFill="1" applyBorder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3" borderId="0" xfId="0" applyFont="1" applyFill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V28"/>
  <sheetViews>
    <sheetView showGridLines="0" workbookViewId="0">
      <selection activeCell="A3" sqref="A3"/>
    </sheetView>
  </sheetViews>
  <sheetFormatPr defaultRowHeight="12.75" x14ac:dyDescent="0.2"/>
  <cols>
    <col min="1" max="1" width="14.6640625" customWidth="1"/>
    <col min="2" max="2" width="18" bestFit="1" customWidth="1"/>
    <col min="3" max="3" width="15.83203125" bestFit="1" customWidth="1"/>
    <col min="4" max="4" width="11.5" bestFit="1" customWidth="1"/>
    <col min="5" max="5" width="16.33203125" customWidth="1"/>
    <col min="6" max="6" width="9.5" bestFit="1" customWidth="1"/>
    <col min="7" max="9" width="10.5" bestFit="1" customWidth="1"/>
  </cols>
  <sheetData>
    <row r="1" spans="1:256" x14ac:dyDescent="0.2">
      <c r="A1" s="26" t="s">
        <v>21</v>
      </c>
      <c r="B1" s="27"/>
      <c r="C1" s="28"/>
    </row>
    <row r="2" spans="1:256" x14ac:dyDescent="0.2">
      <c r="A2" s="29"/>
      <c r="B2" s="30"/>
      <c r="C2" s="31"/>
    </row>
    <row r="3" spans="1:256" x14ac:dyDescent="0.2">
      <c r="A3" s="4" t="s">
        <v>6</v>
      </c>
      <c r="B3" s="5">
        <v>4600000000</v>
      </c>
      <c r="C3" s="6"/>
    </row>
    <row r="4" spans="1:256" x14ac:dyDescent="0.2">
      <c r="A4" s="4" t="s">
        <v>4</v>
      </c>
      <c r="B4" s="7">
        <v>37165</v>
      </c>
      <c r="C4" s="8">
        <f>B5+1</f>
        <v>37987</v>
      </c>
    </row>
    <row r="5" spans="1:256" x14ac:dyDescent="0.2">
      <c r="A5" s="4" t="s">
        <v>5</v>
      </c>
      <c r="B5" s="7">
        <v>37986</v>
      </c>
      <c r="C5" s="8">
        <v>40908</v>
      </c>
      <c r="D5" s="1"/>
    </row>
    <row r="6" spans="1:256" x14ac:dyDescent="0.2">
      <c r="A6" s="4" t="s">
        <v>0</v>
      </c>
      <c r="B6" s="9">
        <v>200</v>
      </c>
      <c r="C6" s="10">
        <v>1000</v>
      </c>
    </row>
    <row r="7" spans="1:256" x14ac:dyDescent="0.2">
      <c r="A7" s="4" t="s">
        <v>1</v>
      </c>
      <c r="B7" s="9">
        <f>B5-B4+1</f>
        <v>822</v>
      </c>
      <c r="C7" s="10">
        <f>C5-C4+1</f>
        <v>2922</v>
      </c>
      <c r="D7" s="2"/>
      <c r="E7" s="17"/>
      <c r="IV7" s="2"/>
    </row>
    <row r="8" spans="1:256" x14ac:dyDescent="0.2">
      <c r="A8" s="4" t="s">
        <v>2</v>
      </c>
      <c r="B8" s="9">
        <f>B7*24</f>
        <v>19728</v>
      </c>
      <c r="C8" s="10">
        <f>C7*24</f>
        <v>70128</v>
      </c>
      <c r="E8" s="17"/>
    </row>
    <row r="9" spans="1:256" x14ac:dyDescent="0.2">
      <c r="A9" s="4" t="s">
        <v>3</v>
      </c>
      <c r="B9" s="9">
        <f>B8*B6</f>
        <v>3945600</v>
      </c>
      <c r="C9" s="10">
        <f>C8*C6</f>
        <v>70128000</v>
      </c>
    </row>
    <row r="10" spans="1:256" x14ac:dyDescent="0.2">
      <c r="A10" s="11"/>
      <c r="B10" s="12"/>
      <c r="C10" s="6"/>
    </row>
    <row r="11" spans="1:256" x14ac:dyDescent="0.2">
      <c r="A11" s="4" t="s">
        <v>7</v>
      </c>
      <c r="B11" s="13">
        <f>SUM(B9:C9)</f>
        <v>74073600</v>
      </c>
      <c r="C11" s="6"/>
      <c r="D11" s="2"/>
    </row>
    <row r="12" spans="1:256" x14ac:dyDescent="0.2">
      <c r="A12" s="14" t="s">
        <v>8</v>
      </c>
      <c r="B12" s="15">
        <f>B3/B11/1000</f>
        <v>6.2100397442543628E-2</v>
      </c>
      <c r="C12" s="16"/>
    </row>
    <row r="14" spans="1:256" x14ac:dyDescent="0.2">
      <c r="A14" s="26" t="s">
        <v>20</v>
      </c>
      <c r="B14" s="27"/>
      <c r="C14" s="28"/>
    </row>
    <row r="15" spans="1:256" x14ac:dyDescent="0.2">
      <c r="A15" s="29"/>
      <c r="B15" s="30"/>
      <c r="C15" s="31"/>
    </row>
    <row r="16" spans="1:256" x14ac:dyDescent="0.2">
      <c r="A16" s="4" t="s">
        <v>6</v>
      </c>
      <c r="B16" s="5">
        <v>4600000000</v>
      </c>
      <c r="C16" s="6"/>
    </row>
    <row r="17" spans="1:3" x14ac:dyDescent="0.2">
      <c r="A17" s="4" t="s">
        <v>4</v>
      </c>
      <c r="B17" s="7">
        <v>37165</v>
      </c>
      <c r="C17" s="8">
        <f>B18+1</f>
        <v>37987</v>
      </c>
    </row>
    <row r="18" spans="1:3" x14ac:dyDescent="0.2">
      <c r="A18" s="4" t="s">
        <v>5</v>
      </c>
      <c r="B18" s="7">
        <v>37986</v>
      </c>
      <c r="C18" s="8">
        <v>40908</v>
      </c>
    </row>
    <row r="19" spans="1:3" x14ac:dyDescent="0.2">
      <c r="A19" s="4" t="s">
        <v>0</v>
      </c>
      <c r="B19" s="9">
        <v>600</v>
      </c>
      <c r="C19" s="10">
        <v>1000</v>
      </c>
    </row>
    <row r="20" spans="1:3" x14ac:dyDescent="0.2">
      <c r="A20" s="4" t="s">
        <v>1</v>
      </c>
      <c r="B20" s="9">
        <f>B18-B17+1</f>
        <v>822</v>
      </c>
      <c r="C20" s="10">
        <f>C18-C17+1</f>
        <v>2922</v>
      </c>
    </row>
    <row r="21" spans="1:3" x14ac:dyDescent="0.2">
      <c r="A21" s="4" t="s">
        <v>2</v>
      </c>
      <c r="B21" s="9">
        <f>B20*24</f>
        <v>19728</v>
      </c>
      <c r="C21" s="10">
        <f>C20*24</f>
        <v>70128</v>
      </c>
    </row>
    <row r="22" spans="1:3" x14ac:dyDescent="0.2">
      <c r="A22" s="4" t="s">
        <v>3</v>
      </c>
      <c r="B22" s="9">
        <f>B21*B19</f>
        <v>11836800</v>
      </c>
      <c r="C22" s="10">
        <f>C21*C19</f>
        <v>70128000</v>
      </c>
    </row>
    <row r="23" spans="1:3" x14ac:dyDescent="0.2">
      <c r="A23" s="11"/>
      <c r="B23" s="12"/>
      <c r="C23" s="6"/>
    </row>
    <row r="24" spans="1:3" x14ac:dyDescent="0.2">
      <c r="A24" s="4" t="s">
        <v>7</v>
      </c>
      <c r="B24" s="13">
        <f>SUM(B22:C22)</f>
        <v>81964800</v>
      </c>
      <c r="C24" s="6"/>
    </row>
    <row r="25" spans="1:3" x14ac:dyDescent="0.2">
      <c r="A25" s="14" t="s">
        <v>8</v>
      </c>
      <c r="B25" s="15">
        <f>B16/B24/1000</f>
        <v>5.6121652221441401E-2</v>
      </c>
      <c r="C25" s="16"/>
    </row>
    <row r="28" spans="1:3" x14ac:dyDescent="0.2">
      <c r="A28" s="20" t="s">
        <v>13</v>
      </c>
    </row>
  </sheetData>
  <mergeCells count="2">
    <mergeCell ref="A1:C2"/>
    <mergeCell ref="A14:C15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17"/>
  <sheetViews>
    <sheetView showGridLines="0" tabSelected="1" workbookViewId="0">
      <selection activeCell="C13" sqref="C13"/>
    </sheetView>
  </sheetViews>
  <sheetFormatPr defaultRowHeight="12.75" x14ac:dyDescent="0.2"/>
  <cols>
    <col min="1" max="1" width="11.5" bestFit="1" customWidth="1"/>
    <col min="2" max="2" width="16.33203125" customWidth="1"/>
    <col min="3" max="3" width="9.5" bestFit="1" customWidth="1"/>
    <col min="4" max="6" width="10.5" bestFit="1" customWidth="1"/>
  </cols>
  <sheetData>
    <row r="1" spans="1:253" ht="12.75" customHeight="1" x14ac:dyDescent="0.2">
      <c r="A1" s="3" t="s">
        <v>17</v>
      </c>
    </row>
    <row r="2" spans="1:253" x14ac:dyDescent="0.2">
      <c r="A2" s="22" t="s">
        <v>15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253" x14ac:dyDescent="0.2">
      <c r="A3" s="23" t="s">
        <v>16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253" x14ac:dyDescent="0.2">
      <c r="A4" s="23"/>
      <c r="B4" s="33" t="s">
        <v>14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253" ht="23.25" customHeight="1" x14ac:dyDescent="0.2">
      <c r="A5" s="2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253" x14ac:dyDescent="0.2">
      <c r="A6" s="1"/>
    </row>
    <row r="7" spans="1:253" x14ac:dyDescent="0.2">
      <c r="A7" s="32" t="s">
        <v>18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253" x14ac:dyDescent="0.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IS8" s="2"/>
    </row>
    <row r="9" spans="1:253" x14ac:dyDescent="0.2">
      <c r="B9" s="17"/>
    </row>
    <row r="10" spans="1:253" ht="13.5" thickBot="1" x14ac:dyDescent="0.25">
      <c r="A10" s="2"/>
      <c r="C10" s="25">
        <v>2001</v>
      </c>
      <c r="D10" s="25">
        <f>C10+1</f>
        <v>2002</v>
      </c>
      <c r="E10" s="25">
        <f>D10+1</f>
        <v>2003</v>
      </c>
      <c r="F10" s="25">
        <f>E10+1</f>
        <v>2004</v>
      </c>
    </row>
    <row r="11" spans="1:253" x14ac:dyDescent="0.2">
      <c r="B11" t="s">
        <v>9</v>
      </c>
      <c r="C11" s="21">
        <v>5000</v>
      </c>
      <c r="D11" s="21">
        <v>10000</v>
      </c>
      <c r="E11" s="21">
        <v>17500</v>
      </c>
      <c r="F11" s="21">
        <v>25000</v>
      </c>
    </row>
    <row r="12" spans="1:253" x14ac:dyDescent="0.2">
      <c r="B12" t="s">
        <v>10</v>
      </c>
      <c r="C12" s="24">
        <v>10</v>
      </c>
      <c r="D12" s="21">
        <f t="shared" ref="D12:F13" si="0">C12</f>
        <v>10</v>
      </c>
      <c r="E12" s="21">
        <f t="shared" si="0"/>
        <v>10</v>
      </c>
      <c r="F12" s="21">
        <f t="shared" si="0"/>
        <v>10</v>
      </c>
    </row>
    <row r="13" spans="1:253" ht="12.75" customHeight="1" x14ac:dyDescent="0.2">
      <c r="B13" t="s">
        <v>11</v>
      </c>
      <c r="C13" s="24">
        <v>8000</v>
      </c>
      <c r="D13" s="21">
        <f t="shared" si="0"/>
        <v>8000</v>
      </c>
      <c r="E13" s="21">
        <f t="shared" si="0"/>
        <v>8000</v>
      </c>
      <c r="F13" s="21">
        <f t="shared" si="0"/>
        <v>8000</v>
      </c>
    </row>
    <row r="14" spans="1:253" x14ac:dyDescent="0.2">
      <c r="B14" s="18" t="s">
        <v>12</v>
      </c>
      <c r="C14" s="19">
        <f>C11*C12*C13/1000</f>
        <v>400000</v>
      </c>
      <c r="D14" s="19">
        <f>D11*D12*D13/1000</f>
        <v>800000</v>
      </c>
      <c r="E14" s="19">
        <f>E11*E12*E13/1000</f>
        <v>1400000</v>
      </c>
      <c r="F14" s="19">
        <f>F11*F12*F13/1000</f>
        <v>2000000</v>
      </c>
    </row>
    <row r="16" spans="1:253" x14ac:dyDescent="0.2">
      <c r="A16" s="32" t="s">
        <v>19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 x14ac:dyDescent="0.2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</sheetData>
  <mergeCells count="3">
    <mergeCell ref="A16:L17"/>
    <mergeCell ref="B4:L5"/>
    <mergeCell ref="A7:L8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Calpine Deal</vt:lpstr>
      <vt:lpstr>Incremental Load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2001-02-09T15:47:05Z</cp:lastPrinted>
  <dcterms:created xsi:type="dcterms:W3CDTF">2001-02-07T18:07:43Z</dcterms:created>
  <dcterms:modified xsi:type="dcterms:W3CDTF">2023-09-17T11:46:30Z</dcterms:modified>
</cp:coreProperties>
</file>